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R:\pls\Research\Stock Quality Health Check\2017\check before making public\"/>
    </mc:Choice>
  </mc:AlternateContent>
  <bookViews>
    <workbookView xWindow="0" yWindow="0" windowWidth="22275" windowHeight="11400" activeTab="3"/>
  </bookViews>
  <sheets>
    <sheet name="1. Total results" sheetId="1" r:id="rId1"/>
    <sheet name="2. Coding of libraries names" sheetId="2" r:id="rId2"/>
    <sheet name="3. Percentage holds by genre" sheetId="3" r:id="rId3"/>
    <sheet name="4. Percentage by title" sheetId="4" r:id="rId4"/>
  </sheets>
  <definedNames>
    <definedName name="_xlnm.Print_Area" localSheetId="0">'1. Total results'!$B$1:$I$519</definedName>
    <definedName name="_xlnm.Print_Titles" localSheetId="0">'1. Total results'!$A:$A,'1. Total results'!$1:$1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1" i="4" l="1"/>
  <c r="E500" i="4"/>
  <c r="E499" i="4"/>
  <c r="E498" i="4"/>
  <c r="E497" i="4"/>
  <c r="E496" i="4"/>
  <c r="E495" i="4"/>
  <c r="E494" i="4"/>
  <c r="E493" i="4"/>
  <c r="E492" i="4"/>
  <c r="E491" i="4"/>
  <c r="E490" i="4"/>
  <c r="E489" i="4"/>
  <c r="E488" i="4"/>
  <c r="E487" i="4"/>
  <c r="E486" i="4"/>
  <c r="E485" i="4"/>
  <c r="E484" i="4"/>
  <c r="E483" i="4"/>
  <c r="E482" i="4"/>
  <c r="E481" i="4"/>
  <c r="E480" i="4"/>
  <c r="E479" i="4"/>
  <c r="E478" i="4"/>
  <c r="E477" i="4"/>
  <c r="E476" i="4"/>
  <c r="E475" i="4"/>
  <c r="E474" i="4"/>
  <c r="E473" i="4"/>
  <c r="E472" i="4"/>
  <c r="E471" i="4"/>
  <c r="E470" i="4"/>
  <c r="E469" i="4"/>
  <c r="E468" i="4"/>
  <c r="E467" i="4"/>
  <c r="E466" i="4"/>
  <c r="E465" i="4"/>
  <c r="E464" i="4"/>
  <c r="E463" i="4"/>
  <c r="E462" i="4"/>
  <c r="E461" i="4"/>
  <c r="E460" i="4"/>
  <c r="E459" i="4"/>
  <c r="E458" i="4"/>
  <c r="E457" i="4"/>
  <c r="E456" i="4"/>
  <c r="E455" i="4"/>
  <c r="E454" i="4"/>
  <c r="E453" i="4"/>
  <c r="E452" i="4"/>
  <c r="E451" i="4"/>
  <c r="E450" i="4"/>
  <c r="E449" i="4"/>
  <c r="E448" i="4"/>
  <c r="E447" i="4"/>
  <c r="E446" i="4"/>
  <c r="E445" i="4"/>
  <c r="E444" i="4"/>
  <c r="E443" i="4"/>
  <c r="E442" i="4"/>
  <c r="E441" i="4"/>
  <c r="E440" i="4"/>
  <c r="E439" i="4"/>
  <c r="E438" i="4"/>
  <c r="E437" i="4"/>
  <c r="E436" i="4"/>
  <c r="E435" i="4"/>
  <c r="E434" i="4"/>
  <c r="E433" i="4"/>
  <c r="E432" i="4"/>
  <c r="E431" i="4"/>
  <c r="E430" i="4"/>
  <c r="E429" i="4"/>
  <c r="E428" i="4"/>
  <c r="E427" i="4"/>
  <c r="E426" i="4"/>
  <c r="E425" i="4"/>
  <c r="E424" i="4"/>
  <c r="E423" i="4"/>
  <c r="E422" i="4"/>
  <c r="E421" i="4"/>
  <c r="E420" i="4"/>
  <c r="E419" i="4"/>
  <c r="E418" i="4"/>
  <c r="E417" i="4"/>
  <c r="E416" i="4"/>
  <c r="E415" i="4"/>
  <c r="E414" i="4"/>
  <c r="E413" i="4"/>
  <c r="E412" i="4"/>
  <c r="E411" i="4"/>
  <c r="E410" i="4"/>
  <c r="E409" i="4"/>
  <c r="E408" i="4"/>
  <c r="E407" i="4"/>
  <c r="E406" i="4"/>
  <c r="E405" i="4"/>
  <c r="E404" i="4"/>
  <c r="E403" i="4"/>
  <c r="E402" i="4"/>
  <c r="E401" i="4"/>
  <c r="E400" i="4"/>
  <c r="E399" i="4"/>
  <c r="E398" i="4"/>
  <c r="E397" i="4"/>
  <c r="E396" i="4"/>
  <c r="E395" i="4"/>
  <c r="E394" i="4"/>
  <c r="E393" i="4"/>
  <c r="E392" i="4"/>
  <c r="E391" i="4"/>
  <c r="E390" i="4"/>
  <c r="E389" i="4"/>
  <c r="E388" i="4"/>
  <c r="E387" i="4"/>
  <c r="E386" i="4"/>
  <c r="E385" i="4"/>
  <c r="E384" i="4"/>
  <c r="E383" i="4"/>
  <c r="E382" i="4"/>
  <c r="E381" i="4"/>
  <c r="E380" i="4"/>
  <c r="E379" i="4"/>
  <c r="E378" i="4"/>
  <c r="E377" i="4"/>
  <c r="E376" i="4"/>
  <c r="E375" i="4"/>
  <c r="E374" i="4"/>
  <c r="E373" i="4"/>
  <c r="E372" i="4"/>
  <c r="E371" i="4"/>
  <c r="E370" i="4"/>
  <c r="E369" i="4"/>
  <c r="E368" i="4"/>
  <c r="E367" i="4"/>
  <c r="E366"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alcChain>
</file>

<file path=xl/sharedStrings.xml><?xml version="1.0" encoding="utf-8"?>
<sst xmlns="http://schemas.openxmlformats.org/spreadsheetml/2006/main" count="3097" uniqueCount="1065">
  <si>
    <t>Library code</t>
  </si>
  <si>
    <t>Total %</t>
  </si>
  <si>
    <t>action/adventure %</t>
  </si>
  <si>
    <t>australian%</t>
  </si>
  <si>
    <t>classics%</t>
  </si>
  <si>
    <t>crime/mystery%</t>
  </si>
  <si>
    <t>everyday life%</t>
  </si>
  <si>
    <t>fantasy%</t>
  </si>
  <si>
    <t>lqbqti%</t>
  </si>
  <si>
    <t>gentle reads%</t>
  </si>
  <si>
    <t>history%</t>
  </si>
  <si>
    <t>horror%</t>
  </si>
  <si>
    <t>humour%</t>
  </si>
  <si>
    <t>Indigenous%</t>
  </si>
  <si>
    <t>literary fiction%</t>
  </si>
  <si>
    <t>paranormal %</t>
  </si>
  <si>
    <t>romance%</t>
  </si>
  <si>
    <t>sagas%</t>
  </si>
  <si>
    <t>sciencefiction%</t>
  </si>
  <si>
    <t>shortstories%</t>
  </si>
  <si>
    <t>thrillers%</t>
  </si>
  <si>
    <t>war%</t>
  </si>
  <si>
    <t>westerns%</t>
  </si>
  <si>
    <t>worldfiction%</t>
  </si>
  <si>
    <t>URV</t>
  </si>
  <si>
    <t>RL</t>
  </si>
  <si>
    <t>UDV</t>
  </si>
  <si>
    <t>UDL</t>
  </si>
  <si>
    <t>UFV</t>
  </si>
  <si>
    <t>URL</t>
  </si>
  <si>
    <t>URM</t>
  </si>
  <si>
    <t>UDM</t>
  </si>
  <si>
    <t>UFM</t>
  </si>
  <si>
    <t>URS</t>
  </si>
  <si>
    <t>RAV</t>
  </si>
  <si>
    <t>RAL</t>
  </si>
  <si>
    <t>RAM</t>
  </si>
  <si>
    <t>Australian classification of local governments has been used to code the names of the libraries so that the information can be shared anonymously. Three libraries have had their classification changed as they were the only ones in their categories.  RL for regional library has been used where there is more than one council combining to provide the library service.</t>
  </si>
  <si>
    <t xml:space="preserve">Category  </t>
  </si>
  <si>
    <t>Author</t>
  </si>
  <si>
    <t>Title</t>
  </si>
  <si>
    <t>percentage</t>
  </si>
  <si>
    <t>Action/Adventure</t>
  </si>
  <si>
    <t xml:space="preserve">Smith, Wilbur </t>
  </si>
  <si>
    <t>Golden lion (2015)</t>
  </si>
  <si>
    <t>Marsden, John</t>
  </si>
  <si>
    <t>South of darkness (2014)</t>
  </si>
  <si>
    <t>Park, Tony</t>
  </si>
  <si>
    <t>An empty coast (2015)</t>
  </si>
  <si>
    <t>Crichton, Michael</t>
  </si>
  <si>
    <t>Pirate latitudes (2009/2016)</t>
  </si>
  <si>
    <t>Flynn, Vince with Kyle Mills</t>
  </si>
  <si>
    <t>Order to kill (2016)</t>
  </si>
  <si>
    <t xml:space="preserve">Higgins, Jack </t>
  </si>
  <si>
    <t>Midnight bell (2016)</t>
  </si>
  <si>
    <t xml:space="preserve">Silva, Daniel </t>
  </si>
  <si>
    <t>The black widow</t>
  </si>
  <si>
    <t xml:space="preserve">McNab, Andy  </t>
  </si>
  <si>
    <t>Cold blood (2016)</t>
  </si>
  <si>
    <t xml:space="preserve">Cussler, Clive </t>
  </si>
  <si>
    <t>Cutthroat (2017)</t>
  </si>
  <si>
    <t xml:space="preserve">McGuire, Ian </t>
  </si>
  <si>
    <t>North water 2016</t>
  </si>
  <si>
    <t xml:space="preserve">Lehane, Dennis </t>
  </si>
  <si>
    <t>World gone by</t>
  </si>
  <si>
    <t>Lustbader, Eric van</t>
  </si>
  <si>
    <t>Bourne enigma  (2016)</t>
  </si>
  <si>
    <t xml:space="preserve">Rollins, James </t>
  </si>
  <si>
    <t>The seventh plague (2016)</t>
  </si>
  <si>
    <t xml:space="preserve">Ryan, Chris  </t>
  </si>
  <si>
    <t>Bad soldier (2016)</t>
  </si>
  <si>
    <t xml:space="preserve">O'Brian, Patrick </t>
  </si>
  <si>
    <t>Master and Commander</t>
  </si>
  <si>
    <t>Connolly, Bram</t>
  </si>
  <si>
    <t>The fighting season (2016)</t>
  </si>
  <si>
    <t xml:space="preserve">Preston, Douglas </t>
  </si>
  <si>
    <t>The obsidian chamber</t>
  </si>
  <si>
    <t xml:space="preserve">Stockwin, Julian </t>
  </si>
  <si>
    <t xml:space="preserve"> Tyger (2015)</t>
  </si>
  <si>
    <t xml:space="preserve">Berenson, Alex  </t>
  </si>
  <si>
    <t>Prisoner</t>
  </si>
  <si>
    <t xml:space="preserve">Tonkin, Peter </t>
  </si>
  <si>
    <t xml:space="preserve"> Blind reef</t>
  </si>
  <si>
    <t>Australian</t>
  </si>
  <si>
    <t>Morton, Kate</t>
  </si>
  <si>
    <t>The lake house (2015)</t>
  </si>
  <si>
    <t>Grenville, Kate</t>
  </si>
  <si>
    <t>The secret river (2005)</t>
  </si>
  <si>
    <t>Harper, Jane</t>
  </si>
  <si>
    <t>The dry (2016)</t>
  </si>
  <si>
    <t>Moriarty, Liane</t>
  </si>
  <si>
    <t>Big little lies (2014)</t>
  </si>
  <si>
    <t>Morrissey, Di</t>
  </si>
  <si>
    <t>Rain music</t>
  </si>
  <si>
    <t>Stedman, ML</t>
  </si>
  <si>
    <t>The light between oceans (2012)</t>
  </si>
  <si>
    <t>Temple, Peter</t>
  </si>
  <si>
    <t>The broken shore (2005)</t>
  </si>
  <si>
    <t>Tsiolkas, Christos</t>
  </si>
  <si>
    <t>Barracuda (2013)</t>
  </si>
  <si>
    <t>Winton, Tim</t>
  </si>
  <si>
    <t>Eyrie (2013)</t>
  </si>
  <si>
    <t>Wood, Charlotte</t>
  </si>
  <si>
    <t>The natural way of things (2015)</t>
  </si>
  <si>
    <t>Brooks, Geraldine</t>
  </si>
  <si>
    <t>People of the book (2008)</t>
  </si>
  <si>
    <t>Flanagan, Richard</t>
  </si>
  <si>
    <t>The narrow road to the deep north (2013)</t>
  </si>
  <si>
    <t>Garner, Helen</t>
  </si>
  <si>
    <t>The spare room (2008)</t>
  </si>
  <si>
    <t>Kent, Hannah</t>
  </si>
  <si>
    <t>The good people (2016)</t>
  </si>
  <si>
    <t>Reilly, Matthew</t>
  </si>
  <si>
    <t>The four legendary kingdoms (2016)</t>
  </si>
  <si>
    <t>Carey, Peter</t>
  </si>
  <si>
    <t>True history of the Kelly Gang (2000)</t>
  </si>
  <si>
    <t>Silvey, Craig</t>
  </si>
  <si>
    <t>Jasper Jones (2009)</t>
  </si>
  <si>
    <t>Keneally, Meg &amp; Tom</t>
  </si>
  <si>
    <t>The soldier's curse: (No. 1: Monsarrat series) (2016)</t>
  </si>
  <si>
    <t>Treloar, Lucy</t>
  </si>
  <si>
    <t>Salt Creek (2016)</t>
  </si>
  <si>
    <t>Laguna, Sofie</t>
  </si>
  <si>
    <t>The eye of the sheep (2014)</t>
  </si>
  <si>
    <t>Maitland, Barry</t>
  </si>
  <si>
    <t>Slaughter Park</t>
  </si>
  <si>
    <t>Corris, Peter</t>
  </si>
  <si>
    <t>Win, lose or draw (2016)</t>
  </si>
  <si>
    <t>Throsby, Holly</t>
  </si>
  <si>
    <t>Goodwood (2016)</t>
  </si>
  <si>
    <t>London, Joan</t>
  </si>
  <si>
    <t>The golden age (2014)</t>
  </si>
  <si>
    <t>Maguire , Emily</t>
  </si>
  <si>
    <t>An isolated incident (2016)</t>
  </si>
  <si>
    <t>Bitto, Emily</t>
  </si>
  <si>
    <t>The strays (2014)</t>
  </si>
  <si>
    <t xml:space="preserve">Wilson, Josephine </t>
  </si>
  <si>
    <t>Extinctions (2015)</t>
  </si>
  <si>
    <t>Allinson, Miles</t>
  </si>
  <si>
    <t>Fever of animals (2015)</t>
  </si>
  <si>
    <t>Polites,Peter</t>
  </si>
  <si>
    <t>Down the Hume (2017)</t>
  </si>
  <si>
    <t>Behrendt, Larissa</t>
  </si>
  <si>
    <t>Legacy (2009)</t>
  </si>
  <si>
    <t>Classics</t>
  </si>
  <si>
    <t>Austen, Jane</t>
  </si>
  <si>
    <t>Pride and prejudice  (1813)</t>
  </si>
  <si>
    <t>Lee, Harper</t>
  </si>
  <si>
    <t>To kill a mockingbird (1960)</t>
  </si>
  <si>
    <t>Bronte, Charlotte</t>
  </si>
  <si>
    <t>Jane Eyre (1847)</t>
  </si>
  <si>
    <t>Dickens, Charles</t>
  </si>
  <si>
    <t>David Copperfield (1850)</t>
  </si>
  <si>
    <t>Fitzgerald, F. Scott</t>
  </si>
  <si>
    <t>The Great Gatsby</t>
  </si>
  <si>
    <t>Orwell, George</t>
  </si>
  <si>
    <t>1984 (1948)</t>
  </si>
  <si>
    <t>Tolstoy, Leo</t>
  </si>
  <si>
    <t>War and Peace</t>
  </si>
  <si>
    <t>Lindsay, Joan</t>
  </si>
  <si>
    <t>Picnic at Hanging Rock (1967)</t>
  </si>
  <si>
    <t>Salinger, JD</t>
  </si>
  <si>
    <t>The Catcher in the Rye</t>
  </si>
  <si>
    <t>Park, Ruth</t>
  </si>
  <si>
    <t>Harp in the south</t>
  </si>
  <si>
    <t>Steinbeck, John</t>
  </si>
  <si>
    <t>Of mice and men (1937)</t>
  </si>
  <si>
    <t>Golding, William</t>
  </si>
  <si>
    <t>Lord of the Flies (1954)</t>
  </si>
  <si>
    <t>Golden, Arthur</t>
  </si>
  <si>
    <t>Memoirs of a Geisha (1997)</t>
  </si>
  <si>
    <t>Niland, Darcy</t>
  </si>
  <si>
    <t>The Shiralee (1955)</t>
  </si>
  <si>
    <t>Johnston, George</t>
  </si>
  <si>
    <t>My brother Jack (Aust) (1964)</t>
  </si>
  <si>
    <t>Hardy, Thomas</t>
  </si>
  <si>
    <t>Far from the madding crowd (1874)</t>
  </si>
  <si>
    <t>Eliot, George</t>
  </si>
  <si>
    <t>Middlemarch (1871)</t>
  </si>
  <si>
    <t>Kafka, Franz</t>
  </si>
  <si>
    <t>The metamorphosis (1915)</t>
  </si>
  <si>
    <t>Garcia Marquez, Gabriel</t>
  </si>
  <si>
    <t>One hundred years of solitude</t>
  </si>
  <si>
    <t>White, Patrick</t>
  </si>
  <si>
    <t>Voss (1957)</t>
  </si>
  <si>
    <t>Crime/mystery</t>
  </si>
  <si>
    <t xml:space="preserve">Baldacci, David </t>
  </si>
  <si>
    <t>Memory man</t>
  </si>
  <si>
    <t xml:space="preserve">Child, Lee </t>
  </si>
  <si>
    <t>Night school</t>
  </si>
  <si>
    <t>Coben, Harlan</t>
  </si>
  <si>
    <t>Fool me once</t>
  </si>
  <si>
    <t>Cornwell, Patricia</t>
  </si>
  <si>
    <t>Chaos</t>
  </si>
  <si>
    <t>Flynn, Gillian</t>
  </si>
  <si>
    <t>Gone girl</t>
  </si>
  <si>
    <t xml:space="preserve">Grafton, Sue </t>
  </si>
  <si>
    <t>V is for vengeance (2011)</t>
  </si>
  <si>
    <t>Grisham, John</t>
  </si>
  <si>
    <t>The whistler (2016)</t>
  </si>
  <si>
    <t>Larsson, Stieg</t>
  </si>
  <si>
    <t>The girl with the dragon tattoo (2008)</t>
  </si>
  <si>
    <t>Connelly, Michael</t>
  </si>
  <si>
    <t>The crossing (2015)</t>
  </si>
  <si>
    <t>Deaver, Jeffery</t>
  </si>
  <si>
    <t>The burial hour</t>
  </si>
  <si>
    <t>Patterson James</t>
  </si>
  <si>
    <t>Private London (2011)</t>
  </si>
  <si>
    <t xml:space="preserve"> Reichs, Kathy</t>
  </si>
  <si>
    <t>The bone collection</t>
  </si>
  <si>
    <t>Robotham, Michael</t>
  </si>
  <si>
    <t xml:space="preserve">Life or death (2014) </t>
  </si>
  <si>
    <t>Galbraith, Robert</t>
  </si>
  <si>
    <t>Career of evil (2015)</t>
  </si>
  <si>
    <t>Greenwood, Kerry</t>
  </si>
  <si>
    <t>Dead man’s chest</t>
  </si>
  <si>
    <t>Nesbo, Jo</t>
  </si>
  <si>
    <t>The thirst (2017)</t>
  </si>
  <si>
    <t>Rankin, Ian</t>
  </si>
  <si>
    <t>Rather be the devil (2016)</t>
  </si>
  <si>
    <t xml:space="preserve"> Rendell, Ruth</t>
  </si>
  <si>
    <t>The girl next door</t>
  </si>
  <si>
    <t>La Plante, Lynda</t>
  </si>
  <si>
    <t>Tennison (2015)</t>
  </si>
  <si>
    <t xml:space="preserve">Fox, Candice </t>
  </si>
  <si>
    <t>Crimson Lake (2017)</t>
  </si>
  <si>
    <t>Kellerman, Jonathan</t>
  </si>
  <si>
    <t>Breakdown</t>
  </si>
  <si>
    <t>Läckberg, Camilla</t>
  </si>
  <si>
    <t>The ice child (2016)</t>
  </si>
  <si>
    <t>McKinty, Adrian</t>
  </si>
  <si>
    <t>Police at the station and they don't look friendly (2016)</t>
  </si>
  <si>
    <t xml:space="preserve">Fairstein, Linda </t>
  </si>
  <si>
    <t>Killer look (2016)</t>
  </si>
  <si>
    <t>McDermid, Val</t>
  </si>
  <si>
    <t>Splinter the silence (2015)</t>
  </si>
  <si>
    <t>Disher, Garry</t>
  </si>
  <si>
    <t>Bitter Wash Road</t>
  </si>
  <si>
    <t>Neuhaus, Nele</t>
  </si>
  <si>
    <t>Snow White must die (2010)</t>
  </si>
  <si>
    <t xml:space="preserve"> Billingham, Mark</t>
  </si>
  <si>
    <t>Time of death (2015) ;</t>
  </si>
  <si>
    <t>Cleeves , Ann</t>
  </si>
  <si>
    <t>The moth catcher (2015)</t>
  </si>
  <si>
    <t>Robinson , Peter</t>
  </si>
  <si>
    <t>When the music's over (2016)</t>
  </si>
  <si>
    <t xml:space="preserve">Schmidt, Sarah </t>
  </si>
  <si>
    <t>See what I have done (2017)</t>
  </si>
  <si>
    <t>James, Peter</t>
  </si>
  <si>
    <t>Love you dead (2016)</t>
  </si>
  <si>
    <t>Mankell, Henning</t>
  </si>
  <si>
    <t>The troubled man (2009)</t>
  </si>
  <si>
    <t xml:space="preserve"> Christie, Agatha </t>
  </si>
  <si>
    <t>Murder at the vicarage</t>
  </si>
  <si>
    <t>May, Peter</t>
  </si>
  <si>
    <t>Coffin Road (2016)</t>
  </si>
  <si>
    <t xml:space="preserve">Leon, Donna </t>
  </si>
  <si>
    <t>The golden egg</t>
  </si>
  <si>
    <t>Parsons. Tony</t>
  </si>
  <si>
    <t>The hanging club (2016)</t>
  </si>
  <si>
    <t>Turow, Scott</t>
  </si>
  <si>
    <t>Identical (2013)</t>
  </si>
  <si>
    <t>Penny, Louise</t>
  </si>
  <si>
    <t>A great reckoning (2016)</t>
  </si>
  <si>
    <t>Camilleri, Andrea</t>
  </si>
  <si>
    <t>Blade of light</t>
  </si>
  <si>
    <t>Scottoline, Lisa</t>
  </si>
  <si>
    <t>Damaged (2016)</t>
  </si>
  <si>
    <t>Høeg, Peter</t>
  </si>
  <si>
    <t>The quiet girl (2008)</t>
  </si>
  <si>
    <t>Holt, Anne</t>
  </si>
  <si>
    <t>Offline (2015)</t>
  </si>
  <si>
    <t>Aaronvich, Ben</t>
  </si>
  <si>
    <t>Rivers of London (2011)</t>
  </si>
  <si>
    <t xml:space="preserve"> Atkinson, Kate </t>
  </si>
  <si>
    <t>Case histories  (2004)</t>
  </si>
  <si>
    <t xml:space="preserve"> Griffiths, Elly</t>
  </si>
  <si>
    <t>The woman in blue</t>
  </si>
  <si>
    <t>Martini , Steve</t>
  </si>
  <si>
    <t>Blood flag (2016)</t>
  </si>
  <si>
    <t>Winspear, Jacqueline</t>
  </si>
  <si>
    <t>In this grave hour (2017)</t>
  </si>
  <si>
    <t>Sigurdardottir, Yrsa</t>
  </si>
  <si>
    <t>Silence of the sea (2014)</t>
  </si>
  <si>
    <t>Slovo, Gillian</t>
  </si>
  <si>
    <t>Ten days (2016)</t>
  </si>
  <si>
    <t xml:space="preserve">Beaton, MC </t>
  </si>
  <si>
    <t>Agatha Raisin and the quiche of death</t>
  </si>
  <si>
    <t>Walker, Martin</t>
  </si>
  <si>
    <t>Fatal pursuit (2015)</t>
  </si>
  <si>
    <t>Bradley, Alan</t>
  </si>
  <si>
    <t>Thrice the brinded cat hath mew’d</t>
  </si>
  <si>
    <t>Crombie , Deborah</t>
  </si>
  <si>
    <t>Garden of lamentations (2017)</t>
  </si>
  <si>
    <t>Ellis, Kate</t>
  </si>
  <si>
    <t>The house of eyes (2016)</t>
  </si>
  <si>
    <t>Parris, SJ</t>
  </si>
  <si>
    <t>Conspiracy (2016)</t>
  </si>
  <si>
    <t>Pryor, Mark</t>
  </si>
  <si>
    <t>The Paris librarian (2016)</t>
  </si>
  <si>
    <t>Childs, Laura</t>
  </si>
  <si>
    <t>Devonshire scream</t>
  </si>
  <si>
    <t xml:space="preserve"> Fluke, Joanne</t>
  </si>
  <si>
    <t>Banana cream pie murder (2017)</t>
  </si>
  <si>
    <t xml:space="preserve">Marston, Edward </t>
  </si>
  <si>
    <t>Signal for vengeance (2016)</t>
  </si>
  <si>
    <t>Everyday life</t>
  </si>
  <si>
    <t>Simonson, Helen</t>
  </si>
  <si>
    <t>Major Pettigrew's last stand (2010)</t>
  </si>
  <si>
    <t>Genova, Lisa</t>
  </si>
  <si>
    <t>Still Alice (2009)</t>
  </si>
  <si>
    <t>McInerney, Monica</t>
  </si>
  <si>
    <t>Hello from the Gillespies (2014)</t>
  </si>
  <si>
    <t>Moyes, Jojo</t>
  </si>
  <si>
    <t>Me before you (2012)</t>
  </si>
  <si>
    <t>McCall Smith, Alexander</t>
  </si>
  <si>
    <t>44 Scotland Street 2005</t>
  </si>
  <si>
    <t>Picoult, Jodi</t>
  </si>
  <si>
    <t>Small great things</t>
  </si>
  <si>
    <t>Foster,Zoe</t>
  </si>
  <si>
    <t>The wrong girl (2014)</t>
  </si>
  <si>
    <t>Byrski, Liz</t>
  </si>
  <si>
    <t>The woman next door (2016)</t>
  </si>
  <si>
    <t>James, Wendy</t>
  </si>
  <si>
    <t>The golden child (2017)</t>
  </si>
  <si>
    <t>Kelly, Cathy</t>
  </si>
  <si>
    <t>Between sisters (2015)</t>
  </si>
  <si>
    <t xml:space="preserve">Haruf, Kent </t>
  </si>
  <si>
    <t>Our souls at night (2015)</t>
  </si>
  <si>
    <t>Healey, Emma</t>
  </si>
  <si>
    <t>Elizabeth is missing (2014)</t>
  </si>
  <si>
    <t>Morgan, Christopher</t>
  </si>
  <si>
    <t>Currawalli Street</t>
  </si>
  <si>
    <t>Toibin, Colm</t>
  </si>
  <si>
    <t>Nora Webster (2014)</t>
  </si>
  <si>
    <t>Strout, Elizabeth</t>
  </si>
  <si>
    <t>Olive Kitteridge (2008)</t>
  </si>
  <si>
    <t>Mallery, Susan</t>
  </si>
  <si>
    <t>A million little things (2017)</t>
  </si>
  <si>
    <t xml:space="preserve">Sweeney, Cynthia D'Aprix </t>
  </si>
  <si>
    <t>The nest (2016)</t>
  </si>
  <si>
    <t>Moriarty, Sinead</t>
  </si>
  <si>
    <t>The good mother (2017)</t>
  </si>
  <si>
    <t>Berg,Elizabeth</t>
  </si>
  <si>
    <t>The dream lover (2015)</t>
  </si>
  <si>
    <t>Jewell, Lisa</t>
  </si>
  <si>
    <t>Girls in the garden (2016)</t>
  </si>
  <si>
    <t>Fantasy</t>
  </si>
  <si>
    <t>Tolkien, JRR</t>
  </si>
  <si>
    <t>The fellowship of the ring (1954 + recent eds)</t>
  </si>
  <si>
    <t>Hobb, Robin</t>
  </si>
  <si>
    <t>Fool's quest (2015)</t>
  </si>
  <si>
    <t xml:space="preserve">Morgenstern, Erin </t>
  </si>
  <si>
    <t>The night circus (2012)</t>
  </si>
  <si>
    <t>Feist , Raymond</t>
  </si>
  <si>
    <t>A kingdom besieged (2013)</t>
  </si>
  <si>
    <t>Marillier, Juliet</t>
  </si>
  <si>
    <t>Den of wolves (2016)</t>
  </si>
  <si>
    <t>Pratchett, Terry</t>
  </si>
  <si>
    <t>Snuff (2011)</t>
  </si>
  <si>
    <t>Forsyth, Kate</t>
  </si>
  <si>
    <t>The beast's garden (2015)</t>
  </si>
  <si>
    <t>Hearn, Lian</t>
  </si>
  <si>
    <t>Emperor of the eight islands (2016)</t>
  </si>
  <si>
    <t>Goodkind, Terry</t>
  </si>
  <si>
    <t>Severed souls (2014) Sword of truth series</t>
  </si>
  <si>
    <t>Canavan, Trudi</t>
  </si>
  <si>
    <t>Angel of Storms (2015)</t>
  </si>
  <si>
    <t xml:space="preserve">Mandel, Emily St. John </t>
  </si>
  <si>
    <t>Station Eleven (2014)</t>
  </si>
  <si>
    <t>Rothfuss, Patrick</t>
  </si>
  <si>
    <t>Wise man’s fear (2011)</t>
  </si>
  <si>
    <t xml:space="preserve">Kristoff, Jay </t>
  </si>
  <si>
    <t>Nevernight (2016)</t>
  </si>
  <si>
    <t>Weeks, Brent</t>
  </si>
  <si>
    <t>The blood mirror (2016)</t>
  </si>
  <si>
    <t>Fforde, Jasper</t>
  </si>
  <si>
    <t>The Eyre affair (2001)</t>
  </si>
  <si>
    <t xml:space="preserve">Logan, Kirsty </t>
  </si>
  <si>
    <t>The gracekeepers (2015)</t>
  </si>
  <si>
    <t xml:space="preserve">Wilkins, Kim </t>
  </si>
  <si>
    <t>Sisters of the fire (2016)</t>
  </si>
  <si>
    <t>Lay, Duncan</t>
  </si>
  <si>
    <t>Bridge of swords (2012)</t>
  </si>
  <si>
    <t>Lynch, Scott</t>
  </si>
  <si>
    <t>The Lies of Locke Lamora</t>
  </si>
  <si>
    <t>Chan, Kylie</t>
  </si>
  <si>
    <t>White tiger (2007)</t>
  </si>
  <si>
    <t>Jemisin, N.K.</t>
  </si>
  <si>
    <t>The fifth season (15)</t>
  </si>
  <si>
    <t xml:space="preserve">Miller, Fank </t>
  </si>
  <si>
    <t>Batman the dark knight returns (2015)GN</t>
  </si>
  <si>
    <t>Eddings , David</t>
  </si>
  <si>
    <t>Pawn of prophesy (1982)</t>
  </si>
  <si>
    <t>Novik, Naomi</t>
  </si>
  <si>
    <t>Empire of Ivory (2007)</t>
  </si>
  <si>
    <t>Schwab, Victoria</t>
  </si>
  <si>
    <t>A gathering of shadows (2016)</t>
  </si>
  <si>
    <t xml:space="preserve">Moore, Alan </t>
  </si>
  <si>
    <t>V for vendetta (2008) GN</t>
  </si>
  <si>
    <t xml:space="preserve">McCaffrey, Anne </t>
  </si>
  <si>
    <t>Dragonflight (1968)</t>
  </si>
  <si>
    <t xml:space="preserve">Lackey, Mercedes </t>
  </si>
  <si>
    <t>Closer to the chest (2016)</t>
  </si>
  <si>
    <t xml:space="preserve">Showalter, Gena </t>
  </si>
  <si>
    <t>The darkest torment (2016)</t>
  </si>
  <si>
    <t>Sanderson, Brandon</t>
  </si>
  <si>
    <t>Arcanum unbounded (2016)</t>
  </si>
  <si>
    <t>LGBQTI</t>
  </si>
  <si>
    <t>Waters, Sarah</t>
  </si>
  <si>
    <t>The paying guests (2014)</t>
  </si>
  <si>
    <t>Ebershoff, David</t>
  </si>
  <si>
    <t>The Danish girl (2000)</t>
  </si>
  <si>
    <t>Highsmith, Patricia</t>
  </si>
  <si>
    <t>Carol (1991/2011)</t>
  </si>
  <si>
    <t>Frankel, Laurie</t>
  </si>
  <si>
    <t>This is how it always is (2017)</t>
  </si>
  <si>
    <t>Malouf, David</t>
  </si>
  <si>
    <t>Johnno</t>
  </si>
  <si>
    <t>Gale, Patrick</t>
  </si>
  <si>
    <t xml:space="preserve"> A place called Winter (2015)</t>
  </si>
  <si>
    <t>Boyne, John</t>
  </si>
  <si>
    <t>The heart’s invisible furies (2017)</t>
  </si>
  <si>
    <t>Eugenides, Jeffrey</t>
  </si>
  <si>
    <t>Middlesex (2002)</t>
  </si>
  <si>
    <t>Winterson, Jeanette</t>
  </si>
  <si>
    <t>Oranges are not the only fruit (1997)</t>
  </si>
  <si>
    <t>Cunningham, Michael</t>
  </si>
  <si>
    <t>The hours (1999/2003)</t>
  </si>
  <si>
    <t>Flagg, Fannie</t>
  </si>
  <si>
    <t>Fried green tomatoes at the Whistle Stop Café (1987)</t>
  </si>
  <si>
    <t>Scott, Manda</t>
  </si>
  <si>
    <t>Into the fire (2015)</t>
  </si>
  <si>
    <t>Maupin, Armistead</t>
  </si>
  <si>
    <t>Tales of the city</t>
  </si>
  <si>
    <t>Brown, Rita Mae</t>
  </si>
  <si>
    <t>Cakewalk (2016)</t>
  </si>
  <si>
    <t>Okparanta, Chinelo</t>
  </si>
  <si>
    <t>Under the Udala Trees (2017)</t>
  </si>
  <si>
    <t>Haddad, George</t>
  </si>
  <si>
    <t>Populate and perish (2016)</t>
  </si>
  <si>
    <t>Maroh, Julie</t>
  </si>
  <si>
    <t>Blue is the warmest color (2013) GN</t>
  </si>
  <si>
    <t xml:space="preserve">Louis, Edouard </t>
  </si>
  <si>
    <t>The End of Eddy: A Novel (2017)</t>
  </si>
  <si>
    <t xml:space="preserve">Ford, Kelly J </t>
  </si>
  <si>
    <t xml:space="preserve"> Cottonmouths: A Novel (2017)</t>
  </si>
  <si>
    <t>Lear, James</t>
  </si>
  <si>
    <t>While My Wife's Away (2017)</t>
  </si>
  <si>
    <t>Gentle reads</t>
  </si>
  <si>
    <t>Ryan, Jennifer</t>
  </si>
  <si>
    <t>The Chilbury ladies' choir (2017)</t>
  </si>
  <si>
    <t>Sparks, Nicholas</t>
  </si>
  <si>
    <t>The notebook (1996/2017)</t>
  </si>
  <si>
    <t>Macomber, Debbie</t>
  </si>
  <si>
    <t>If not for you (2017)</t>
  </si>
  <si>
    <t>Zevin, Gabrielle</t>
  </si>
  <si>
    <t>The collected works of AJ Fikry (2014)</t>
  </si>
  <si>
    <t>Chiaverini, Jennifer</t>
  </si>
  <si>
    <t>The wedding quilt (2012)</t>
  </si>
  <si>
    <t>Kingsbury, Karen</t>
  </si>
  <si>
    <t>Chasing sunsets (2015)</t>
  </si>
  <si>
    <t>Trigiani, Adriana</t>
  </si>
  <si>
    <t>Kiss Carlo (2017)</t>
  </si>
  <si>
    <t>Gray, Shelley Shepard</t>
  </si>
  <si>
    <t>Daybreak (2013)</t>
  </si>
  <si>
    <t>Oke, Janette</t>
  </si>
  <si>
    <t>When calls the heart</t>
  </si>
  <si>
    <t>Lewis, Beverly</t>
  </si>
  <si>
    <t>The photograph (2015)</t>
  </si>
  <si>
    <t>Historical</t>
  </si>
  <si>
    <t>Stockett, Kathryn</t>
  </si>
  <si>
    <t>The help (2009)</t>
  </si>
  <si>
    <t>Funder, Anna</t>
  </si>
  <si>
    <t>All that I am (2011)</t>
  </si>
  <si>
    <t>Mantel, Hillary</t>
  </si>
  <si>
    <t>Wolf Hall (2009)</t>
  </si>
  <si>
    <t>Watt, Peter</t>
  </si>
  <si>
    <t>Beneath a rising sun (2015)</t>
  </si>
  <si>
    <t>Catton, Eleanor</t>
  </si>
  <si>
    <t>The Luminaries (2013)</t>
  </si>
  <si>
    <t>Cornwell , Bernard</t>
  </si>
  <si>
    <t>The empty throne (2014)</t>
  </si>
  <si>
    <t>Gilbert , Elizabeth</t>
  </si>
  <si>
    <t>Signature of all things (2012)</t>
  </si>
  <si>
    <t>Ashley, Melissa</t>
  </si>
  <si>
    <t>The birdman's wife (2016)</t>
  </si>
  <si>
    <t>Burton, Jessie</t>
  </si>
  <si>
    <t>The miniaturist (2014)</t>
  </si>
  <si>
    <t xml:space="preserve">Donoghue, Emma </t>
  </si>
  <si>
    <t>The Wonder (2016)</t>
  </si>
  <si>
    <t>Hoffman, Alice</t>
  </si>
  <si>
    <t>The dovekeepers (2011)</t>
  </si>
  <si>
    <t>Iggulden, Conn</t>
  </si>
  <si>
    <t>Stormbird (2013)</t>
  </si>
  <si>
    <t>Jordan , Toni</t>
  </si>
  <si>
    <t>Nine days (2012)</t>
  </si>
  <si>
    <t>Gregory, Philippa</t>
  </si>
  <si>
    <t>The other Boleyn girl (2001)</t>
  </si>
  <si>
    <t>Hannah , Kristin</t>
  </si>
  <si>
    <t>The nightingale (2015)</t>
  </si>
  <si>
    <t>Barry, Sebastian</t>
  </si>
  <si>
    <t>Days without end (2017)</t>
  </si>
  <si>
    <t>Dyer, David</t>
  </si>
  <si>
    <t>The midnight watch (2016)</t>
  </si>
  <si>
    <t>Kidd, Sue Monk</t>
  </si>
  <si>
    <t>The invention of wings (2014)</t>
  </si>
  <si>
    <t>McLain, Paula</t>
  </si>
  <si>
    <t>The Paris wife (2011)</t>
  </si>
  <si>
    <t>Saunders, George</t>
  </si>
  <si>
    <t>Lincoln in the Bardo (2017)</t>
  </si>
  <si>
    <t>Fellowes, Julian</t>
  </si>
  <si>
    <t>Belgravia (2016)</t>
  </si>
  <si>
    <t>Correa, Armando Lucas</t>
  </si>
  <si>
    <t>The German Girl (2016)</t>
  </si>
  <si>
    <t>Whitehead , Colson</t>
  </si>
  <si>
    <t>The underground railroad (2017)</t>
  </si>
  <si>
    <t>Perry, Sarah</t>
  </si>
  <si>
    <t>The Essex serpent (2016)</t>
  </si>
  <si>
    <t>Serov, Banafsheh</t>
  </si>
  <si>
    <t>The Russian tapestry (2013)</t>
  </si>
  <si>
    <t>Dunant, Sarah</t>
  </si>
  <si>
    <t>In the name of the family (2017)</t>
  </si>
  <si>
    <t>Weir, Alison</t>
  </si>
  <si>
    <t>Anne Boleyn : a King's obsession (2017)</t>
  </si>
  <si>
    <t>Sansom, CJ</t>
  </si>
  <si>
    <t>Lamentation (2014)</t>
  </si>
  <si>
    <t>Jenoff , Pam</t>
  </si>
  <si>
    <t>The orphan's tale (2017)</t>
  </si>
  <si>
    <t>Baker Kline, Christine</t>
  </si>
  <si>
    <t>A piece of the world (2017)</t>
  </si>
  <si>
    <t>Ghosh, Amitav</t>
  </si>
  <si>
    <t>Flood of fire (2015)</t>
  </si>
  <si>
    <t>Jefferies, Dinah</t>
  </si>
  <si>
    <t>The tea planter's wife (2015)</t>
  </si>
  <si>
    <t>Spufford, Francis</t>
  </si>
  <si>
    <t>Golden Hill (2016)</t>
  </si>
  <si>
    <t>Scarrow, Simon</t>
  </si>
  <si>
    <t>Invictus (2016)</t>
  </si>
  <si>
    <t>See, Lisa</t>
  </si>
  <si>
    <t>Shanghai girls (2009)</t>
  </si>
  <si>
    <t>Fabbri,Robert</t>
  </si>
  <si>
    <t>Tribune of Rome (2011)</t>
  </si>
  <si>
    <t>Lovett , Charlie</t>
  </si>
  <si>
    <t>The lost book of the grail (2017)</t>
  </si>
  <si>
    <t>Miller , Andrew</t>
  </si>
  <si>
    <t>Pure (2011)</t>
  </si>
  <si>
    <t>Kane, Ben</t>
  </si>
  <si>
    <t xml:space="preserve">Hunting the eagles (2016) </t>
  </si>
  <si>
    <t>Kiernan , Stephen P</t>
  </si>
  <si>
    <t>The baker's secret (2017)</t>
  </si>
  <si>
    <t>Horror</t>
  </si>
  <si>
    <t xml:space="preserve">Koontz, Dean </t>
  </si>
  <si>
    <t>Ashley Bell (2016)</t>
  </si>
  <si>
    <t>King, Stephen</t>
  </si>
  <si>
    <t>Finders Keepers (2015)</t>
  </si>
  <si>
    <t>Stoker, Bram</t>
  </si>
  <si>
    <t>Dracula</t>
  </si>
  <si>
    <t>Shelley, Mary</t>
  </si>
  <si>
    <t>Frankenstein</t>
  </si>
  <si>
    <t>Cook, Robin</t>
  </si>
  <si>
    <t>Cell (2014)</t>
  </si>
  <si>
    <t>Hill, Joe</t>
  </si>
  <si>
    <t>The fireman (2016)</t>
  </si>
  <si>
    <t xml:space="preserve">Oates, Joyce Carol </t>
  </si>
  <si>
    <t>The accursed (2013)</t>
  </si>
  <si>
    <t>Rice, Anne</t>
  </si>
  <si>
    <t>Prince Lestat and the realms of Atlantis (2015)</t>
  </si>
  <si>
    <t xml:space="preserve">Barker, Clive, </t>
  </si>
  <si>
    <t>The scarlet gospels (2015)</t>
  </si>
  <si>
    <t>Carey, MR</t>
  </si>
  <si>
    <t>Fellside (2016)</t>
  </si>
  <si>
    <t>Jamieson, Trent</t>
  </si>
  <si>
    <t>Day boy (2015)</t>
  </si>
  <si>
    <t>McDaniel , Tiffany</t>
  </si>
  <si>
    <t>The summer that melted everything (2016)</t>
  </si>
  <si>
    <t>Kirkman , Robert</t>
  </si>
  <si>
    <t>The walking dead: Volume 1: Days gone by (GN) 2013</t>
  </si>
  <si>
    <t>McMahon, Jennifer</t>
  </si>
  <si>
    <t>The winter people (2016)</t>
  </si>
  <si>
    <t>Lukyanenko, Sergei</t>
  </si>
  <si>
    <t>Night watch (2006)</t>
  </si>
  <si>
    <t>Levin, Ira</t>
  </si>
  <si>
    <t>Rosemary’s baby (1967/2017)</t>
  </si>
  <si>
    <t>Crouch , Blake</t>
  </si>
  <si>
    <t>Pines (2012) (Wayward pines series)</t>
  </si>
  <si>
    <t>Straub, Peter</t>
  </si>
  <si>
    <t>Interior darkness (2016)</t>
  </si>
  <si>
    <t>McDermott, Kirstyn</t>
  </si>
  <si>
    <t>Perfections (2012)</t>
  </si>
  <si>
    <t>Warren, Kaaron</t>
  </si>
  <si>
    <t>Grief hole (2016)</t>
  </si>
  <si>
    <t>Humour</t>
  </si>
  <si>
    <t>Simsion, Graeme</t>
  </si>
  <si>
    <t>The Rosie Project (2013)</t>
  </si>
  <si>
    <t>Evanovich, Janet</t>
  </si>
  <si>
    <t>Turbo twenty-three (2016)</t>
  </si>
  <si>
    <t>Adams, Douglas</t>
  </si>
  <si>
    <t>The hitchhiker's guide to the galaxy (1979/2004)</t>
  </si>
  <si>
    <t>Fielding, Helen</t>
  </si>
  <si>
    <t>Bridget Jones’s diary (1996)</t>
  </si>
  <si>
    <t>Nicholls, David</t>
  </si>
  <si>
    <t>One day (2010)</t>
  </si>
  <si>
    <t>Kinsella, Sophie</t>
  </si>
  <si>
    <t>My not so perfect life (2017)</t>
  </si>
  <si>
    <t>Oswald, Debra</t>
  </si>
  <si>
    <t>Useful (2015)</t>
  </si>
  <si>
    <t>Semple, Maria</t>
  </si>
  <si>
    <t>Where'd you go, Bernadette (2012)</t>
  </si>
  <si>
    <t>Townsend, Sue</t>
  </si>
  <si>
    <t>The women who went to bed for a year (2012)</t>
  </si>
  <si>
    <t>Backman, Fredik</t>
  </si>
  <si>
    <t>My grandmother asked me to tell you she's sorry (2015)</t>
  </si>
  <si>
    <t>Indigenous</t>
  </si>
  <si>
    <t>Scott, Kim</t>
  </si>
  <si>
    <t xml:space="preserve">That deadman dance (2011) </t>
  </si>
  <si>
    <t xml:space="preserve">Wright, Alexis </t>
  </si>
  <si>
    <t>Carpentaria (2006)</t>
  </si>
  <si>
    <t>Heiss,Anita</t>
  </si>
  <si>
    <t>Barbed wire and cherry blossoms (2016)</t>
  </si>
  <si>
    <t>Winch, Tara June</t>
  </si>
  <si>
    <t>Swallow the air (2006)</t>
  </si>
  <si>
    <t xml:space="preserve">Lucashenko, Melissa </t>
  </si>
  <si>
    <t>Mullumbimby (2013)</t>
  </si>
  <si>
    <t>van Neervan, Ellen</t>
  </si>
  <si>
    <t>Heat and Light (2014)</t>
  </si>
  <si>
    <t>Coleman, Dylan</t>
  </si>
  <si>
    <t>Mazin' Grace (2012)</t>
  </si>
  <si>
    <t>Munkara, Marie</t>
  </si>
  <si>
    <t>A most peculiar act (2013)</t>
  </si>
  <si>
    <t>Watson, Nicole</t>
  </si>
  <si>
    <t>The boundary (2011)</t>
  </si>
  <si>
    <t>Janson, Julie</t>
  </si>
  <si>
    <t xml:space="preserve"> The Crocodile Hotel (2015)</t>
  </si>
  <si>
    <t>Literary fiction</t>
  </si>
  <si>
    <t>Smith, Dominic</t>
  </si>
  <si>
    <t>The last painting of Sara de Vos (2016)</t>
  </si>
  <si>
    <t>Barnes, Julian</t>
  </si>
  <si>
    <t>The sense of an ending (2011)</t>
  </si>
  <si>
    <t>Joyce, Rachel</t>
  </si>
  <si>
    <t>The unlikely pilgrimage of Harold Fry (2012)</t>
  </si>
  <si>
    <t>Patchett, Ann</t>
  </si>
  <si>
    <t>Commonwealth (2016)</t>
  </si>
  <si>
    <t>Wyld, Evie</t>
  </si>
  <si>
    <t>All the birds singing (2014)</t>
  </si>
  <si>
    <t>McEwan, Ian</t>
  </si>
  <si>
    <t>Nutshell (2016)</t>
  </si>
  <si>
    <t>Tartt, Donna</t>
  </si>
  <si>
    <t>The Goldfinch (2013)</t>
  </si>
  <si>
    <t>Fowler, Karen Joy</t>
  </si>
  <si>
    <t>We are all completely beside ourselves (2014)</t>
  </si>
  <si>
    <t>Carroll, Steven</t>
  </si>
  <si>
    <t>A world of other people (2013)</t>
  </si>
  <si>
    <t>Franzen, Jonathan</t>
  </si>
  <si>
    <t>Purity (2015)</t>
  </si>
  <si>
    <t>Smith , Ali</t>
  </si>
  <si>
    <t>How to be both (2014)</t>
  </si>
  <si>
    <t>Smith, Zadie</t>
  </si>
  <si>
    <t>Swing time (2016)</t>
  </si>
  <si>
    <t>Kingsolver, Barbara</t>
  </si>
  <si>
    <t>The Poisonwood Bible (1999)</t>
  </si>
  <si>
    <t>Amsterdam, Steven</t>
  </si>
  <si>
    <t>The easy way out (2016)</t>
  </si>
  <si>
    <t xml:space="preserve">Foer, Jonathan Safran </t>
  </si>
  <si>
    <t>Here I am (2016)</t>
  </si>
  <si>
    <t>Tinti, Hannah</t>
  </si>
  <si>
    <t>The twelve lives of Samuel Hawley (2017)</t>
  </si>
  <si>
    <t>Johnson, Adam</t>
  </si>
  <si>
    <t>The orphan master's son (2012)</t>
  </si>
  <si>
    <t>Nguyen, Viet Thanh</t>
  </si>
  <si>
    <t>The refugees (2017)</t>
  </si>
  <si>
    <t xml:space="preserve">Searle, Nicholas </t>
  </si>
  <si>
    <t>The good liar (2016)</t>
  </si>
  <si>
    <t>Nabokov, Vladimir</t>
  </si>
  <si>
    <t>Pale fire</t>
  </si>
  <si>
    <t xml:space="preserve">Paranormal </t>
  </si>
  <si>
    <t>Connolly, John</t>
  </si>
  <si>
    <t>A time of torment (2016)</t>
  </si>
  <si>
    <t>Harris, Charlaine</t>
  </si>
  <si>
    <t>Night shift (2016)</t>
  </si>
  <si>
    <t>Gaiman, Neil</t>
  </si>
  <si>
    <t>American Gods (2006)</t>
  </si>
  <si>
    <t>Kenyon, Sherrilyn</t>
  </si>
  <si>
    <t>Born of vengeance (2017)</t>
  </si>
  <si>
    <t>Feehan, Christine</t>
  </si>
  <si>
    <t>Power game (2017)</t>
  </si>
  <si>
    <t xml:space="preserve">Lindqvist, John Ajvide </t>
  </si>
  <si>
    <t>Let the right one in (2007)</t>
  </si>
  <si>
    <t>Littlewood, Alison</t>
  </si>
  <si>
    <t>The hidden people (2016)</t>
  </si>
  <si>
    <t>Singh, Nalini</t>
  </si>
  <si>
    <t>Angels blood (2009)</t>
  </si>
  <si>
    <t>Ward, J.R.</t>
  </si>
  <si>
    <t>The beast (2016)</t>
  </si>
  <si>
    <t>Day, Sylvia</t>
  </si>
  <si>
    <t>A hunger so wild (2012)</t>
  </si>
  <si>
    <t>Romance</t>
  </si>
  <si>
    <t>McDonald, Fleur</t>
  </si>
  <si>
    <t>Sapphire Falls (2016)</t>
  </si>
  <si>
    <t xml:space="preserve">Palmer, Fiona </t>
  </si>
  <si>
    <t>The Saddler boys (2015) RR</t>
  </si>
  <si>
    <t>Mansell, Jill</t>
  </si>
  <si>
    <t>Meet me at Beachcomber Bay (2017)</t>
  </si>
  <si>
    <t>Parry, Bronwyn</t>
  </si>
  <si>
    <t>Sunset shadows (2016)</t>
  </si>
  <si>
    <t>Hannay, Barbara</t>
  </si>
  <si>
    <t>The grazier's wife (2016)</t>
  </si>
  <si>
    <t>Johns, Rachael</t>
  </si>
  <si>
    <t>Talk of the town</t>
  </si>
  <si>
    <t>Graeme- Evans, Posie</t>
  </si>
  <si>
    <t>The island house (2012)</t>
  </si>
  <si>
    <t>Moon, Josephine</t>
  </si>
  <si>
    <t>The Chocolate promise 2015</t>
  </si>
  <si>
    <t xml:space="preserve">Stringer, Tricia </t>
  </si>
  <si>
    <t>A chance of stormy weather (2017)</t>
  </si>
  <si>
    <t>Hill, Loretta</t>
  </si>
  <si>
    <t>The girl in the steel capped boots (2012)</t>
  </si>
  <si>
    <t>Laurens, Stephanie</t>
  </si>
  <si>
    <t>The daredevil snared (2016)</t>
  </si>
  <si>
    <t xml:space="preserve">Magro, Mandy </t>
  </si>
  <si>
    <t>Along country roads (2017) RR</t>
  </si>
  <si>
    <t>de Botton,  Alain</t>
  </si>
  <si>
    <t>The Course of Love (2016)</t>
  </si>
  <si>
    <t>Garwood, Julie</t>
  </si>
  <si>
    <t>Hotshot (2013)</t>
  </si>
  <si>
    <t>Appleyard, Meredith</t>
  </si>
  <si>
    <t xml:space="preserve">No job for a girl (2017) </t>
  </si>
  <si>
    <t>Hein, Cathryn</t>
  </si>
  <si>
    <t>Wayward heart (2017)</t>
  </si>
  <si>
    <t>Herron, Rachael</t>
  </si>
  <si>
    <t>The darling songbirds (2016)</t>
  </si>
  <si>
    <t xml:space="preserve"> Lane, Karly</t>
  </si>
  <si>
    <t>Third time lucky (2016) ;</t>
  </si>
  <si>
    <t>Cooper, Tea</t>
  </si>
  <si>
    <t xml:space="preserve">The currency lass (2017) </t>
  </si>
  <si>
    <t>Johnson, Milly</t>
  </si>
  <si>
    <t>The teashop on the corner (2014)</t>
  </si>
  <si>
    <t>McArthur, Fiona</t>
  </si>
  <si>
    <t>Heart of the sky (2017)</t>
  </si>
  <si>
    <t>Matthews, Carole</t>
  </si>
  <si>
    <t>Paper hearts and summer kisses (2017)</t>
  </si>
  <si>
    <t>Evans, Harriet</t>
  </si>
  <si>
    <t>Happily ever after (2012)</t>
  </si>
  <si>
    <t>Treasure, Rachael</t>
  </si>
  <si>
    <t>Clean skin cowgirls 2017</t>
  </si>
  <si>
    <t>Griffin, Matthew</t>
  </si>
  <si>
    <t>Hide (2015)</t>
  </si>
  <si>
    <t>Sendker, Jan-Philipp</t>
  </si>
  <si>
    <t xml:space="preserve">The art of hearing heartbeats (2012)  </t>
  </si>
  <si>
    <t>Phillips, Susan Elizabeth</t>
  </si>
  <si>
    <t>Heroes are my weakness (2014)</t>
  </si>
  <si>
    <t>Balogh, Mary</t>
  </si>
  <si>
    <t>Someone to love (2016)</t>
  </si>
  <si>
    <t>Thorne, Sally</t>
  </si>
  <si>
    <t>The hating game (2017)</t>
  </si>
  <si>
    <t>Holden, Wendy</t>
  </si>
  <si>
    <t>Honeymoon suite (2016)</t>
  </si>
  <si>
    <t xml:space="preserve"> Ashley, Trisha </t>
  </si>
  <si>
    <t>The little teashop of lost and found (2016)</t>
  </si>
  <si>
    <t xml:space="preserve">Dailey, Janet </t>
  </si>
  <si>
    <t>Sunrise Canyon (2016)</t>
  </si>
  <si>
    <t>Miller, Fenella-Jane</t>
  </si>
  <si>
    <t>Lady Charlotte's secret (2011)</t>
  </si>
  <si>
    <t>Heyer, Georgette</t>
  </si>
  <si>
    <t>These old shades</t>
  </si>
  <si>
    <t>Colgan, Jenny</t>
  </si>
  <si>
    <t>The bookshop on the corner (2016)</t>
  </si>
  <si>
    <t>James, Eloisa</t>
  </si>
  <si>
    <t>When beauty tamed the beast (2011)</t>
  </si>
  <si>
    <t xml:space="preserve">Goyer, Tricia </t>
  </si>
  <si>
    <t>The kissing bridge (2014)</t>
  </si>
  <si>
    <t>Miller, Emma</t>
  </si>
  <si>
    <t>Anna’s gift (2011)</t>
  </si>
  <si>
    <t xml:space="preserve">Lauer, Rosalind </t>
  </si>
  <si>
    <t>A simple charity (2014)</t>
  </si>
  <si>
    <t xml:space="preserve">Andre, Bella </t>
  </si>
  <si>
    <t>Since I fell for you (2016)</t>
  </si>
  <si>
    <t>Sagas</t>
  </si>
  <si>
    <t>Nunn, Judy</t>
  </si>
  <si>
    <t>Elianne (2013)</t>
  </si>
  <si>
    <t>Archer, Jeffrey</t>
  </si>
  <si>
    <t>Only time will tell (2011)</t>
  </si>
  <si>
    <t>Alexander, Nicole</t>
  </si>
  <si>
    <t xml:space="preserve">River run (2016) </t>
  </si>
  <si>
    <t>Alexandra, Belinda</t>
  </si>
  <si>
    <t>Southern Ruby (2016)</t>
  </si>
  <si>
    <t>Follett , Ken</t>
  </si>
  <si>
    <t>A column of fire (2017)</t>
  </si>
  <si>
    <t>Gabaldon, Diana</t>
  </si>
  <si>
    <t>Outlander (1991)</t>
  </si>
  <si>
    <t>Proulx, Annie</t>
  </si>
  <si>
    <t>Barkskins (2016)</t>
  </si>
  <si>
    <t>Tyler, Anne</t>
  </si>
  <si>
    <t>Spool of blue thread (2015)</t>
  </si>
  <si>
    <t>Cox, Josephine</t>
  </si>
  <si>
    <t>A family secret (2017)</t>
  </si>
  <si>
    <t>McCullough, Colleen</t>
  </si>
  <si>
    <t>The thorn birds (1977)</t>
  </si>
  <si>
    <t>Pieper, Liam</t>
  </si>
  <si>
    <t>The toymaker (2016)</t>
  </si>
  <si>
    <t>Smiley, Jane</t>
  </si>
  <si>
    <t>Some luck (2014)</t>
  </si>
  <si>
    <t>Graham, Winston</t>
  </si>
  <si>
    <t>Ross Poldark</t>
  </si>
  <si>
    <t>Howard, Audrey</t>
  </si>
  <si>
    <t>Softly grow the poppies (2012)</t>
  </si>
  <si>
    <t>Martin, George RR</t>
  </si>
  <si>
    <t>Song of fire and ice</t>
  </si>
  <si>
    <t>Rutherfurd, Edward</t>
  </si>
  <si>
    <t>Paris</t>
  </si>
  <si>
    <t>Tan, Amy</t>
  </si>
  <si>
    <t>The Joy Luck Club (1989)</t>
  </si>
  <si>
    <t>Baker, Anne</t>
  </si>
  <si>
    <t>A Liverpool legacy (2013)</t>
  </si>
  <si>
    <t>Hunter, Georgia</t>
  </si>
  <si>
    <t>We were the lucky ones (2017)</t>
  </si>
  <si>
    <t>Andrews, Lyn</t>
  </si>
  <si>
    <t>Liverpool sisters (2016)</t>
  </si>
  <si>
    <t>Science Fiction</t>
  </si>
  <si>
    <t>Atwood, Margaret</t>
  </si>
  <si>
    <t>The handmaid's tale (1998/2017)</t>
  </si>
  <si>
    <t>Huxley, Aldous</t>
  </si>
  <si>
    <t>Brave new world (1932)</t>
  </si>
  <si>
    <t>Weir. Andy</t>
  </si>
  <si>
    <t>The Martian (2011)</t>
  </si>
  <si>
    <t>Ishiguro, Kazuo</t>
  </si>
  <si>
    <t>Never Let Me Go (2006)</t>
  </si>
  <si>
    <t>Abbott, Jane</t>
  </si>
  <si>
    <t>Watershed (2016)</t>
  </si>
  <si>
    <t>Bear , Greg</t>
  </si>
  <si>
    <t>War dogs</t>
  </si>
  <si>
    <t>Herbert, Frank</t>
  </si>
  <si>
    <t>Dune (1990/2016)</t>
  </si>
  <si>
    <t>Howey, Hugh</t>
  </si>
  <si>
    <t>Dust (2015)</t>
  </si>
  <si>
    <t>Baxter, Stephen</t>
  </si>
  <si>
    <t>The massacre of mankind: a sequel to War of the Worlds(2017)</t>
  </si>
  <si>
    <t>Stephenson, Neal</t>
  </si>
  <si>
    <t>Seveneves (2015)</t>
  </si>
  <si>
    <t>Hamilton, Peter F</t>
  </si>
  <si>
    <t>The abyss beyond dreams (2014)</t>
  </si>
  <si>
    <t xml:space="preserve">Stanley Robinson, Kim </t>
  </si>
  <si>
    <t>Aurora (2015)</t>
  </si>
  <si>
    <t>Cline, Ernest</t>
  </si>
  <si>
    <t>Ready Player One (2011)</t>
  </si>
  <si>
    <t>Liu, Cixin</t>
  </si>
  <si>
    <t>The three-body problem (2014)</t>
  </si>
  <si>
    <t>Asher , Neal</t>
  </si>
  <si>
    <t>Dark intelligence (2015)</t>
  </si>
  <si>
    <t xml:space="preserve">Brown, Pierce </t>
  </si>
  <si>
    <t>Red Rising (2014)</t>
  </si>
  <si>
    <t>Corey, James SA</t>
  </si>
  <si>
    <t>Leviathan Wakes (2011)</t>
  </si>
  <si>
    <t xml:space="preserve">Leckie, Ann </t>
  </si>
  <si>
    <t>Ancillary justice (2013)</t>
  </si>
  <si>
    <t>Boyle, T Coraghessan</t>
  </si>
  <si>
    <t>The Terranauts ( 2016)</t>
  </si>
  <si>
    <t>Reynolds, Alastair</t>
  </si>
  <si>
    <t>Revenger (2016)</t>
  </si>
  <si>
    <t>Butcher, Jim</t>
  </si>
  <si>
    <t>The aeronaut's windlass (2015)</t>
  </si>
  <si>
    <t>Mieville , China</t>
  </si>
  <si>
    <t>The census taker (2016)</t>
  </si>
  <si>
    <t>Dick , Philip K</t>
  </si>
  <si>
    <t>Do androids dream of electric sheep (aka Blade Runner) - (1968/2012)</t>
  </si>
  <si>
    <t>O'Malley, Daniel</t>
  </si>
  <si>
    <t>Stiletto, The Checquy Files series, book 2 (2016)</t>
  </si>
  <si>
    <t>Gibson, William</t>
  </si>
  <si>
    <t>The peripheral (2014)</t>
  </si>
  <si>
    <t>Zahn, Timothy</t>
  </si>
  <si>
    <t xml:space="preserve"> Star Wars: Thrawn (2017)</t>
  </si>
  <si>
    <t>Anderson, Kevin J</t>
  </si>
  <si>
    <t>The dark between the stars (2014)</t>
  </si>
  <si>
    <t>Scalzi , John</t>
  </si>
  <si>
    <t>The end of all things (2015);</t>
  </si>
  <si>
    <t>Priest, Cherie</t>
  </si>
  <si>
    <t>Brimstone (2017)</t>
  </si>
  <si>
    <t>Le Guin, Ursula</t>
  </si>
  <si>
    <t>The dispossessed (1974)</t>
  </si>
  <si>
    <t>Ringo, John</t>
  </si>
  <si>
    <t>Islands of rage and hope (2014) book 3 Black tide rising</t>
  </si>
  <si>
    <t xml:space="preserve">Turner, Rebekah </t>
  </si>
  <si>
    <t>Threader (2016)</t>
  </si>
  <si>
    <t>Bova, Ben</t>
  </si>
  <si>
    <t>Mars</t>
  </si>
  <si>
    <t>Campbell, Jack</t>
  </si>
  <si>
    <t>Dauntless (2006) Lost Fleet series</t>
  </si>
  <si>
    <t>Butler, Octavia,</t>
  </si>
  <si>
    <t>Kindred (2014)</t>
  </si>
  <si>
    <t>Tidhar,Lavie</t>
  </si>
  <si>
    <t>Central station (2016)</t>
  </si>
  <si>
    <t>McDevitt, Jack</t>
  </si>
  <si>
    <t>The engines of god</t>
  </si>
  <si>
    <t>Bujold, Lois McMaster</t>
  </si>
  <si>
    <t>The sharing knife (2007) book 1: Beguilement</t>
  </si>
  <si>
    <t>Weber, David</t>
  </si>
  <si>
    <t>On Basilik Station (1993, 2003)</t>
  </si>
  <si>
    <t xml:space="preserve">Okorafor, Nnedi </t>
  </si>
  <si>
    <t>Binti (2016)</t>
  </si>
  <si>
    <t>Short stories</t>
  </si>
  <si>
    <t>Le, Nam</t>
  </si>
  <si>
    <t>The boat (2009)</t>
  </si>
  <si>
    <t>Munro, Alice</t>
  </si>
  <si>
    <t>Dear Life</t>
  </si>
  <si>
    <t xml:space="preserve">Clarke, Maxine Beneba </t>
  </si>
  <si>
    <t xml:space="preserve">Foreign soil (2014) </t>
  </si>
  <si>
    <t>Dovey, Ceridwen</t>
  </si>
  <si>
    <t>Only the Animals (2014)</t>
  </si>
  <si>
    <t>Bennett Daylight, Tegan</t>
  </si>
  <si>
    <t>Six bedrooms (2015)</t>
  </si>
  <si>
    <t>Kinsella. John</t>
  </si>
  <si>
    <t>Old growth</t>
  </si>
  <si>
    <t>Li, Isabelle</t>
  </si>
  <si>
    <t>A Chinese affair (2016)</t>
  </si>
  <si>
    <t>Low, Nic</t>
  </si>
  <si>
    <t>Arms race and other stories (2014)</t>
  </si>
  <si>
    <t>Lodge, David</t>
  </si>
  <si>
    <t>The man who wouldn’t get up and other stories (2016)</t>
  </si>
  <si>
    <t>Constantine, David</t>
  </si>
  <si>
    <t>In another country (2015)</t>
  </si>
  <si>
    <t>Thriller</t>
  </si>
  <si>
    <t xml:space="preserve">Brown, Dan </t>
  </si>
  <si>
    <t>Inferno  (2013)</t>
  </si>
  <si>
    <t>Hoag, Tami</t>
  </si>
  <si>
    <t>Cold cold heart (2015)</t>
  </si>
  <si>
    <t>French,Nicci</t>
  </si>
  <si>
    <t>Friday on my mind (2015)</t>
  </si>
  <si>
    <t>Hawkins, Paula</t>
  </si>
  <si>
    <t>Into the water</t>
  </si>
  <si>
    <t>Le Carre, John</t>
  </si>
  <si>
    <t>Our kind of traitor</t>
  </si>
  <si>
    <t xml:space="preserve">Harris, Robert </t>
  </si>
  <si>
    <t>Conclave (2016)</t>
  </si>
  <si>
    <t>Hurwitz, Gregg</t>
  </si>
  <si>
    <t>The nowhere man (2017)</t>
  </si>
  <si>
    <t>Cole , Martina</t>
  </si>
  <si>
    <t>Betrayal</t>
  </si>
  <si>
    <t>Rimington,Stella</t>
  </si>
  <si>
    <t>Breaking cover (2016)</t>
  </si>
  <si>
    <t>Foster, Sara</t>
  </si>
  <si>
    <t>The hidden hours (2017)</t>
  </si>
  <si>
    <t>Ford, Jaye</t>
  </si>
  <si>
    <t>Darkest place (2016)</t>
  </si>
  <si>
    <t>Pinborough, Sarah</t>
  </si>
  <si>
    <t>Behind her eyes (2017)</t>
  </si>
  <si>
    <t>Ware,Ruth</t>
  </si>
  <si>
    <t>The woman in cabin 10 (2016)</t>
  </si>
  <si>
    <t>Berry, Steve</t>
  </si>
  <si>
    <t>The 14th colony (2016)</t>
  </si>
  <si>
    <t>Raabe, Melanie</t>
  </si>
  <si>
    <t>The trap (2017)</t>
  </si>
  <si>
    <t>Burke, James Lee</t>
  </si>
  <si>
    <t>The jealousy kind (2016)</t>
  </si>
  <si>
    <t>Khoury, Raymond</t>
  </si>
  <si>
    <t>The end game (2016)</t>
  </si>
  <si>
    <t>Dean, Averil</t>
  </si>
  <si>
    <t>Alice close your eyes</t>
  </si>
  <si>
    <t>Block, Lawrence</t>
  </si>
  <si>
    <t>Borderline (2014)</t>
  </si>
  <si>
    <t>Greaney, Mark</t>
  </si>
  <si>
    <t>Back blast (2016)</t>
  </si>
  <si>
    <t>War</t>
  </si>
  <si>
    <t xml:space="preserve">Zusak, Markus </t>
  </si>
  <si>
    <t>The Book Thief (2005)</t>
  </si>
  <si>
    <t>Doerr, Anthony</t>
  </si>
  <si>
    <t>All the light we cannot see (2014)</t>
  </si>
  <si>
    <t>Patric, AS</t>
  </si>
  <si>
    <t>Black rock white city (2016)</t>
  </si>
  <si>
    <t>Némirovsky, Irene</t>
  </si>
  <si>
    <t>Suite Française (2004)</t>
  </si>
  <si>
    <t>Hamid, Moshin</t>
  </si>
  <si>
    <t>Exit west</t>
  </si>
  <si>
    <t>Barker , Pat</t>
  </si>
  <si>
    <t>Regeneration (1992)</t>
  </si>
  <si>
    <t>Powers, Kevin</t>
  </si>
  <si>
    <t>The yellow birds (2012)</t>
  </si>
  <si>
    <t>Baker, Jo</t>
  </si>
  <si>
    <t>A country road, a tree (2016)</t>
  </si>
  <si>
    <t>Clancy, Tom</t>
  </si>
  <si>
    <t>The hunt for Red October (1994/2010/2016)</t>
  </si>
  <si>
    <t>Zable, Arnold</t>
  </si>
  <si>
    <t>Cafe Scheherazade (2001)</t>
  </si>
  <si>
    <t>Westerns</t>
  </si>
  <si>
    <t>McCarthy, Cormac</t>
  </si>
  <si>
    <t>No country for old men (2005)</t>
  </si>
  <si>
    <t>Stewart, Amy</t>
  </si>
  <si>
    <t>Girl waits with gun (2015; Kopp sisters #1)</t>
  </si>
  <si>
    <t>Portis, Charles</t>
  </si>
  <si>
    <t>True grit (1968/2010)</t>
  </si>
  <si>
    <t xml:space="preserve">Miller, Linda Lael </t>
  </si>
  <si>
    <t>Big sky mountain 2012</t>
  </si>
  <si>
    <t>deWitt , Patrick</t>
  </si>
  <si>
    <t>The Sisters Brothers(2011)</t>
  </si>
  <si>
    <t>Meyer, Phillip</t>
  </si>
  <si>
    <t>The son (2013)</t>
  </si>
  <si>
    <t>McMurty, Larry</t>
  </si>
  <si>
    <t>Lonesome dove (1985/2010)</t>
  </si>
  <si>
    <t>Grey, Zane</t>
  </si>
  <si>
    <t>Shower of gold (2013)</t>
  </si>
  <si>
    <t>Johnson, Craig</t>
  </si>
  <si>
    <t>Dry bones (2015)</t>
  </si>
  <si>
    <t>Russell, Mary Doria</t>
  </si>
  <si>
    <t>Doc (2011)</t>
  </si>
  <si>
    <t>World Fiction</t>
  </si>
  <si>
    <t>Hosseini, Khaled</t>
  </si>
  <si>
    <t>The kite runner</t>
  </si>
  <si>
    <t>Martel, Yann</t>
  </si>
  <si>
    <t>Life of Pi</t>
  </si>
  <si>
    <t>Ferrante, Elena</t>
  </si>
  <si>
    <t xml:space="preserve">My brilliant friend </t>
  </si>
  <si>
    <t>James, Marlon</t>
  </si>
  <si>
    <t xml:space="preserve">A brief history seven killings </t>
  </si>
  <si>
    <t>Allende, Isabel</t>
  </si>
  <si>
    <t>The Japanese lover (2015)</t>
  </si>
  <si>
    <t>Pamuk, Orhan</t>
  </si>
  <si>
    <t>A strangeness in my mind (2015)</t>
  </si>
  <si>
    <t>Obreht, Tea</t>
  </si>
  <si>
    <t>The tiger’s wife (2011)</t>
  </si>
  <si>
    <t xml:space="preserve">Gardos, Peter </t>
  </si>
  <si>
    <t xml:space="preserve">Fever at dawn (2010) </t>
  </si>
  <si>
    <t>Ozeki, Ruth</t>
  </si>
  <si>
    <t>A tale for the time being (2013)</t>
  </si>
  <si>
    <t>Murakami, Haruki</t>
  </si>
  <si>
    <t>Norwegian wood (1987)</t>
  </si>
  <si>
    <t xml:space="preserve">Sacheri, Eduardo A - </t>
  </si>
  <si>
    <t>The secret in their eyes (2015)</t>
  </si>
  <si>
    <t>Erdrich, Louise</t>
  </si>
  <si>
    <t>The round house (2012)</t>
  </si>
  <si>
    <t>Gyasi, Yaa</t>
  </si>
  <si>
    <t>Homegoing</t>
  </si>
  <si>
    <t>Houellebecq, Michel</t>
  </si>
  <si>
    <t>Submission (political)</t>
  </si>
  <si>
    <t>Adichie, Chimandanda Ngozi</t>
  </si>
  <si>
    <t>Americanah (2013)</t>
  </si>
  <si>
    <t>Seth, Vikram</t>
  </si>
  <si>
    <t>A suitable boy (1993)</t>
  </si>
  <si>
    <t>Hashimi, Nadia</t>
  </si>
  <si>
    <t>A house without windows (2016)</t>
  </si>
  <si>
    <t>Swarup, Vikas</t>
  </si>
  <si>
    <t>Slumdog millionaire (2008)</t>
  </si>
  <si>
    <t>Kang, Han</t>
  </si>
  <si>
    <t xml:space="preserve">The vegetarian (2007) </t>
  </si>
  <si>
    <t>Achland, Jenny</t>
  </si>
  <si>
    <t>The secret son (2015)</t>
  </si>
  <si>
    <t>Satrapi, Marjane</t>
  </si>
  <si>
    <t>Persepolis GN</t>
  </si>
  <si>
    <t>Lianke, Yan</t>
  </si>
  <si>
    <t>The explosion chronicles (2017)</t>
  </si>
  <si>
    <t>Onuzo, Chibundu</t>
  </si>
  <si>
    <t>Welcome to Lagos (2017)</t>
  </si>
  <si>
    <t>Anam, Tahmina</t>
  </si>
  <si>
    <t>A golden age (2007, The Bengal Trilogy, book 1)</t>
  </si>
  <si>
    <t>Otsuka, Julie</t>
  </si>
  <si>
    <t>The Buddha in the attic (2011)</t>
  </si>
  <si>
    <t>Petterson, Per</t>
  </si>
  <si>
    <t>Out stealing horses (2003)</t>
  </si>
  <si>
    <t>Uhly, Steven</t>
  </si>
  <si>
    <t>Kingdom of twilight (2016)</t>
  </si>
  <si>
    <t>Navarro, Julia</t>
  </si>
  <si>
    <t xml:space="preserve">Story of a sociopath (2016) </t>
  </si>
  <si>
    <t>Chandra, Vikram</t>
  </si>
  <si>
    <t xml:space="preserve">Sacred Games </t>
  </si>
  <si>
    <t>Yoshimoto, Banana</t>
  </si>
  <si>
    <t>Moshi, Moshi (2016)</t>
  </si>
  <si>
    <t>raw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</si>
</sst>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rgb="FF9C0006"/>
      <name val="Calibri"/>
      <family val="2"/>
      <scheme val="minor"/>
    </font>
    <font>
      <sz val="10"/>
      <name val="Arial"/>
      <family val="2"/>
    </font>
    <font>
      <b/>
      <sz val="12"/>
      <name val="Times New Roman"/>
      <family val="1"/>
    </font>
    <font>
      <sz val="12"/>
      <name val="Times New Roman"/>
      <family val="1"/>
    </font>
    <font>
      <b/>
      <sz val="12"/>
      <color rgb="FF00B0F0"/>
      <name val="Times New Roman"/>
      <family val="1"/>
    </font>
    <font>
      <sz val="10"/>
      <name val="Times New Roman"/>
      <family val="1"/>
    </font>
    <font>
      <b/>
      <sz val="14"/>
      <color indexed="8"/>
      <name val="Times New Roman"/>
      <family val="2"/>
    </font>
    <font>
      <sz val="12"/>
      <color indexed="8"/>
      <name val="Times New Roman"/>
      <family val="2"/>
    </font>
    <font>
      <sz val="11"/>
      <color rgb="FF9C6500"/>
      <name val="Calibri"/>
      <family val="2"/>
      <scheme val="minor"/>
    </font>
    <font>
      <sz val="12"/>
      <color indexed="8"/>
      <name val="Times New Roman"/>
      <family val="1"/>
    </font>
    <font>
      <sz val="11"/>
      <color rgb="FF14171A"/>
      <name val="Times New Roman"/>
      <family val="1"/>
    </font>
    <font>
      <sz val="12"/>
      <color rgb="FF000000"/>
      <name val="Times New Roman"/>
      <family val="1"/>
    </font>
    <font>
      <u/>
      <sz val="10"/>
      <color theme="10"/>
      <name val="Arial"/>
      <family val="2"/>
    </font>
    <font>
      <sz val="11"/>
      <color theme="1"/>
      <name val="Calibri"/>
      <family val="2"/>
      <scheme val="minor"/>
    </font>
    <font>
      <b/>
      <sz val="10"/>
      <name val="Arial"/>
      <family val="2"/>
    </font>
  </fonts>
  <fills count="30">
    <fill>
      <patternFill patternType="none"/>
    </fill>
    <fill>
      <patternFill patternType="gray125"/>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59999389629810485"/>
        <bgColor rgb="FFFFFFFF"/>
      </patternFill>
    </fill>
    <fill>
      <patternFill patternType="solid">
        <fgColor rgb="FF99CCFF"/>
        <bgColor indexed="64"/>
      </patternFill>
    </fill>
    <fill>
      <patternFill patternType="solid">
        <fgColor rgb="FF99CCFF"/>
        <bgColor rgb="FFFFFFFF"/>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3" tint="0.79998168889431442"/>
        <bgColor indexed="64"/>
      </patternFill>
    </fill>
    <fill>
      <patternFill patternType="solid">
        <fgColor rgb="FFFFCCFF"/>
        <bgColor indexed="64"/>
      </patternFill>
    </fill>
    <fill>
      <patternFill patternType="solid">
        <fgColor rgb="FF66FFFF"/>
        <bgColor indexed="64"/>
      </patternFill>
    </fill>
    <fill>
      <patternFill patternType="solid">
        <fgColor theme="6" tint="0.59999389629810485"/>
        <bgColor indexed="64"/>
      </patternFill>
    </fill>
    <fill>
      <patternFill patternType="solid">
        <fgColor theme="6" tint="0.59999389629810485"/>
        <bgColor rgb="FFFFFFFF"/>
      </patternFill>
    </fill>
    <fill>
      <patternFill patternType="solid">
        <fgColor theme="6" tint="0.39997558519241921"/>
        <bgColor indexed="64"/>
      </patternFill>
    </fill>
    <fill>
      <patternFill patternType="solid">
        <fgColor rgb="FFFFFF66"/>
        <bgColor indexed="64"/>
      </patternFill>
    </fill>
    <fill>
      <patternFill patternType="solid">
        <fgColor rgb="FFFFFF66"/>
        <bgColor rgb="FFFFFFFF"/>
      </patternFill>
    </fill>
    <fill>
      <patternFill patternType="solid">
        <fgColor theme="9" tint="0.59999389629810485"/>
        <bgColor rgb="FFFFFFFF"/>
      </patternFill>
    </fill>
    <fill>
      <patternFill patternType="solid">
        <fgColor theme="7" tint="0.59999389629810485"/>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6" tint="0.39997558519241921"/>
        <bgColor rgb="FFFFFFFF"/>
      </patternFill>
    </fill>
    <fill>
      <patternFill patternType="solid">
        <fgColor rgb="FFFFCC66"/>
        <bgColor indexed="64"/>
      </patternFill>
    </fill>
    <fill>
      <patternFill patternType="solid">
        <fgColor rgb="FFFFCC66"/>
        <bgColor rgb="FFFFFFFF"/>
      </patternFill>
    </fill>
    <fill>
      <patternFill patternType="solid">
        <fgColor rgb="FF66FFFF"/>
        <bgColor rgb="FFFFFFFF"/>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0" borderId="0">
      <alignment vertical="center"/>
    </xf>
    <xf numFmtId="0" fontId="9" fillId="3" borderId="0" applyNumberFormat="0" applyBorder="0" applyAlignment="0" applyProtection="0"/>
    <xf numFmtId="0" fontId="13" fillId="0" borderId="0" applyNumberFormat="0" applyFill="0" applyBorder="0" applyAlignment="0" applyProtection="0"/>
    <xf numFmtId="9" fontId="14" fillId="0" borderId="0" applyFont="0" applyFill="0" applyBorder="0" applyAlignment="0" applyProtection="0"/>
  </cellStyleXfs>
  <cellXfs count="197">
    <xf numFmtId="0" fontId="0" fillId="0" borderId="0" xfId="0"/>
    <xf numFmtId="0" fontId="3" fillId="0" borderId="0" xfId="2" applyFont="1">
      <alignment vertical="center"/>
    </xf>
    <xf numFmtId="0" fontId="2" fillId="0" borderId="0" xfId="2">
      <alignment vertical="center"/>
    </xf>
    <xf numFmtId="0" fontId="4" fillId="0" borderId="0" xfId="2" applyFont="1">
      <alignment vertical="center"/>
    </xf>
    <xf numFmtId="0" fontId="5" fillId="0" borderId="0" xfId="2" applyFont="1">
      <alignment vertical="center"/>
    </xf>
    <xf numFmtId="0" fontId="4" fillId="0" borderId="0" xfId="2" applyNumberFormat="1" applyFont="1">
      <alignment vertical="center"/>
    </xf>
    <xf numFmtId="0" fontId="2" fillId="0" borderId="0" xfId="2" applyFont="1">
      <alignment vertical="center"/>
    </xf>
    <xf numFmtId="0" fontId="0" fillId="0" borderId="0" xfId="0" applyAlignment="1">
      <alignment wrapText="1"/>
    </xf>
    <xf numFmtId="0" fontId="6" fillId="0" borderId="1" xfId="2" applyFont="1" applyBorder="1">
      <alignment vertical="center"/>
    </xf>
    <xf numFmtId="0" fontId="7" fillId="0" borderId="1" xfId="2" applyNumberFormat="1" applyFont="1" applyFill="1" applyBorder="1" applyAlignment="1">
      <alignment vertical="top"/>
    </xf>
    <xf numFmtId="0" fontId="6" fillId="4" borderId="1" xfId="2" applyFont="1" applyFill="1" applyBorder="1">
      <alignment vertical="center"/>
    </xf>
    <xf numFmtId="0" fontId="8" fillId="4" borderId="2" xfId="2" applyNumberFormat="1" applyFont="1" applyFill="1" applyBorder="1" applyAlignment="1"/>
    <xf numFmtId="0" fontId="4" fillId="4" borderId="0" xfId="2" applyFont="1" applyFill="1" applyBorder="1" applyAlignment="1"/>
    <xf numFmtId="10" fontId="2" fillId="0" borderId="0" xfId="2" applyNumberFormat="1">
      <alignment vertical="center"/>
    </xf>
    <xf numFmtId="0" fontId="4" fillId="4" borderId="0" xfId="2" applyFont="1" applyFill="1" applyAlignment="1"/>
    <xf numFmtId="0" fontId="4" fillId="4" borderId="0" xfId="2" applyFont="1" applyFill="1">
      <alignment vertical="center"/>
    </xf>
    <xf numFmtId="0" fontId="4" fillId="4" borderId="0" xfId="3" applyFont="1" applyFill="1" applyBorder="1"/>
    <xf numFmtId="0" fontId="4" fillId="4" borderId="0" xfId="1" applyFont="1" applyFill="1" applyBorder="1"/>
    <xf numFmtId="0" fontId="6" fillId="0" borderId="1" xfId="2" applyFont="1" applyFill="1" applyBorder="1">
      <alignment vertical="center"/>
    </xf>
    <xf numFmtId="0" fontId="8" fillId="0" borderId="2" xfId="2" applyNumberFormat="1" applyFont="1" applyFill="1" applyBorder="1" applyAlignment="1"/>
    <xf numFmtId="0" fontId="4" fillId="0" borderId="0" xfId="2" applyFont="1" applyFill="1" applyBorder="1" applyAlignment="1"/>
    <xf numFmtId="0" fontId="4" fillId="0" borderId="0" xfId="2" applyFont="1" applyFill="1" applyBorder="1" applyAlignment="1">
      <alignment horizontal="left"/>
    </xf>
    <xf numFmtId="0" fontId="4" fillId="0" borderId="0" xfId="3" applyFont="1" applyFill="1" applyBorder="1"/>
    <xf numFmtId="0" fontId="4" fillId="0" borderId="0" xfId="3" applyFont="1" applyFill="1"/>
    <xf numFmtId="0" fontId="4" fillId="0" borderId="0" xfId="3" applyFont="1" applyFill="1" applyBorder="1" applyAlignment="1">
      <alignment horizontal="left"/>
    </xf>
    <xf numFmtId="0" fontId="10" fillId="0" borderId="2" xfId="2" applyNumberFormat="1" applyFont="1" applyFill="1" applyBorder="1" applyAlignment="1"/>
    <xf numFmtId="0" fontId="11" fillId="0" borderId="0" xfId="2" applyFont="1" applyFill="1">
      <alignment vertical="center"/>
    </xf>
    <xf numFmtId="0" fontId="6" fillId="4" borderId="2" xfId="2" applyFont="1" applyFill="1" applyBorder="1">
      <alignment vertical="center"/>
    </xf>
    <xf numFmtId="0" fontId="12" fillId="4" borderId="0" xfId="2" applyFont="1" applyFill="1" applyBorder="1" applyAlignment="1">
      <alignment horizontal="left"/>
    </xf>
    <xf numFmtId="0" fontId="6" fillId="0" borderId="2" xfId="2" applyFont="1" applyFill="1" applyBorder="1">
      <alignment vertical="center"/>
    </xf>
    <xf numFmtId="0" fontId="12" fillId="0" borderId="0" xfId="2" applyFont="1" applyFill="1" applyBorder="1" applyAlignment="1">
      <alignment horizontal="left"/>
    </xf>
    <xf numFmtId="0" fontId="4" fillId="0" borderId="0" xfId="1" applyFont="1" applyFill="1" applyBorder="1"/>
    <xf numFmtId="0" fontId="4" fillId="0" borderId="0" xfId="1" applyFont="1" applyFill="1" applyBorder="1" applyAlignment="1">
      <alignment horizontal="left"/>
    </xf>
    <xf numFmtId="0" fontId="4" fillId="0" borderId="0" xfId="2" applyFont="1" applyFill="1" applyAlignment="1"/>
    <xf numFmtId="0" fontId="4" fillId="4" borderId="0" xfId="2" applyFont="1" applyFill="1" applyBorder="1" applyAlignment="1">
      <alignment horizontal="left"/>
    </xf>
    <xf numFmtId="0" fontId="4" fillId="4" borderId="0" xfId="3" applyFont="1" applyFill="1" applyBorder="1" applyAlignment="1">
      <alignment horizontal="left"/>
    </xf>
    <xf numFmtId="0" fontId="4" fillId="4" borderId="0" xfId="1" applyFont="1" applyFill="1"/>
    <xf numFmtId="0" fontId="4" fillId="4" borderId="0" xfId="3" applyFont="1" applyFill="1"/>
    <xf numFmtId="0" fontId="4" fillId="4" borderId="0" xfId="4" applyFont="1" applyFill="1" applyAlignment="1"/>
    <xf numFmtId="0" fontId="4" fillId="4" borderId="0" xfId="1" applyFont="1" applyFill="1" applyBorder="1" applyAlignment="1">
      <alignment horizontal="left"/>
    </xf>
    <xf numFmtId="0" fontId="12" fillId="4" borderId="0" xfId="2" applyFont="1" applyFill="1" applyAlignment="1"/>
    <xf numFmtId="0" fontId="4" fillId="0" borderId="0" xfId="1" applyFont="1" applyFill="1" applyBorder="1" applyAlignment="1"/>
    <xf numFmtId="0" fontId="12" fillId="4" borderId="0" xfId="2" applyFont="1" applyFill="1" applyBorder="1" applyAlignment="1"/>
    <xf numFmtId="0" fontId="15" fillId="0" borderId="0" xfId="2" applyFont="1">
      <alignment vertical="center"/>
    </xf>
    <xf numFmtId="0" fontId="6" fillId="5" borderId="1" xfId="2" applyFont="1" applyFill="1" applyBorder="1">
      <alignment vertical="center"/>
    </xf>
    <xf numFmtId="0" fontId="8" fillId="5" borderId="2" xfId="2" applyNumberFormat="1" applyFont="1" applyFill="1" applyBorder="1" applyAlignment="1"/>
    <xf numFmtId="0" fontId="4" fillId="5" borderId="0" xfId="2" applyFont="1" applyFill="1" applyBorder="1" applyAlignment="1"/>
    <xf numFmtId="0" fontId="4" fillId="5" borderId="0" xfId="2" applyFont="1" applyFill="1" applyBorder="1" applyAlignment="1">
      <alignment horizontal="left"/>
    </xf>
    <xf numFmtId="10" fontId="2" fillId="0" borderId="0" xfId="5" applyNumberFormat="1" applyFont="1" applyAlignment="1">
      <alignment vertical="center"/>
    </xf>
    <xf numFmtId="0" fontId="6" fillId="6" borderId="1" xfId="2" applyFont="1" applyFill="1" applyBorder="1">
      <alignment vertical="center"/>
    </xf>
    <xf numFmtId="0" fontId="8" fillId="6" borderId="2" xfId="2" applyNumberFormat="1" applyFont="1" applyFill="1" applyBorder="1" applyAlignment="1"/>
    <xf numFmtId="0" fontId="4" fillId="7" borderId="0" xfId="2" applyFont="1" applyFill="1" applyBorder="1" applyAlignment="1"/>
    <xf numFmtId="0" fontId="12" fillId="7" borderId="0" xfId="2" applyFont="1" applyFill="1" applyBorder="1" applyAlignment="1">
      <alignment horizontal="left"/>
    </xf>
    <xf numFmtId="0" fontId="6" fillId="8" borderId="1" xfId="2" applyFont="1" applyFill="1" applyBorder="1">
      <alignment vertical="center"/>
    </xf>
    <xf numFmtId="0" fontId="8" fillId="8" borderId="2" xfId="2" applyNumberFormat="1" applyFont="1" applyFill="1" applyBorder="1" applyAlignment="1"/>
    <xf numFmtId="0" fontId="4" fillId="9" borderId="0" xfId="2" applyFont="1" applyFill="1" applyBorder="1" applyAlignment="1"/>
    <xf numFmtId="0" fontId="12" fillId="9" borderId="0" xfId="2" applyFont="1" applyFill="1" applyBorder="1" applyAlignment="1">
      <alignment horizontal="left"/>
    </xf>
    <xf numFmtId="0" fontId="6" fillId="10" borderId="1" xfId="2" applyFont="1" applyFill="1" applyBorder="1">
      <alignment vertical="center"/>
    </xf>
    <xf numFmtId="0" fontId="8" fillId="10" borderId="2" xfId="2" applyNumberFormat="1" applyFont="1" applyFill="1" applyBorder="1" applyAlignment="1"/>
    <xf numFmtId="0" fontId="4" fillId="10" borderId="0" xfId="2" applyFont="1" applyFill="1" applyBorder="1" applyAlignment="1"/>
    <xf numFmtId="0" fontId="4" fillId="10" borderId="0" xfId="2" applyFont="1" applyFill="1" applyBorder="1" applyAlignment="1">
      <alignment horizontal="left"/>
    </xf>
    <xf numFmtId="0" fontId="6" fillId="11" borderId="1" xfId="2" applyFont="1" applyFill="1" applyBorder="1">
      <alignment vertical="center"/>
    </xf>
    <xf numFmtId="0" fontId="8" fillId="11" borderId="2" xfId="2" applyNumberFormat="1" applyFont="1" applyFill="1" applyBorder="1" applyAlignment="1"/>
    <xf numFmtId="0" fontId="4" fillId="11" borderId="0" xfId="2" applyFont="1" applyFill="1" applyBorder="1" applyAlignment="1"/>
    <xf numFmtId="0" fontId="4" fillId="11" borderId="0" xfId="2" applyFont="1" applyFill="1" applyBorder="1" applyAlignment="1">
      <alignment horizontal="left"/>
    </xf>
    <xf numFmtId="0" fontId="6" fillId="12" borderId="1" xfId="2" applyFont="1" applyFill="1" applyBorder="1">
      <alignment vertical="center"/>
    </xf>
    <xf numFmtId="0" fontId="8" fillId="12" borderId="2" xfId="2" applyNumberFormat="1" applyFont="1" applyFill="1" applyBorder="1" applyAlignment="1"/>
    <xf numFmtId="0" fontId="4" fillId="13" borderId="0" xfId="2" applyFont="1" applyFill="1" applyBorder="1" applyAlignment="1"/>
    <xf numFmtId="0" fontId="12" fillId="13" borderId="0" xfId="2" applyFont="1" applyFill="1" applyBorder="1" applyAlignment="1">
      <alignment horizontal="left"/>
    </xf>
    <xf numFmtId="0" fontId="6" fillId="14" borderId="1" xfId="2" applyFont="1" applyFill="1" applyBorder="1">
      <alignment vertical="center"/>
    </xf>
    <xf numFmtId="0" fontId="8" fillId="14" borderId="2" xfId="2" applyNumberFormat="1" applyFont="1" applyFill="1" applyBorder="1" applyAlignment="1"/>
    <xf numFmtId="0" fontId="4" fillId="14" borderId="0" xfId="2" applyFont="1" applyFill="1" applyBorder="1" applyAlignment="1"/>
    <xf numFmtId="0" fontId="4" fillId="14" borderId="0" xfId="2" applyFont="1" applyFill="1" applyBorder="1" applyAlignment="1">
      <alignment horizontal="left"/>
    </xf>
    <xf numFmtId="0" fontId="6" fillId="15" borderId="1" xfId="2" applyFont="1" applyFill="1" applyBorder="1">
      <alignment vertical="center"/>
    </xf>
    <xf numFmtId="0" fontId="8" fillId="15" borderId="2" xfId="2" applyNumberFormat="1" applyFont="1" applyFill="1" applyBorder="1" applyAlignment="1"/>
    <xf numFmtId="0" fontId="4" fillId="15" borderId="0" xfId="2" applyFont="1" applyFill="1" applyBorder="1" applyAlignment="1"/>
    <xf numFmtId="0" fontId="12" fillId="15" borderId="0" xfId="2" applyFont="1" applyFill="1" applyBorder="1" applyAlignment="1">
      <alignment horizontal="left"/>
    </xf>
    <xf numFmtId="0" fontId="6" fillId="16" borderId="1" xfId="2" applyFont="1" applyFill="1" applyBorder="1">
      <alignment vertical="center"/>
    </xf>
    <xf numFmtId="0" fontId="8" fillId="16" borderId="2" xfId="2" applyNumberFormat="1" applyFont="1" applyFill="1" applyBorder="1" applyAlignment="1"/>
    <xf numFmtId="0" fontId="4" fillId="16" borderId="0" xfId="3" applyFont="1" applyFill="1" applyBorder="1"/>
    <xf numFmtId="0" fontId="4" fillId="16" borderId="0" xfId="3" applyFont="1" applyFill="1" applyBorder="1" applyAlignment="1">
      <alignment horizontal="left"/>
    </xf>
    <xf numFmtId="0" fontId="4" fillId="5" borderId="0" xfId="3" applyFont="1" applyFill="1" applyBorder="1"/>
    <xf numFmtId="0" fontId="4" fillId="5" borderId="0" xfId="3" applyFont="1" applyFill="1"/>
    <xf numFmtId="0" fontId="6" fillId="17" borderId="1" xfId="2" applyFont="1" applyFill="1" applyBorder="1">
      <alignment vertical="center"/>
    </xf>
    <xf numFmtId="0" fontId="8" fillId="17" borderId="2" xfId="2" applyNumberFormat="1" applyFont="1" applyFill="1" applyBorder="1" applyAlignment="1"/>
    <xf numFmtId="0" fontId="4" fillId="17" borderId="0" xfId="2" applyFont="1" applyFill="1" applyBorder="1" applyAlignment="1"/>
    <xf numFmtId="0" fontId="4" fillId="17" borderId="0" xfId="2" applyFont="1" applyFill="1" applyBorder="1" applyAlignment="1">
      <alignment horizontal="left"/>
    </xf>
    <xf numFmtId="0" fontId="4" fillId="11" borderId="0" xfId="2" applyFont="1" applyFill="1" applyAlignment="1"/>
    <xf numFmtId="0" fontId="4" fillId="16" borderId="0" xfId="2" applyFont="1" applyFill="1" applyBorder="1" applyAlignment="1"/>
    <xf numFmtId="0" fontId="4" fillId="16" borderId="0" xfId="2" applyFont="1" applyFill="1" applyBorder="1" applyAlignment="1">
      <alignment horizontal="left"/>
    </xf>
    <xf numFmtId="0" fontId="4" fillId="5" borderId="0" xfId="3" applyFont="1" applyFill="1" applyBorder="1" applyAlignment="1">
      <alignment horizontal="left"/>
    </xf>
    <xf numFmtId="0" fontId="6" fillId="8" borderId="2" xfId="2" applyFont="1" applyFill="1" applyBorder="1">
      <alignment vertical="center"/>
    </xf>
    <xf numFmtId="0" fontId="6" fillId="17" borderId="2" xfId="2" applyFont="1" applyFill="1" applyBorder="1">
      <alignment vertical="center"/>
    </xf>
    <xf numFmtId="0" fontId="4" fillId="18" borderId="0" xfId="2" applyFont="1" applyFill="1" applyBorder="1" applyAlignment="1"/>
    <xf numFmtId="0" fontId="12" fillId="18" borderId="0" xfId="2" applyFont="1" applyFill="1" applyBorder="1" applyAlignment="1">
      <alignment horizontal="left"/>
    </xf>
    <xf numFmtId="0" fontId="4" fillId="17" borderId="0" xfId="3" applyFont="1" applyFill="1" applyBorder="1"/>
    <xf numFmtId="0" fontId="4" fillId="17" borderId="0" xfId="3" applyFont="1" applyFill="1" applyBorder="1" applyAlignment="1">
      <alignment horizontal="left"/>
    </xf>
    <xf numFmtId="0" fontId="6" fillId="6" borderId="2" xfId="2" applyFont="1" applyFill="1" applyBorder="1">
      <alignment vertical="center"/>
    </xf>
    <xf numFmtId="0" fontId="4" fillId="6" borderId="0" xfId="2" applyFont="1" applyFill="1" applyBorder="1" applyAlignment="1"/>
    <xf numFmtId="0" fontId="4" fillId="6" borderId="0" xfId="2" applyFont="1" applyFill="1" applyBorder="1" applyAlignment="1">
      <alignment horizontal="left"/>
    </xf>
    <xf numFmtId="0" fontId="6" fillId="14" borderId="2" xfId="2" applyFont="1" applyFill="1" applyBorder="1">
      <alignment vertical="center"/>
    </xf>
    <xf numFmtId="0" fontId="4" fillId="14" borderId="0" xfId="2" applyFont="1" applyFill="1" applyAlignment="1"/>
    <xf numFmtId="0" fontId="6" fillId="19" borderId="2" xfId="2" applyFont="1" applyFill="1" applyBorder="1">
      <alignment vertical="center"/>
    </xf>
    <xf numFmtId="0" fontId="8" fillId="19" borderId="2" xfId="2" applyNumberFormat="1" applyFont="1" applyFill="1" applyBorder="1" applyAlignment="1"/>
    <xf numFmtId="0" fontId="4" fillId="19" borderId="0" xfId="3" applyFont="1" applyFill="1" applyBorder="1"/>
    <xf numFmtId="0" fontId="4" fillId="19" borderId="0" xfId="3" applyFont="1" applyFill="1" applyBorder="1" applyAlignment="1">
      <alignment horizontal="left"/>
    </xf>
    <xf numFmtId="0" fontId="6" fillId="20" borderId="2" xfId="2" applyFont="1" applyFill="1" applyBorder="1">
      <alignment vertical="center"/>
    </xf>
    <xf numFmtId="0" fontId="8" fillId="20" borderId="2" xfId="2" applyNumberFormat="1" applyFont="1" applyFill="1" applyBorder="1" applyAlignment="1"/>
    <xf numFmtId="0" fontId="12" fillId="21" borderId="0" xfId="2" applyFont="1" applyFill="1" applyBorder="1" applyAlignment="1"/>
    <xf numFmtId="0" fontId="12" fillId="21" borderId="0" xfId="2" applyFont="1" applyFill="1" applyBorder="1" applyAlignment="1">
      <alignment horizontal="left"/>
    </xf>
    <xf numFmtId="0" fontId="4" fillId="21" borderId="0" xfId="2" applyFont="1" applyFill="1" applyBorder="1" applyAlignment="1"/>
    <xf numFmtId="0" fontId="6" fillId="5" borderId="2" xfId="2" applyFont="1" applyFill="1" applyBorder="1">
      <alignment vertical="center"/>
    </xf>
    <xf numFmtId="0" fontId="6" fillId="11" borderId="2" xfId="2" applyFont="1" applyFill="1" applyBorder="1">
      <alignment vertical="center"/>
    </xf>
    <xf numFmtId="0" fontId="4" fillId="6" borderId="0" xfId="3" applyFont="1" applyFill="1" applyBorder="1"/>
    <xf numFmtId="0" fontId="4" fillId="6" borderId="0" xfId="3" applyFont="1" applyFill="1" applyBorder="1" applyAlignment="1">
      <alignment horizontal="left"/>
    </xf>
    <xf numFmtId="0" fontId="6" fillId="10" borderId="2" xfId="2" applyFont="1" applyFill="1" applyBorder="1">
      <alignment vertical="center"/>
    </xf>
    <xf numFmtId="0" fontId="4" fillId="10" borderId="0" xfId="3" applyFont="1" applyFill="1" applyBorder="1"/>
    <xf numFmtId="0" fontId="4" fillId="10" borderId="0" xfId="3" applyFont="1" applyFill="1" applyBorder="1" applyAlignment="1">
      <alignment horizontal="left"/>
    </xf>
    <xf numFmtId="0" fontId="4" fillId="20" borderId="0" xfId="2" applyFont="1" applyFill="1" applyBorder="1" applyAlignment="1"/>
    <xf numFmtId="0" fontId="4" fillId="20" borderId="0" xfId="2" applyFont="1" applyFill="1" applyBorder="1" applyAlignment="1">
      <alignment horizontal="left"/>
    </xf>
    <xf numFmtId="0" fontId="6" fillId="16" borderId="2" xfId="2" applyFont="1" applyFill="1" applyBorder="1">
      <alignment vertical="center"/>
    </xf>
    <xf numFmtId="0" fontId="4" fillId="14" borderId="0" xfId="2" applyFont="1" applyFill="1">
      <alignment vertical="center"/>
    </xf>
    <xf numFmtId="0" fontId="4" fillId="14" borderId="0" xfId="3" applyFont="1" applyFill="1" applyBorder="1"/>
    <xf numFmtId="0" fontId="4" fillId="8" borderId="0" xfId="3" applyFont="1" applyFill="1" applyBorder="1"/>
    <xf numFmtId="0" fontId="4" fillId="8" borderId="0" xfId="3" applyFont="1" applyFill="1" applyBorder="1" applyAlignment="1">
      <alignment horizontal="left"/>
    </xf>
    <xf numFmtId="0" fontId="4" fillId="22" borderId="0" xfId="2" applyFont="1" applyFill="1" applyBorder="1" applyAlignment="1"/>
    <xf numFmtId="0" fontId="12" fillId="22" borderId="0" xfId="2" applyFont="1" applyFill="1" applyBorder="1" applyAlignment="1">
      <alignment horizontal="left"/>
    </xf>
    <xf numFmtId="0" fontId="6" fillId="12" borderId="2" xfId="2" applyFont="1" applyFill="1" applyBorder="1">
      <alignment vertical="center"/>
    </xf>
    <xf numFmtId="0" fontId="4" fillId="23" borderId="0" xfId="2" applyFont="1" applyFill="1" applyBorder="1" applyAlignment="1"/>
    <xf numFmtId="0" fontId="12" fillId="23" borderId="0" xfId="2" applyFont="1" applyFill="1" applyBorder="1" applyAlignment="1">
      <alignment horizontal="left"/>
    </xf>
    <xf numFmtId="0" fontId="4" fillId="19" borderId="0" xfId="2" applyFont="1" applyFill="1" applyBorder="1" applyAlignment="1"/>
    <xf numFmtId="0" fontId="4" fillId="19" borderId="0" xfId="2" applyFont="1" applyFill="1" applyBorder="1" applyAlignment="1">
      <alignment horizontal="left"/>
    </xf>
    <xf numFmtId="0" fontId="4" fillId="11" borderId="0" xfId="3" applyFont="1" applyFill="1"/>
    <xf numFmtId="0" fontId="4" fillId="11" borderId="0" xfId="3" applyFont="1" applyFill="1" applyBorder="1" applyAlignment="1">
      <alignment horizontal="left"/>
    </xf>
    <xf numFmtId="0" fontId="4" fillId="14" borderId="0" xfId="3" applyFont="1" applyFill="1" applyBorder="1" applyAlignment="1">
      <alignment horizontal="left"/>
    </xf>
    <xf numFmtId="0" fontId="6" fillId="15" borderId="2" xfId="2" applyFont="1" applyFill="1" applyBorder="1">
      <alignment vertical="center"/>
    </xf>
    <xf numFmtId="0" fontId="4" fillId="14" borderId="0" xfId="1" applyFont="1" applyFill="1" applyBorder="1"/>
    <xf numFmtId="0" fontId="4" fillId="14" borderId="0" xfId="1" applyFont="1" applyFill="1" applyBorder="1" applyAlignment="1">
      <alignment horizontal="left"/>
    </xf>
    <xf numFmtId="0" fontId="10" fillId="5" borderId="2" xfId="2" applyNumberFormat="1" applyFont="1" applyFill="1" applyBorder="1" applyAlignment="1"/>
    <xf numFmtId="0" fontId="11" fillId="5" borderId="0" xfId="2" applyFont="1" applyFill="1">
      <alignment vertical="center"/>
    </xf>
    <xf numFmtId="0" fontId="8" fillId="8" borderId="0" xfId="2" applyNumberFormat="1" applyFont="1" applyFill="1" applyBorder="1" applyAlignment="1"/>
    <xf numFmtId="0" fontId="8" fillId="17" borderId="0" xfId="2" applyNumberFormat="1" applyFont="1" applyFill="1" applyBorder="1" applyAlignment="1"/>
    <xf numFmtId="0" fontId="8" fillId="5" borderId="0" xfId="2" applyNumberFormat="1" applyFont="1" applyFill="1" applyBorder="1" applyAlignment="1"/>
    <xf numFmtId="0" fontId="8" fillId="11" borderId="0" xfId="2" applyNumberFormat="1" applyFont="1" applyFill="1" applyBorder="1" applyAlignment="1"/>
    <xf numFmtId="0" fontId="8" fillId="19" borderId="0" xfId="2" applyNumberFormat="1" applyFont="1" applyFill="1" applyBorder="1" applyAlignment="1"/>
    <xf numFmtId="0" fontId="8" fillId="10" borderId="0" xfId="2" applyNumberFormat="1" applyFont="1" applyFill="1" applyBorder="1" applyAlignment="1"/>
    <xf numFmtId="0" fontId="6" fillId="24" borderId="2" xfId="2" applyFont="1" applyFill="1" applyBorder="1">
      <alignment vertical="center"/>
    </xf>
    <xf numFmtId="0" fontId="8" fillId="24" borderId="0" xfId="2" applyNumberFormat="1" applyFont="1" applyFill="1" applyBorder="1" applyAlignment="1"/>
    <xf numFmtId="0" fontId="4" fillId="25" borderId="0" xfId="2" applyFont="1" applyFill="1" applyBorder="1" applyAlignment="1"/>
    <xf numFmtId="0" fontId="12" fillId="25" borderId="0" xfId="2" applyFont="1" applyFill="1" applyBorder="1" applyAlignment="1">
      <alignment horizontal="left"/>
    </xf>
    <xf numFmtId="0" fontId="8" fillId="14" borderId="0" xfId="2" applyNumberFormat="1" applyFont="1" applyFill="1" applyBorder="1" applyAlignment="1"/>
    <xf numFmtId="0" fontId="8" fillId="16" borderId="0" xfId="2" applyNumberFormat="1" applyFont="1" applyFill="1" applyBorder="1" applyAlignment="1"/>
    <xf numFmtId="0" fontId="8" fillId="6" borderId="0" xfId="2" applyNumberFormat="1" applyFont="1" applyFill="1" applyBorder="1" applyAlignment="1"/>
    <xf numFmtId="0" fontId="4" fillId="24" borderId="0" xfId="1" applyFont="1" applyFill="1"/>
    <xf numFmtId="0" fontId="4" fillId="24" borderId="0" xfId="2" applyFont="1" applyFill="1" applyBorder="1" applyAlignment="1"/>
    <xf numFmtId="0" fontId="4" fillId="24" borderId="0" xfId="2" applyFont="1" applyFill="1" applyBorder="1" applyAlignment="1">
      <alignment horizontal="left"/>
    </xf>
    <xf numFmtId="0" fontId="4" fillId="11" borderId="0" xfId="3" applyFont="1" applyFill="1" applyBorder="1"/>
    <xf numFmtId="0" fontId="4" fillId="20" borderId="0" xfId="3" applyFont="1" applyFill="1" applyBorder="1"/>
    <xf numFmtId="0" fontId="4" fillId="20" borderId="0" xfId="3" applyFont="1" applyFill="1" applyBorder="1" applyAlignment="1">
      <alignment horizontal="left"/>
    </xf>
    <xf numFmtId="0" fontId="4" fillId="5" borderId="0" xfId="4" applyFont="1" applyFill="1" applyAlignment="1"/>
    <xf numFmtId="0" fontId="4" fillId="5" borderId="0" xfId="1" applyFont="1" applyFill="1" applyBorder="1" applyAlignment="1">
      <alignment horizontal="left"/>
    </xf>
    <xf numFmtId="0" fontId="4" fillId="14" borderId="0" xfId="1" applyFont="1" applyFill="1" applyBorder="1" applyAlignment="1"/>
    <xf numFmtId="0" fontId="4" fillId="10" borderId="0" xfId="3" applyFont="1" applyFill="1"/>
    <xf numFmtId="0" fontId="4" fillId="24" borderId="2" xfId="1" applyFont="1" applyFill="1" applyBorder="1"/>
    <xf numFmtId="0" fontId="8" fillId="24" borderId="2" xfId="2" applyNumberFormat="1" applyFont="1" applyFill="1" applyBorder="1" applyAlignment="1"/>
    <xf numFmtId="0" fontId="4" fillId="26" borderId="0" xfId="2" applyFont="1" applyFill="1" applyBorder="1" applyAlignment="1"/>
    <xf numFmtId="0" fontId="12" fillId="26" borderId="0" xfId="2" applyFont="1" applyFill="1" applyBorder="1" applyAlignment="1">
      <alignment horizontal="left"/>
    </xf>
    <xf numFmtId="0" fontId="12" fillId="26" borderId="0" xfId="2" applyFont="1" applyFill="1" applyBorder="1" applyAlignment="1"/>
    <xf numFmtId="0" fontId="6" fillId="27" borderId="2" xfId="2" applyFont="1" applyFill="1" applyBorder="1">
      <alignment vertical="center"/>
    </xf>
    <xf numFmtId="0" fontId="8" fillId="27" borderId="2" xfId="2" applyNumberFormat="1" applyFont="1" applyFill="1" applyBorder="1" applyAlignment="1"/>
    <xf numFmtId="0" fontId="4" fillId="28" borderId="0" xfId="2" applyFont="1" applyFill="1" applyBorder="1" applyAlignment="1"/>
    <xf numFmtId="0" fontId="12" fillId="28" borderId="0" xfId="2" applyFont="1" applyFill="1" applyBorder="1" applyAlignment="1">
      <alignment horizontal="left"/>
    </xf>
    <xf numFmtId="0" fontId="4" fillId="23" borderId="0" xfId="2" applyFont="1" applyFill="1" applyAlignment="1"/>
    <xf numFmtId="0" fontId="4" fillId="12" borderId="0" xfId="3" applyFont="1" applyFill="1" applyBorder="1"/>
    <xf numFmtId="0" fontId="4" fillId="12" borderId="0" xfId="3" applyFont="1" applyFill="1" applyBorder="1" applyAlignment="1">
      <alignment horizontal="left"/>
    </xf>
    <xf numFmtId="0" fontId="4" fillId="8" borderId="0" xfId="1" applyFont="1" applyFill="1" applyBorder="1"/>
    <xf numFmtId="0" fontId="4" fillId="8" borderId="0" xfId="1" applyFont="1" applyFill="1" applyBorder="1" applyAlignment="1">
      <alignment horizontal="left"/>
    </xf>
    <xf numFmtId="0" fontId="4" fillId="12" borderId="0" xfId="2" applyFont="1" applyFill="1" applyBorder="1" applyAlignment="1"/>
    <xf numFmtId="0" fontId="4" fillId="12" borderId="0" xfId="2" applyFont="1" applyFill="1" applyBorder="1" applyAlignment="1">
      <alignment horizontal="left"/>
    </xf>
    <xf numFmtId="0" fontId="4" fillId="29" borderId="0" xfId="2" applyFont="1" applyFill="1" applyBorder="1" applyAlignment="1"/>
    <xf numFmtId="0" fontId="12" fillId="29" borderId="0" xfId="2" applyFont="1" applyFill="1" applyBorder="1" applyAlignment="1">
      <alignment horizontal="left"/>
    </xf>
    <xf numFmtId="0" fontId="12" fillId="5" borderId="0" xfId="2" applyFont="1" applyFill="1" applyAlignment="1"/>
    <xf numFmtId="0" fontId="4" fillId="15" borderId="0" xfId="1" applyFont="1" applyFill="1" applyBorder="1"/>
    <xf numFmtId="0" fontId="4" fillId="15" borderId="0" xfId="1" applyFont="1" applyFill="1" applyBorder="1" applyAlignment="1">
      <alignment horizontal="left"/>
    </xf>
    <xf numFmtId="0" fontId="4" fillId="24" borderId="0" xfId="2" applyFont="1" applyFill="1" applyAlignment="1"/>
    <xf numFmtId="0" fontId="4" fillId="10" borderId="0" xfId="1" applyFont="1" applyFill="1" applyBorder="1"/>
    <xf numFmtId="0" fontId="4" fillId="10" borderId="0" xfId="1" applyFont="1" applyFill="1" applyBorder="1" applyAlignment="1">
      <alignment horizontal="left"/>
    </xf>
    <xf numFmtId="0" fontId="4" fillId="8" borderId="0" xfId="3" applyFont="1" applyFill="1"/>
    <xf numFmtId="0" fontId="4" fillId="8" borderId="0" xfId="2" applyFont="1" applyFill="1" applyAlignment="1"/>
    <xf numFmtId="0" fontId="4" fillId="24" borderId="2" xfId="3" applyFont="1" applyFill="1" applyBorder="1"/>
    <xf numFmtId="0" fontId="4" fillId="24" borderId="0" xfId="3" applyFont="1" applyFill="1" applyBorder="1"/>
    <xf numFmtId="0" fontId="4" fillId="24" borderId="0" xfId="3" applyFont="1" applyFill="1" applyBorder="1" applyAlignment="1">
      <alignment horizontal="left"/>
    </xf>
    <xf numFmtId="0" fontId="4" fillId="19" borderId="0" xfId="1" applyFont="1" applyFill="1" applyBorder="1"/>
    <xf numFmtId="0" fontId="4" fillId="19" borderId="0" xfId="1" applyFont="1" applyFill="1" applyBorder="1" applyAlignment="1">
      <alignment horizontal="left"/>
    </xf>
    <xf numFmtId="0" fontId="4" fillId="20" borderId="0" xfId="1" applyFont="1" applyFill="1" applyBorder="1"/>
    <xf numFmtId="0" fontId="4" fillId="20" borderId="0" xfId="1" applyFont="1" applyFill="1" applyBorder="1" applyAlignment="1">
      <alignment horizontal="left"/>
    </xf>
    <xf numFmtId="0" fontId="4" fillId="16" borderId="0" xfId="2" applyFont="1" applyFill="1" applyAlignment="1"/>
  </cellXfs>
  <cellStyles count="6">
    <cellStyle name="Bad" xfId="1" builtinId="27"/>
    <cellStyle name="Hyperlink" xfId="4" builtinId="8"/>
    <cellStyle name="Neutral 2" xfId="3"/>
    <cellStyle name="Normal" xfId="0" builtinId="0"/>
    <cellStyle name="Normal 2" xfId="2"/>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odreads.com/author/show/13199.Alain_de_Bott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odreads.com/author/show/13199.Alain_de_Bott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5"/>
  <sheetViews>
    <sheetView topLeftCell="A32" zoomScale="106" zoomScaleNormal="106" workbookViewId="0">
      <selection activeCell="X64" sqref="A1:X64"/>
    </sheetView>
  </sheetViews>
  <sheetFormatPr defaultRowHeight="12.75" x14ac:dyDescent="0.25"/>
  <cols>
    <col min="1" max="1" width="16.5703125" style="2" customWidth="1"/>
    <col min="2" max="2" width="10.7109375" style="2" customWidth="1"/>
    <col min="3" max="13" width="9.140625" style="2"/>
    <col min="14" max="14" width="13.7109375" style="2" customWidth="1"/>
    <col min="15" max="18" width="9.140625" style="2"/>
    <col min="19" max="19" width="9.140625" style="2" customWidth="1"/>
    <col min="20" max="22" width="9.140625" style="2"/>
    <col min="23" max="24" width="9.140625" style="2" customWidth="1"/>
    <col min="25" max="16384" width="9.140625" style="2"/>
  </cols>
  <sheetData>
    <row r="1" spans="1:24" ht="15.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4" ht="15.75" x14ac:dyDescent="0.25">
      <c r="A2" s="1" t="s">
        <v>24</v>
      </c>
      <c r="B2" s="3">
        <v>99.8</v>
      </c>
      <c r="C2" s="3">
        <v>100</v>
      </c>
      <c r="D2" s="3">
        <v>100</v>
      </c>
      <c r="E2" s="3">
        <v>100</v>
      </c>
      <c r="F2" s="3">
        <v>100</v>
      </c>
      <c r="G2" s="3">
        <v>100</v>
      </c>
      <c r="H2" s="3">
        <v>100</v>
      </c>
      <c r="I2" s="3">
        <v>100</v>
      </c>
      <c r="J2" s="3">
        <v>100</v>
      </c>
      <c r="K2" s="3">
        <v>100</v>
      </c>
      <c r="L2" s="3">
        <v>95</v>
      </c>
      <c r="M2" s="3">
        <v>100</v>
      </c>
      <c r="N2" s="3">
        <v>100</v>
      </c>
      <c r="O2" s="3">
        <v>100</v>
      </c>
      <c r="P2" s="3">
        <v>100</v>
      </c>
      <c r="Q2" s="3">
        <v>100</v>
      </c>
      <c r="R2" s="3">
        <v>100</v>
      </c>
      <c r="S2" s="3">
        <v>100</v>
      </c>
      <c r="T2" s="3">
        <v>100</v>
      </c>
      <c r="U2" s="3">
        <v>100</v>
      </c>
      <c r="V2" s="3">
        <v>100</v>
      </c>
      <c r="W2" s="3">
        <v>100</v>
      </c>
      <c r="X2" s="3">
        <v>100</v>
      </c>
    </row>
    <row r="3" spans="1:24" ht="15.75" x14ac:dyDescent="0.25">
      <c r="A3" s="1" t="s">
        <v>24</v>
      </c>
      <c r="B3" s="3">
        <v>95.2</v>
      </c>
      <c r="C3" s="3">
        <v>100</v>
      </c>
      <c r="D3" s="3">
        <v>100</v>
      </c>
      <c r="E3" s="3">
        <v>100</v>
      </c>
      <c r="F3" s="3">
        <v>98.332999999999998</v>
      </c>
      <c r="G3" s="3">
        <v>95</v>
      </c>
      <c r="H3" s="3">
        <v>96.667000000000002</v>
      </c>
      <c r="I3" s="3">
        <v>80</v>
      </c>
      <c r="J3" s="3">
        <v>90</v>
      </c>
      <c r="K3" s="3">
        <v>97.5</v>
      </c>
      <c r="L3" s="3">
        <v>90</v>
      </c>
      <c r="M3" s="3">
        <v>100</v>
      </c>
      <c r="N3" s="3">
        <v>90</v>
      </c>
      <c r="O3" s="3">
        <v>100</v>
      </c>
      <c r="P3" s="3">
        <v>90</v>
      </c>
      <c r="Q3" s="3">
        <v>97.5</v>
      </c>
      <c r="R3" s="3">
        <v>100</v>
      </c>
      <c r="S3" s="3">
        <v>90</v>
      </c>
      <c r="T3" s="3">
        <v>80</v>
      </c>
      <c r="U3" s="3">
        <v>100</v>
      </c>
      <c r="V3" s="3">
        <v>100</v>
      </c>
      <c r="W3" s="3">
        <v>80</v>
      </c>
      <c r="X3" s="3">
        <v>93.332999999999998</v>
      </c>
    </row>
    <row r="4" spans="1:24" ht="15.75" x14ac:dyDescent="0.25">
      <c r="A4" s="1" t="s">
        <v>24</v>
      </c>
      <c r="B4" s="3">
        <v>92.2</v>
      </c>
      <c r="C4" s="3">
        <v>100</v>
      </c>
      <c r="D4" s="3">
        <v>96.667000000000002</v>
      </c>
      <c r="E4" s="3">
        <v>100</v>
      </c>
      <c r="F4" s="3">
        <v>100</v>
      </c>
      <c r="G4" s="3">
        <v>100</v>
      </c>
      <c r="H4" s="3">
        <v>90</v>
      </c>
      <c r="I4" s="3">
        <v>80</v>
      </c>
      <c r="J4" s="3">
        <v>80</v>
      </c>
      <c r="K4" s="3">
        <v>87.5</v>
      </c>
      <c r="L4" s="3">
        <v>90</v>
      </c>
      <c r="M4" s="3">
        <v>100</v>
      </c>
      <c r="N4" s="3">
        <v>90</v>
      </c>
      <c r="O4" s="3">
        <v>100</v>
      </c>
      <c r="P4" s="3">
        <v>80</v>
      </c>
      <c r="Q4" s="3">
        <v>95</v>
      </c>
      <c r="R4" s="3">
        <v>95</v>
      </c>
      <c r="S4" s="3">
        <v>77.5</v>
      </c>
      <c r="T4" s="3">
        <v>90</v>
      </c>
      <c r="U4" s="3">
        <v>95</v>
      </c>
      <c r="V4" s="3">
        <v>100</v>
      </c>
      <c r="W4" s="3">
        <v>100</v>
      </c>
      <c r="X4" s="3">
        <v>83.332999999999998</v>
      </c>
    </row>
    <row r="5" spans="1:24" ht="15.75" x14ac:dyDescent="0.25">
      <c r="A5" s="4" t="s">
        <v>25</v>
      </c>
      <c r="B5" s="3">
        <v>91.2</v>
      </c>
      <c r="C5" s="3">
        <v>100</v>
      </c>
      <c r="D5" s="3">
        <v>96.667000000000002</v>
      </c>
      <c r="E5" s="3">
        <v>100</v>
      </c>
      <c r="F5" s="3">
        <v>98.332999999999998</v>
      </c>
      <c r="G5" s="3">
        <v>90</v>
      </c>
      <c r="H5" s="3">
        <v>100</v>
      </c>
      <c r="I5" s="3">
        <v>95</v>
      </c>
      <c r="J5" s="3">
        <v>100</v>
      </c>
      <c r="K5" s="3">
        <v>92.5</v>
      </c>
      <c r="L5" s="3">
        <v>100</v>
      </c>
      <c r="M5" s="3">
        <v>100</v>
      </c>
      <c r="N5" s="3">
        <v>100</v>
      </c>
      <c r="O5" s="3">
        <v>85</v>
      </c>
      <c r="P5" s="3">
        <v>100</v>
      </c>
      <c r="Q5" s="3">
        <v>95</v>
      </c>
      <c r="R5" s="3">
        <v>95</v>
      </c>
      <c r="S5" s="3">
        <v>80</v>
      </c>
      <c r="T5" s="3">
        <v>80</v>
      </c>
      <c r="U5" s="3">
        <v>95</v>
      </c>
      <c r="V5" s="3">
        <v>70</v>
      </c>
      <c r="W5" s="3">
        <v>80</v>
      </c>
      <c r="X5" s="3">
        <v>53.332999999999998</v>
      </c>
    </row>
    <row r="6" spans="1:24" ht="15.75" x14ac:dyDescent="0.25">
      <c r="A6" s="1" t="s">
        <v>26</v>
      </c>
      <c r="B6" s="3">
        <v>91.2</v>
      </c>
      <c r="C6" s="3">
        <v>100</v>
      </c>
      <c r="D6" s="3">
        <v>100</v>
      </c>
      <c r="E6" s="3">
        <v>100</v>
      </c>
      <c r="F6" s="3">
        <v>97</v>
      </c>
      <c r="G6" s="3">
        <v>95</v>
      </c>
      <c r="H6" s="3">
        <v>100</v>
      </c>
      <c r="I6" s="3">
        <v>75</v>
      </c>
      <c r="J6" s="3">
        <v>80</v>
      </c>
      <c r="K6" s="3">
        <v>95</v>
      </c>
      <c r="L6" s="3">
        <v>80</v>
      </c>
      <c r="M6" s="3">
        <v>90</v>
      </c>
      <c r="N6" s="3">
        <v>100</v>
      </c>
      <c r="O6" s="3">
        <v>95</v>
      </c>
      <c r="P6" s="3">
        <v>100</v>
      </c>
      <c r="Q6" s="3">
        <v>88</v>
      </c>
      <c r="R6" s="3">
        <v>90</v>
      </c>
      <c r="S6" s="3">
        <v>80</v>
      </c>
      <c r="T6" s="3">
        <v>80</v>
      </c>
      <c r="U6" s="3">
        <v>90</v>
      </c>
      <c r="V6" s="3">
        <v>90</v>
      </c>
      <c r="W6" s="3">
        <v>80</v>
      </c>
      <c r="X6" s="3">
        <v>87</v>
      </c>
    </row>
    <row r="7" spans="1:24" ht="15.75" x14ac:dyDescent="0.25">
      <c r="A7" s="1" t="s">
        <v>26</v>
      </c>
      <c r="B7" s="3">
        <v>91.2</v>
      </c>
      <c r="C7" s="3">
        <v>95</v>
      </c>
      <c r="D7" s="3">
        <v>100</v>
      </c>
      <c r="E7" s="3">
        <v>100</v>
      </c>
      <c r="F7" s="3">
        <v>95</v>
      </c>
      <c r="G7" s="3">
        <v>95</v>
      </c>
      <c r="H7" s="3">
        <v>96.667000000000002</v>
      </c>
      <c r="I7" s="3">
        <v>70</v>
      </c>
      <c r="J7" s="3">
        <v>80</v>
      </c>
      <c r="K7" s="3">
        <v>97.5</v>
      </c>
      <c r="L7" s="3">
        <v>85</v>
      </c>
      <c r="M7" s="3">
        <v>100</v>
      </c>
      <c r="N7" s="3">
        <v>100</v>
      </c>
      <c r="O7" s="3">
        <v>100</v>
      </c>
      <c r="P7" s="3">
        <v>100</v>
      </c>
      <c r="Q7" s="3">
        <v>87.5</v>
      </c>
      <c r="R7" s="3">
        <v>95</v>
      </c>
      <c r="S7" s="3">
        <v>77.5</v>
      </c>
      <c r="T7" s="3">
        <v>80</v>
      </c>
      <c r="U7" s="3">
        <v>100</v>
      </c>
      <c r="V7" s="3">
        <v>90</v>
      </c>
      <c r="W7" s="3">
        <v>90</v>
      </c>
      <c r="X7" s="3">
        <v>76.667000000000002</v>
      </c>
    </row>
    <row r="8" spans="1:24" ht="15.75" x14ac:dyDescent="0.25">
      <c r="A8" s="1" t="s">
        <v>24</v>
      </c>
      <c r="B8" s="3">
        <v>91.2</v>
      </c>
      <c r="C8" s="3">
        <v>100</v>
      </c>
      <c r="D8" s="3">
        <v>100</v>
      </c>
      <c r="E8" s="3">
        <v>100</v>
      </c>
      <c r="F8" s="3">
        <v>98.333299999999994</v>
      </c>
      <c r="G8" s="3">
        <v>95</v>
      </c>
      <c r="H8" s="3">
        <v>80</v>
      </c>
      <c r="I8" s="3">
        <v>75</v>
      </c>
      <c r="J8" s="3">
        <v>80</v>
      </c>
      <c r="K8" s="3">
        <v>97.5</v>
      </c>
      <c r="L8" s="3">
        <v>90</v>
      </c>
      <c r="M8" s="3">
        <v>100</v>
      </c>
      <c r="N8" s="3">
        <v>80</v>
      </c>
      <c r="O8" s="3">
        <v>100</v>
      </c>
      <c r="P8" s="3">
        <v>90</v>
      </c>
      <c r="Q8" s="3">
        <v>92.5</v>
      </c>
      <c r="R8" s="3">
        <v>95</v>
      </c>
      <c r="S8" s="3">
        <v>77.5</v>
      </c>
      <c r="T8" s="3">
        <v>70</v>
      </c>
      <c r="U8" s="3">
        <v>90</v>
      </c>
      <c r="V8" s="3">
        <v>90</v>
      </c>
      <c r="W8" s="3">
        <v>90</v>
      </c>
      <c r="X8" s="3">
        <v>90</v>
      </c>
    </row>
    <row r="9" spans="1:24" ht="15.75" x14ac:dyDescent="0.25">
      <c r="A9" s="4" t="s">
        <v>25</v>
      </c>
      <c r="B9" s="3">
        <v>90.4</v>
      </c>
      <c r="C9" s="3">
        <v>90</v>
      </c>
      <c r="D9" s="3">
        <v>100</v>
      </c>
      <c r="E9" s="3">
        <v>100</v>
      </c>
      <c r="F9" s="3">
        <v>96.667000000000002</v>
      </c>
      <c r="G9" s="3">
        <v>100</v>
      </c>
      <c r="H9" s="3">
        <v>86.667000000000002</v>
      </c>
      <c r="I9" s="3">
        <v>65</v>
      </c>
      <c r="J9" s="3">
        <v>80</v>
      </c>
      <c r="K9" s="3">
        <v>95</v>
      </c>
      <c r="L9" s="3">
        <v>85</v>
      </c>
      <c r="M9" s="3">
        <v>90</v>
      </c>
      <c r="N9" s="3">
        <v>80</v>
      </c>
      <c r="O9" s="3">
        <v>95</v>
      </c>
      <c r="P9" s="3">
        <v>100</v>
      </c>
      <c r="Q9" s="3">
        <v>87.5</v>
      </c>
      <c r="R9" s="3">
        <v>100</v>
      </c>
      <c r="S9" s="3">
        <v>77.5</v>
      </c>
      <c r="T9" s="3">
        <v>80</v>
      </c>
      <c r="U9" s="3">
        <v>95</v>
      </c>
      <c r="V9" s="3">
        <v>90</v>
      </c>
      <c r="W9" s="3">
        <v>80</v>
      </c>
      <c r="X9" s="3">
        <v>93.332999999999998</v>
      </c>
    </row>
    <row r="10" spans="1:24" ht="15.75" x14ac:dyDescent="0.25">
      <c r="A10" s="1" t="s">
        <v>26</v>
      </c>
      <c r="B10" s="3">
        <v>90.4</v>
      </c>
      <c r="C10" s="3">
        <v>90</v>
      </c>
      <c r="D10" s="3">
        <v>100</v>
      </c>
      <c r="E10" s="3">
        <v>100</v>
      </c>
      <c r="F10" s="3">
        <v>90</v>
      </c>
      <c r="G10" s="3">
        <v>85</v>
      </c>
      <c r="H10" s="3">
        <v>90</v>
      </c>
      <c r="I10" s="3">
        <v>85</v>
      </c>
      <c r="J10" s="3">
        <v>80</v>
      </c>
      <c r="K10" s="3">
        <v>95</v>
      </c>
      <c r="L10" s="3">
        <v>80</v>
      </c>
      <c r="M10" s="3">
        <v>100</v>
      </c>
      <c r="N10" s="3">
        <v>80</v>
      </c>
      <c r="O10" s="3">
        <v>90</v>
      </c>
      <c r="P10" s="3">
        <v>90</v>
      </c>
      <c r="Q10" s="3">
        <v>85</v>
      </c>
      <c r="R10" s="3">
        <v>90</v>
      </c>
      <c r="S10" s="3">
        <v>90</v>
      </c>
      <c r="T10" s="3">
        <v>90</v>
      </c>
      <c r="U10" s="3">
        <v>95</v>
      </c>
      <c r="V10" s="3">
        <v>100</v>
      </c>
      <c r="W10" s="3">
        <v>90</v>
      </c>
      <c r="X10" s="3">
        <v>90</v>
      </c>
    </row>
    <row r="11" spans="1:24" ht="15.75" x14ac:dyDescent="0.25">
      <c r="A11" s="1" t="s">
        <v>26</v>
      </c>
      <c r="B11" s="3">
        <v>90</v>
      </c>
      <c r="C11" s="3">
        <v>95</v>
      </c>
      <c r="D11" s="3">
        <v>100</v>
      </c>
      <c r="E11" s="3">
        <v>100</v>
      </c>
      <c r="F11" s="3">
        <v>93.332999999999998</v>
      </c>
      <c r="G11" s="3">
        <v>90</v>
      </c>
      <c r="H11" s="3">
        <v>86.667000000000002</v>
      </c>
      <c r="I11" s="3">
        <v>85</v>
      </c>
      <c r="J11" s="3">
        <v>80</v>
      </c>
      <c r="K11" s="3">
        <v>95</v>
      </c>
      <c r="L11" s="3">
        <v>80</v>
      </c>
      <c r="M11" s="3">
        <v>100</v>
      </c>
      <c r="N11" s="3">
        <v>90</v>
      </c>
      <c r="O11" s="3">
        <v>100</v>
      </c>
      <c r="P11" s="3">
        <v>70</v>
      </c>
      <c r="Q11" s="3">
        <v>82.5</v>
      </c>
      <c r="R11" s="3">
        <v>95</v>
      </c>
      <c r="S11" s="3">
        <v>85</v>
      </c>
      <c r="T11" s="3">
        <v>80</v>
      </c>
      <c r="U11" s="3">
        <v>100</v>
      </c>
      <c r="V11" s="3">
        <v>100</v>
      </c>
      <c r="W11" s="3">
        <v>80</v>
      </c>
      <c r="X11" s="3">
        <v>80</v>
      </c>
    </row>
    <row r="12" spans="1:24" ht="15.75" x14ac:dyDescent="0.25">
      <c r="A12" s="1" t="s">
        <v>26</v>
      </c>
      <c r="B12" s="3">
        <v>90</v>
      </c>
      <c r="C12" s="3">
        <v>95</v>
      </c>
      <c r="D12" s="3">
        <v>96.667000000000002</v>
      </c>
      <c r="E12" s="3">
        <v>100</v>
      </c>
      <c r="F12" s="3">
        <v>98.332999999999998</v>
      </c>
      <c r="G12" s="3">
        <v>100</v>
      </c>
      <c r="H12" s="3">
        <v>86.667000000000002</v>
      </c>
      <c r="I12" s="3">
        <v>70</v>
      </c>
      <c r="J12" s="3">
        <v>50</v>
      </c>
      <c r="K12" s="3">
        <v>95</v>
      </c>
      <c r="L12" s="3">
        <v>85</v>
      </c>
      <c r="M12" s="3">
        <v>100</v>
      </c>
      <c r="N12" s="3">
        <v>80</v>
      </c>
      <c r="O12" s="3">
        <v>95</v>
      </c>
      <c r="P12" s="3">
        <v>90</v>
      </c>
      <c r="Q12" s="3">
        <v>87.5</v>
      </c>
      <c r="R12" s="3">
        <v>100</v>
      </c>
      <c r="S12" s="3">
        <v>75</v>
      </c>
      <c r="T12" s="3">
        <v>100</v>
      </c>
      <c r="U12" s="3">
        <v>95</v>
      </c>
      <c r="V12" s="3">
        <v>90</v>
      </c>
      <c r="W12" s="3">
        <v>60</v>
      </c>
      <c r="X12" s="3">
        <v>93.332999999999998</v>
      </c>
    </row>
    <row r="13" spans="1:24" ht="15.75" x14ac:dyDescent="0.25">
      <c r="A13" s="1" t="s">
        <v>26</v>
      </c>
      <c r="B13" s="3">
        <v>90</v>
      </c>
      <c r="C13" s="3">
        <v>100</v>
      </c>
      <c r="D13" s="3">
        <v>100</v>
      </c>
      <c r="E13" s="3">
        <v>100</v>
      </c>
      <c r="F13" s="3">
        <v>98.332999999999998</v>
      </c>
      <c r="G13" s="3">
        <v>95</v>
      </c>
      <c r="H13" s="3">
        <v>83.332999999999998</v>
      </c>
      <c r="I13" s="3">
        <v>85</v>
      </c>
      <c r="J13" s="3">
        <v>70</v>
      </c>
      <c r="K13" s="3">
        <v>95</v>
      </c>
      <c r="L13" s="3">
        <v>80</v>
      </c>
      <c r="M13" s="3">
        <v>100</v>
      </c>
      <c r="N13" s="3">
        <v>100</v>
      </c>
      <c r="O13" s="3">
        <v>100</v>
      </c>
      <c r="P13" s="3">
        <v>70</v>
      </c>
      <c r="Q13" s="3">
        <v>87.5</v>
      </c>
      <c r="R13" s="3">
        <v>100</v>
      </c>
      <c r="S13" s="3">
        <v>80</v>
      </c>
      <c r="T13" s="3">
        <v>90</v>
      </c>
      <c r="U13" s="3">
        <v>90</v>
      </c>
      <c r="V13" s="3">
        <v>80</v>
      </c>
      <c r="W13" s="3">
        <v>80</v>
      </c>
      <c r="X13" s="3">
        <v>73.332999999999998</v>
      </c>
    </row>
    <row r="14" spans="1:24" ht="15.75" x14ac:dyDescent="0.25">
      <c r="A14" s="4" t="s">
        <v>25</v>
      </c>
      <c r="B14" s="3">
        <v>89.4</v>
      </c>
      <c r="C14" s="3">
        <v>95</v>
      </c>
      <c r="D14" s="3">
        <v>100</v>
      </c>
      <c r="E14" s="3">
        <v>100</v>
      </c>
      <c r="F14" s="3">
        <v>96.667000000000002</v>
      </c>
      <c r="G14" s="3">
        <v>95</v>
      </c>
      <c r="H14" s="3">
        <v>93.332999999999998</v>
      </c>
      <c r="I14" s="3">
        <v>65</v>
      </c>
      <c r="J14" s="3">
        <v>80</v>
      </c>
      <c r="K14" s="3">
        <v>95</v>
      </c>
      <c r="L14" s="3">
        <v>85</v>
      </c>
      <c r="M14" s="3">
        <v>90</v>
      </c>
      <c r="N14" s="3">
        <v>70</v>
      </c>
      <c r="O14" s="3">
        <v>95</v>
      </c>
      <c r="P14" s="3">
        <v>70</v>
      </c>
      <c r="Q14" s="3">
        <v>82.5</v>
      </c>
      <c r="R14" s="3">
        <v>100</v>
      </c>
      <c r="S14" s="3">
        <v>72.5</v>
      </c>
      <c r="T14" s="3">
        <v>80</v>
      </c>
      <c r="U14" s="3">
        <v>95</v>
      </c>
      <c r="V14" s="3">
        <v>80</v>
      </c>
      <c r="W14" s="3">
        <v>100</v>
      </c>
      <c r="X14" s="3">
        <v>93.332999999999998</v>
      </c>
    </row>
    <row r="15" spans="1:24" ht="15.75" x14ac:dyDescent="0.25">
      <c r="A15" s="1" t="s">
        <v>26</v>
      </c>
      <c r="B15" s="3">
        <v>89</v>
      </c>
      <c r="C15" s="3">
        <v>90</v>
      </c>
      <c r="D15" s="3">
        <v>96.667000000000002</v>
      </c>
      <c r="E15" s="3">
        <v>95</v>
      </c>
      <c r="F15" s="3">
        <v>91.667000000000002</v>
      </c>
      <c r="G15" s="3">
        <v>95</v>
      </c>
      <c r="H15" s="3">
        <v>86.667000000000002</v>
      </c>
      <c r="I15" s="3">
        <v>90</v>
      </c>
      <c r="J15" s="3">
        <v>60</v>
      </c>
      <c r="K15" s="3">
        <v>92.5</v>
      </c>
      <c r="L15" s="3">
        <v>85</v>
      </c>
      <c r="M15" s="3">
        <v>100</v>
      </c>
      <c r="N15" s="3">
        <v>100</v>
      </c>
      <c r="O15" s="3">
        <v>95</v>
      </c>
      <c r="P15" s="3">
        <v>80</v>
      </c>
      <c r="Q15" s="3">
        <v>77.5</v>
      </c>
      <c r="R15" s="3">
        <v>95</v>
      </c>
      <c r="S15" s="3">
        <v>75</v>
      </c>
      <c r="T15" s="3">
        <v>90</v>
      </c>
      <c r="U15" s="3">
        <v>95</v>
      </c>
      <c r="V15" s="3">
        <v>80</v>
      </c>
      <c r="W15" s="3">
        <v>80</v>
      </c>
      <c r="X15" s="3">
        <v>100</v>
      </c>
    </row>
    <row r="16" spans="1:24" ht="15.75" x14ac:dyDescent="0.25">
      <c r="A16" s="1" t="s">
        <v>27</v>
      </c>
      <c r="B16" s="3">
        <v>88.2</v>
      </c>
      <c r="C16" s="3">
        <v>90</v>
      </c>
      <c r="D16" s="3">
        <v>100</v>
      </c>
      <c r="E16" s="3">
        <v>95</v>
      </c>
      <c r="F16" s="3">
        <v>91.667000000000002</v>
      </c>
      <c r="G16" s="3">
        <v>90</v>
      </c>
      <c r="H16" s="3">
        <v>100</v>
      </c>
      <c r="I16" s="3">
        <v>80</v>
      </c>
      <c r="J16" s="3">
        <v>50</v>
      </c>
      <c r="K16" s="3">
        <v>90</v>
      </c>
      <c r="L16" s="3">
        <v>70</v>
      </c>
      <c r="M16" s="3">
        <v>90</v>
      </c>
      <c r="N16" s="3">
        <v>90</v>
      </c>
      <c r="O16" s="3">
        <v>95</v>
      </c>
      <c r="P16" s="3">
        <v>70</v>
      </c>
      <c r="Q16" s="3">
        <v>77.5</v>
      </c>
      <c r="R16" s="3">
        <v>100</v>
      </c>
      <c r="S16" s="3">
        <v>87.5</v>
      </c>
      <c r="T16" s="3">
        <v>100</v>
      </c>
      <c r="U16" s="3">
        <v>90</v>
      </c>
      <c r="V16" s="3">
        <v>80</v>
      </c>
      <c r="W16" s="3">
        <v>80</v>
      </c>
      <c r="X16" s="3">
        <v>86.667000000000002</v>
      </c>
    </row>
    <row r="17" spans="1:24" ht="15.75" x14ac:dyDescent="0.25">
      <c r="A17" s="1" t="s">
        <v>28</v>
      </c>
      <c r="B17" s="3">
        <v>88</v>
      </c>
      <c r="C17" s="3">
        <v>95</v>
      </c>
      <c r="D17" s="3">
        <v>93.332999999999998</v>
      </c>
      <c r="E17" s="3">
        <v>100</v>
      </c>
      <c r="F17" s="3">
        <v>95</v>
      </c>
      <c r="G17" s="3">
        <v>95</v>
      </c>
      <c r="H17" s="3">
        <v>90</v>
      </c>
      <c r="I17" s="3">
        <v>70</v>
      </c>
      <c r="J17" s="3">
        <v>70</v>
      </c>
      <c r="K17" s="3">
        <v>95</v>
      </c>
      <c r="L17" s="3">
        <v>70</v>
      </c>
      <c r="M17" s="3">
        <v>90</v>
      </c>
      <c r="N17" s="3">
        <v>90</v>
      </c>
      <c r="O17" s="3">
        <v>95</v>
      </c>
      <c r="P17" s="3">
        <v>90</v>
      </c>
      <c r="Q17" s="3">
        <v>85</v>
      </c>
      <c r="R17" s="3">
        <v>100</v>
      </c>
      <c r="S17" s="3">
        <v>82.5</v>
      </c>
      <c r="T17" s="3">
        <v>70</v>
      </c>
      <c r="U17" s="3">
        <v>90</v>
      </c>
      <c r="V17" s="3">
        <v>90</v>
      </c>
      <c r="W17" s="3">
        <v>70</v>
      </c>
      <c r="X17" s="3">
        <v>76.667000000000002</v>
      </c>
    </row>
    <row r="18" spans="1:24" ht="15.75" x14ac:dyDescent="0.25">
      <c r="A18" s="4" t="s">
        <v>25</v>
      </c>
      <c r="B18" s="3">
        <v>86.8</v>
      </c>
      <c r="C18" s="3">
        <v>100</v>
      </c>
      <c r="D18" s="3">
        <v>96.667000000000002</v>
      </c>
      <c r="E18" s="3">
        <v>95</v>
      </c>
      <c r="F18" s="3">
        <v>90</v>
      </c>
      <c r="G18" s="3">
        <v>95</v>
      </c>
      <c r="H18" s="3">
        <v>73.332999999999998</v>
      </c>
      <c r="I18" s="3">
        <v>60</v>
      </c>
      <c r="J18" s="3">
        <v>70</v>
      </c>
      <c r="K18" s="3">
        <v>87.5</v>
      </c>
      <c r="L18" s="3">
        <v>80</v>
      </c>
      <c r="M18" s="3">
        <v>90</v>
      </c>
      <c r="N18" s="3">
        <v>80</v>
      </c>
      <c r="O18" s="3">
        <v>95</v>
      </c>
      <c r="P18" s="3">
        <v>100</v>
      </c>
      <c r="Q18" s="3">
        <v>95</v>
      </c>
      <c r="R18" s="3">
        <v>85</v>
      </c>
      <c r="S18" s="3">
        <v>82.5</v>
      </c>
      <c r="T18" s="3">
        <v>70</v>
      </c>
      <c r="U18" s="3">
        <v>100</v>
      </c>
      <c r="V18" s="3">
        <v>90</v>
      </c>
      <c r="W18" s="3">
        <v>80</v>
      </c>
      <c r="X18" s="3">
        <v>76.667000000000002</v>
      </c>
    </row>
    <row r="19" spans="1:24" ht="15.75" x14ac:dyDescent="0.25">
      <c r="A19" s="1" t="s">
        <v>27</v>
      </c>
      <c r="B19" s="3">
        <v>85.8</v>
      </c>
      <c r="C19" s="3">
        <v>95</v>
      </c>
      <c r="D19" s="3">
        <v>100</v>
      </c>
      <c r="E19" s="3">
        <v>100</v>
      </c>
      <c r="F19" s="3">
        <v>93.332999999999998</v>
      </c>
      <c r="G19" s="3">
        <v>90</v>
      </c>
      <c r="H19" s="3">
        <v>80</v>
      </c>
      <c r="I19" s="3">
        <v>75</v>
      </c>
      <c r="J19" s="3">
        <v>40</v>
      </c>
      <c r="K19" s="3">
        <v>95</v>
      </c>
      <c r="L19" s="3">
        <v>75</v>
      </c>
      <c r="M19" s="3">
        <v>90</v>
      </c>
      <c r="N19" s="3">
        <v>80</v>
      </c>
      <c r="O19" s="3">
        <v>95</v>
      </c>
      <c r="P19" s="3">
        <v>80</v>
      </c>
      <c r="Q19" s="3">
        <v>80</v>
      </c>
      <c r="R19" s="3">
        <v>85</v>
      </c>
      <c r="S19" s="3">
        <v>77.5</v>
      </c>
      <c r="T19" s="3">
        <v>80</v>
      </c>
      <c r="U19" s="3">
        <v>95</v>
      </c>
      <c r="V19" s="3">
        <v>90</v>
      </c>
      <c r="W19" s="3">
        <v>60</v>
      </c>
      <c r="X19" s="3">
        <v>80</v>
      </c>
    </row>
    <row r="20" spans="1:24" ht="15.75" x14ac:dyDescent="0.25">
      <c r="A20" s="1" t="s">
        <v>26</v>
      </c>
      <c r="B20" s="5">
        <v>85.8</v>
      </c>
      <c r="C20" s="3">
        <v>85</v>
      </c>
      <c r="D20" s="3">
        <v>100</v>
      </c>
      <c r="E20" s="3">
        <v>100</v>
      </c>
      <c r="F20" s="3">
        <v>91.667000000000002</v>
      </c>
      <c r="G20" s="3">
        <v>90</v>
      </c>
      <c r="H20" s="3">
        <v>86.667000000000002</v>
      </c>
      <c r="I20" s="3">
        <v>70</v>
      </c>
      <c r="J20" s="3">
        <v>70</v>
      </c>
      <c r="K20" s="3">
        <v>90</v>
      </c>
      <c r="L20" s="3">
        <v>85</v>
      </c>
      <c r="M20" s="3">
        <v>100</v>
      </c>
      <c r="N20" s="3">
        <v>90</v>
      </c>
      <c r="O20" s="3">
        <v>100</v>
      </c>
      <c r="P20" s="3">
        <v>80</v>
      </c>
      <c r="Q20" s="3">
        <v>75</v>
      </c>
      <c r="R20" s="3">
        <v>100</v>
      </c>
      <c r="S20" s="3">
        <v>70</v>
      </c>
      <c r="T20" s="3">
        <v>70</v>
      </c>
      <c r="U20" s="3">
        <v>90</v>
      </c>
      <c r="V20" s="3">
        <v>70</v>
      </c>
      <c r="W20" s="3">
        <v>70</v>
      </c>
      <c r="X20" s="3">
        <v>83.332999999999998</v>
      </c>
    </row>
    <row r="21" spans="1:24" s="6" customFormat="1" ht="15.75" x14ac:dyDescent="0.25">
      <c r="A21" s="1" t="s">
        <v>27</v>
      </c>
      <c r="B21" s="3">
        <v>85.6</v>
      </c>
      <c r="C21" s="3">
        <v>90</v>
      </c>
      <c r="D21" s="3">
        <v>100</v>
      </c>
      <c r="E21" s="3">
        <v>100</v>
      </c>
      <c r="F21" s="3">
        <v>96.667000000000002</v>
      </c>
      <c r="G21" s="3">
        <v>85</v>
      </c>
      <c r="H21" s="3">
        <v>76.667000000000002</v>
      </c>
      <c r="I21" s="3">
        <v>75</v>
      </c>
      <c r="J21" s="3">
        <v>60</v>
      </c>
      <c r="K21" s="3">
        <v>90</v>
      </c>
      <c r="L21" s="3">
        <v>75</v>
      </c>
      <c r="M21" s="3">
        <v>80</v>
      </c>
      <c r="N21" s="3">
        <v>90</v>
      </c>
      <c r="O21" s="3">
        <v>95</v>
      </c>
      <c r="P21" s="3">
        <v>70</v>
      </c>
      <c r="Q21" s="3">
        <v>65</v>
      </c>
      <c r="R21" s="3">
        <v>100</v>
      </c>
      <c r="S21" s="3">
        <v>82.5</v>
      </c>
      <c r="T21" s="3">
        <v>90</v>
      </c>
      <c r="U21" s="3">
        <v>80</v>
      </c>
      <c r="V21" s="3">
        <v>90</v>
      </c>
      <c r="W21" s="3">
        <v>60</v>
      </c>
      <c r="X21" s="3">
        <v>93.332999999999998</v>
      </c>
    </row>
    <row r="22" spans="1:24" ht="15.75" x14ac:dyDescent="0.25">
      <c r="A22" s="4" t="s">
        <v>25</v>
      </c>
      <c r="B22" s="3">
        <v>85.2</v>
      </c>
      <c r="C22" s="3">
        <v>95</v>
      </c>
      <c r="D22" s="3">
        <v>100</v>
      </c>
      <c r="E22" s="3">
        <v>100</v>
      </c>
      <c r="F22" s="3">
        <v>86.667000000000002</v>
      </c>
      <c r="G22" s="3">
        <v>95</v>
      </c>
      <c r="H22" s="3">
        <v>90</v>
      </c>
      <c r="I22" s="3">
        <v>75</v>
      </c>
      <c r="J22" s="3">
        <v>70</v>
      </c>
      <c r="K22" s="3">
        <v>87.5</v>
      </c>
      <c r="L22" s="3">
        <v>75</v>
      </c>
      <c r="M22" s="3">
        <v>100</v>
      </c>
      <c r="N22" s="3">
        <v>80</v>
      </c>
      <c r="O22" s="3">
        <v>95</v>
      </c>
      <c r="P22" s="3">
        <v>100</v>
      </c>
      <c r="Q22" s="3">
        <v>80</v>
      </c>
      <c r="R22" s="3">
        <v>100</v>
      </c>
      <c r="S22" s="3">
        <v>65</v>
      </c>
      <c r="T22" s="3">
        <v>70</v>
      </c>
      <c r="U22" s="3">
        <v>80</v>
      </c>
      <c r="V22" s="3">
        <v>90</v>
      </c>
      <c r="W22" s="3">
        <v>70</v>
      </c>
      <c r="X22" s="3">
        <v>76.667000000000002</v>
      </c>
    </row>
    <row r="23" spans="1:24" ht="15.75" x14ac:dyDescent="0.25">
      <c r="A23" s="1" t="s">
        <v>27</v>
      </c>
      <c r="B23" s="3">
        <v>85</v>
      </c>
      <c r="C23" s="3">
        <v>90</v>
      </c>
      <c r="D23" s="3">
        <v>96.667000000000002</v>
      </c>
      <c r="E23" s="3">
        <v>100</v>
      </c>
      <c r="F23" s="3">
        <v>91.667000000000002</v>
      </c>
      <c r="G23" s="3">
        <v>95</v>
      </c>
      <c r="H23" s="3">
        <v>76.667000000000002</v>
      </c>
      <c r="I23" s="3">
        <v>70</v>
      </c>
      <c r="J23" s="3">
        <v>60</v>
      </c>
      <c r="K23" s="3">
        <v>95</v>
      </c>
      <c r="L23" s="3">
        <v>65</v>
      </c>
      <c r="M23" s="3">
        <v>80</v>
      </c>
      <c r="N23" s="3">
        <v>100</v>
      </c>
      <c r="O23" s="3">
        <v>90</v>
      </c>
      <c r="P23" s="3">
        <v>70</v>
      </c>
      <c r="Q23" s="3">
        <v>80</v>
      </c>
      <c r="R23" s="3">
        <v>95</v>
      </c>
      <c r="S23" s="3">
        <v>72.5</v>
      </c>
      <c r="T23" s="3">
        <v>80</v>
      </c>
      <c r="U23" s="3">
        <v>90</v>
      </c>
      <c r="V23" s="3">
        <v>80</v>
      </c>
      <c r="W23" s="3">
        <v>80</v>
      </c>
      <c r="X23" s="3">
        <v>83.332999999999998</v>
      </c>
    </row>
    <row r="24" spans="1:24" ht="15.75" x14ac:dyDescent="0.25">
      <c r="A24" s="1" t="s">
        <v>29</v>
      </c>
      <c r="B24" s="3">
        <v>84.8</v>
      </c>
      <c r="C24" s="3">
        <v>100</v>
      </c>
      <c r="D24" s="3">
        <v>100</v>
      </c>
      <c r="E24" s="3">
        <v>100</v>
      </c>
      <c r="F24" s="3">
        <v>85</v>
      </c>
      <c r="G24" s="3">
        <v>100</v>
      </c>
      <c r="H24" s="3">
        <v>70</v>
      </c>
      <c r="I24" s="3">
        <v>75</v>
      </c>
      <c r="J24" s="3">
        <v>90</v>
      </c>
      <c r="K24" s="3">
        <v>95</v>
      </c>
      <c r="L24" s="3">
        <v>85</v>
      </c>
      <c r="M24" s="3">
        <v>90</v>
      </c>
      <c r="N24" s="3">
        <v>90</v>
      </c>
      <c r="O24" s="3">
        <v>95</v>
      </c>
      <c r="P24" s="3">
        <v>70</v>
      </c>
      <c r="Q24" s="3">
        <v>80</v>
      </c>
      <c r="R24" s="3">
        <v>95</v>
      </c>
      <c r="S24" s="3">
        <v>62.5</v>
      </c>
      <c r="T24" s="3">
        <v>70</v>
      </c>
      <c r="U24" s="3">
        <v>80</v>
      </c>
      <c r="V24" s="3">
        <v>90</v>
      </c>
      <c r="W24" s="3">
        <v>60</v>
      </c>
      <c r="X24" s="3">
        <v>83.332999999999998</v>
      </c>
    </row>
    <row r="25" spans="1:24" ht="15.75" x14ac:dyDescent="0.25">
      <c r="A25" s="1" t="s">
        <v>27</v>
      </c>
      <c r="B25" s="3">
        <v>82.4</v>
      </c>
      <c r="C25" s="3">
        <v>90</v>
      </c>
      <c r="D25" s="3">
        <v>96.667000000000002</v>
      </c>
      <c r="E25" s="3">
        <v>100</v>
      </c>
      <c r="F25" s="3">
        <v>91.667000000000002</v>
      </c>
      <c r="G25" s="3">
        <v>85</v>
      </c>
      <c r="H25" s="3">
        <v>70</v>
      </c>
      <c r="I25" s="3">
        <v>60</v>
      </c>
      <c r="J25" s="3">
        <v>70</v>
      </c>
      <c r="K25" s="3">
        <v>90</v>
      </c>
      <c r="L25" s="3">
        <v>70</v>
      </c>
      <c r="M25" s="3">
        <v>90</v>
      </c>
      <c r="N25" s="3">
        <v>100</v>
      </c>
      <c r="O25" s="3">
        <v>90</v>
      </c>
      <c r="P25" s="3">
        <v>70</v>
      </c>
      <c r="Q25" s="3">
        <v>67.5</v>
      </c>
      <c r="R25" s="3">
        <v>100</v>
      </c>
      <c r="S25" s="3">
        <v>70</v>
      </c>
      <c r="T25" s="3">
        <v>80</v>
      </c>
      <c r="U25" s="3">
        <v>85</v>
      </c>
      <c r="V25" s="3">
        <v>80</v>
      </c>
      <c r="W25" s="3">
        <v>70</v>
      </c>
      <c r="X25" s="3">
        <v>80</v>
      </c>
    </row>
    <row r="26" spans="1:24" ht="15.75" x14ac:dyDescent="0.25">
      <c r="A26" s="1" t="s">
        <v>27</v>
      </c>
      <c r="B26" s="3">
        <v>82.2</v>
      </c>
      <c r="C26" s="3">
        <v>85</v>
      </c>
      <c r="D26" s="3">
        <v>100</v>
      </c>
      <c r="E26" s="3">
        <v>95</v>
      </c>
      <c r="F26" s="3">
        <v>86.667000000000002</v>
      </c>
      <c r="G26" s="3">
        <v>80</v>
      </c>
      <c r="H26" s="3">
        <v>80</v>
      </c>
      <c r="I26" s="3">
        <v>85</v>
      </c>
      <c r="J26" s="3">
        <v>70</v>
      </c>
      <c r="K26" s="3">
        <v>90</v>
      </c>
      <c r="L26" s="3">
        <v>75</v>
      </c>
      <c r="M26" s="3">
        <v>90</v>
      </c>
      <c r="N26" s="3">
        <v>60</v>
      </c>
      <c r="O26" s="3">
        <v>90</v>
      </c>
      <c r="P26" s="3">
        <v>80</v>
      </c>
      <c r="Q26" s="3">
        <v>65</v>
      </c>
      <c r="R26" s="3">
        <v>100</v>
      </c>
      <c r="S26" s="3">
        <v>60</v>
      </c>
      <c r="T26" s="3">
        <v>60</v>
      </c>
      <c r="U26" s="3">
        <v>85</v>
      </c>
      <c r="V26" s="3">
        <v>90</v>
      </c>
      <c r="W26" s="3">
        <v>70</v>
      </c>
      <c r="X26" s="3">
        <v>93.332999999999998</v>
      </c>
    </row>
    <row r="27" spans="1:24" ht="15.75" x14ac:dyDescent="0.25">
      <c r="A27" s="1" t="s">
        <v>26</v>
      </c>
      <c r="B27" s="3">
        <v>81.599999999999994</v>
      </c>
      <c r="C27" s="3">
        <v>100</v>
      </c>
      <c r="D27" s="3">
        <v>96.667000000000002</v>
      </c>
      <c r="E27" s="3">
        <v>85</v>
      </c>
      <c r="F27" s="3">
        <v>95</v>
      </c>
      <c r="G27" s="3">
        <v>90</v>
      </c>
      <c r="H27" s="3">
        <v>76.667000000000002</v>
      </c>
      <c r="I27" s="3">
        <v>65</v>
      </c>
      <c r="J27" s="3">
        <v>70</v>
      </c>
      <c r="K27" s="3">
        <v>85</v>
      </c>
      <c r="L27" s="3">
        <v>50</v>
      </c>
      <c r="M27" s="3">
        <v>90</v>
      </c>
      <c r="N27" s="3">
        <v>60</v>
      </c>
      <c r="O27" s="3">
        <v>90</v>
      </c>
      <c r="P27" s="3">
        <v>100</v>
      </c>
      <c r="Q27" s="3">
        <v>75</v>
      </c>
      <c r="R27" s="3">
        <v>95</v>
      </c>
      <c r="S27" s="3">
        <v>75</v>
      </c>
      <c r="T27" s="3">
        <v>60</v>
      </c>
      <c r="U27" s="3">
        <v>95</v>
      </c>
      <c r="V27" s="3">
        <v>70</v>
      </c>
      <c r="W27" s="3">
        <v>80</v>
      </c>
      <c r="X27" s="3">
        <v>60</v>
      </c>
    </row>
    <row r="28" spans="1:24" ht="15.75" x14ac:dyDescent="0.25">
      <c r="A28" s="1" t="s">
        <v>26</v>
      </c>
      <c r="B28" s="3">
        <v>81.400000000000006</v>
      </c>
      <c r="C28" s="3">
        <v>90</v>
      </c>
      <c r="D28" s="3">
        <v>100</v>
      </c>
      <c r="E28" s="3">
        <v>100</v>
      </c>
      <c r="F28" s="3">
        <v>86.667000000000002</v>
      </c>
      <c r="G28" s="3">
        <v>85</v>
      </c>
      <c r="H28" s="3">
        <v>76.667000000000002</v>
      </c>
      <c r="I28" s="3">
        <v>60</v>
      </c>
      <c r="J28" s="3">
        <v>70</v>
      </c>
      <c r="K28" s="3">
        <v>90</v>
      </c>
      <c r="L28" s="3">
        <v>75</v>
      </c>
      <c r="M28" s="3">
        <v>90</v>
      </c>
      <c r="N28" s="3">
        <v>70</v>
      </c>
      <c r="O28" s="3">
        <v>95</v>
      </c>
      <c r="P28" s="3">
        <v>80</v>
      </c>
      <c r="Q28" s="3">
        <v>72.5</v>
      </c>
      <c r="R28" s="3">
        <v>95</v>
      </c>
      <c r="S28" s="3">
        <v>70</v>
      </c>
      <c r="T28" s="3">
        <v>70</v>
      </c>
      <c r="U28" s="3">
        <v>75</v>
      </c>
      <c r="V28" s="3">
        <v>80</v>
      </c>
      <c r="W28" s="3">
        <v>70</v>
      </c>
      <c r="X28" s="3">
        <v>70</v>
      </c>
    </row>
    <row r="29" spans="1:24" ht="15.75" x14ac:dyDescent="0.25">
      <c r="A29" s="1" t="s">
        <v>26</v>
      </c>
      <c r="B29" s="3">
        <v>81</v>
      </c>
      <c r="C29" s="3">
        <v>90</v>
      </c>
      <c r="D29" s="3">
        <v>96.667000000000002</v>
      </c>
      <c r="E29" s="3">
        <v>100</v>
      </c>
      <c r="F29" s="3">
        <v>85</v>
      </c>
      <c r="G29" s="3">
        <v>90</v>
      </c>
      <c r="H29" s="3">
        <v>96.667000000000002</v>
      </c>
      <c r="I29" s="3">
        <v>55</v>
      </c>
      <c r="J29" s="3">
        <v>90</v>
      </c>
      <c r="K29" s="3">
        <v>85</v>
      </c>
      <c r="L29" s="3">
        <v>70</v>
      </c>
      <c r="M29" s="3">
        <v>70</v>
      </c>
      <c r="N29" s="3">
        <v>90</v>
      </c>
      <c r="O29" s="3">
        <v>95</v>
      </c>
      <c r="P29" s="3">
        <v>90</v>
      </c>
      <c r="Q29" s="3">
        <v>77.5</v>
      </c>
      <c r="R29" s="3">
        <v>80</v>
      </c>
      <c r="S29" s="3">
        <v>62.5</v>
      </c>
      <c r="T29" s="3">
        <v>50</v>
      </c>
      <c r="U29" s="3">
        <v>90</v>
      </c>
      <c r="V29" s="3">
        <v>90</v>
      </c>
      <c r="W29" s="3">
        <v>30</v>
      </c>
      <c r="X29" s="3">
        <v>70</v>
      </c>
    </row>
    <row r="30" spans="1:24" ht="15.75" x14ac:dyDescent="0.25">
      <c r="A30" s="1" t="s">
        <v>29</v>
      </c>
      <c r="B30" s="3">
        <v>80.8</v>
      </c>
      <c r="C30" s="3">
        <v>95</v>
      </c>
      <c r="D30" s="3">
        <v>100</v>
      </c>
      <c r="E30" s="3">
        <v>85</v>
      </c>
      <c r="F30" s="3">
        <v>85</v>
      </c>
      <c r="G30" s="3">
        <v>95</v>
      </c>
      <c r="H30" s="3">
        <v>70</v>
      </c>
      <c r="I30" s="3">
        <v>55</v>
      </c>
      <c r="J30" s="3">
        <v>90</v>
      </c>
      <c r="K30" s="3">
        <v>87.5</v>
      </c>
      <c r="L30" s="3">
        <v>60</v>
      </c>
      <c r="M30" s="3">
        <v>90</v>
      </c>
      <c r="N30" s="3">
        <v>90</v>
      </c>
      <c r="O30" s="3">
        <v>100</v>
      </c>
      <c r="P30" s="3">
        <v>70</v>
      </c>
      <c r="Q30" s="3">
        <v>85</v>
      </c>
      <c r="R30" s="3">
        <v>95</v>
      </c>
      <c r="S30" s="3">
        <v>50</v>
      </c>
      <c r="T30" s="3">
        <v>50</v>
      </c>
      <c r="U30" s="3">
        <v>95</v>
      </c>
      <c r="V30" s="3">
        <v>90</v>
      </c>
      <c r="W30" s="3">
        <v>70</v>
      </c>
      <c r="X30" s="3">
        <v>73.332999999999998</v>
      </c>
    </row>
    <row r="31" spans="1:24" ht="15.75" x14ac:dyDescent="0.25">
      <c r="A31" s="1" t="s">
        <v>30</v>
      </c>
      <c r="B31" s="3">
        <v>80.2</v>
      </c>
      <c r="C31" s="3">
        <v>85</v>
      </c>
      <c r="D31" s="3">
        <v>100</v>
      </c>
      <c r="E31" s="3">
        <v>100</v>
      </c>
      <c r="F31" s="3">
        <v>90</v>
      </c>
      <c r="G31" s="3">
        <v>95</v>
      </c>
      <c r="H31" s="3">
        <v>66.666700000000006</v>
      </c>
      <c r="I31" s="3">
        <v>85</v>
      </c>
      <c r="J31" s="3">
        <v>50</v>
      </c>
      <c r="K31" s="3">
        <v>82.5</v>
      </c>
      <c r="L31" s="3">
        <v>65</v>
      </c>
      <c r="M31" s="3">
        <v>100</v>
      </c>
      <c r="N31" s="3">
        <v>80</v>
      </c>
      <c r="O31" s="3">
        <v>100</v>
      </c>
      <c r="P31" s="3">
        <v>60</v>
      </c>
      <c r="Q31" s="3">
        <v>72.5</v>
      </c>
      <c r="R31" s="3">
        <v>75</v>
      </c>
      <c r="S31" s="3">
        <v>60</v>
      </c>
      <c r="T31" s="3">
        <v>80</v>
      </c>
      <c r="U31" s="3">
        <v>70</v>
      </c>
      <c r="V31" s="3">
        <v>90</v>
      </c>
      <c r="W31" s="3">
        <v>70</v>
      </c>
      <c r="X31" s="3">
        <v>76.666700000000006</v>
      </c>
    </row>
    <row r="32" spans="1:24" ht="15.75" x14ac:dyDescent="0.25">
      <c r="A32" s="1" t="s">
        <v>31</v>
      </c>
      <c r="B32" s="3">
        <v>80</v>
      </c>
      <c r="C32" s="3">
        <v>95</v>
      </c>
      <c r="D32" s="3">
        <v>96.667000000000002</v>
      </c>
      <c r="E32" s="3">
        <v>100</v>
      </c>
      <c r="F32" s="3">
        <v>90</v>
      </c>
      <c r="G32" s="3">
        <v>85</v>
      </c>
      <c r="H32" s="3">
        <v>63.332999999999998</v>
      </c>
      <c r="I32" s="3">
        <v>70</v>
      </c>
      <c r="J32" s="3">
        <v>60</v>
      </c>
      <c r="K32" s="3">
        <v>97.5</v>
      </c>
      <c r="L32" s="3">
        <v>80</v>
      </c>
      <c r="M32" s="3">
        <v>90</v>
      </c>
      <c r="N32" s="3">
        <v>70</v>
      </c>
      <c r="O32" s="3">
        <v>100</v>
      </c>
      <c r="P32" s="3">
        <v>40</v>
      </c>
      <c r="Q32" s="3">
        <v>55</v>
      </c>
      <c r="R32" s="3">
        <v>95</v>
      </c>
      <c r="S32" s="3">
        <v>60</v>
      </c>
      <c r="T32" s="3">
        <v>60</v>
      </c>
      <c r="U32" s="3">
        <v>90</v>
      </c>
      <c r="V32" s="3">
        <v>90</v>
      </c>
      <c r="W32" s="3">
        <v>50</v>
      </c>
      <c r="X32" s="3">
        <v>80</v>
      </c>
    </row>
    <row r="33" spans="1:24" ht="15.75" x14ac:dyDescent="0.25">
      <c r="A33" s="1" t="s">
        <v>30</v>
      </c>
      <c r="B33" s="3">
        <v>79</v>
      </c>
      <c r="C33" s="3">
        <v>95</v>
      </c>
      <c r="D33" s="3">
        <v>96.667000000000002</v>
      </c>
      <c r="E33" s="3">
        <v>95</v>
      </c>
      <c r="F33" s="3">
        <v>81.667000000000002</v>
      </c>
      <c r="G33" s="3">
        <v>85</v>
      </c>
      <c r="H33" s="3">
        <v>86.667000000000002</v>
      </c>
      <c r="I33" s="3">
        <v>40</v>
      </c>
      <c r="J33" s="3">
        <v>60</v>
      </c>
      <c r="K33" s="3">
        <v>90</v>
      </c>
      <c r="L33" s="3">
        <v>55</v>
      </c>
      <c r="M33" s="3">
        <v>80</v>
      </c>
      <c r="N33" s="3">
        <v>50</v>
      </c>
      <c r="O33" s="3">
        <v>90</v>
      </c>
      <c r="P33" s="3">
        <v>30</v>
      </c>
      <c r="Q33" s="3">
        <v>77.5</v>
      </c>
      <c r="R33" s="3">
        <v>95</v>
      </c>
      <c r="S33" s="3">
        <v>77.5</v>
      </c>
      <c r="T33" s="3">
        <v>70</v>
      </c>
      <c r="U33" s="3">
        <v>95</v>
      </c>
      <c r="V33" s="3">
        <v>80</v>
      </c>
      <c r="W33" s="3">
        <v>50</v>
      </c>
      <c r="X33" s="3">
        <v>70</v>
      </c>
    </row>
    <row r="34" spans="1:24" ht="15.75" x14ac:dyDescent="0.25">
      <c r="A34" s="1" t="s">
        <v>29</v>
      </c>
      <c r="B34" s="3">
        <v>78.400000000000006</v>
      </c>
      <c r="C34" s="3">
        <v>85</v>
      </c>
      <c r="D34" s="3">
        <v>100</v>
      </c>
      <c r="E34" s="3">
        <v>100</v>
      </c>
      <c r="F34" s="3">
        <v>83.332999999999998</v>
      </c>
      <c r="G34" s="3">
        <v>80</v>
      </c>
      <c r="H34" s="3">
        <v>63.332999999999998</v>
      </c>
      <c r="I34" s="3">
        <v>60</v>
      </c>
      <c r="J34" s="3">
        <v>40</v>
      </c>
      <c r="K34" s="3">
        <v>87.5</v>
      </c>
      <c r="L34" s="3">
        <v>60</v>
      </c>
      <c r="M34" s="3">
        <v>90</v>
      </c>
      <c r="N34" s="3">
        <v>70</v>
      </c>
      <c r="O34" s="3">
        <v>90</v>
      </c>
      <c r="P34" s="3">
        <v>70</v>
      </c>
      <c r="Q34" s="3">
        <v>72.5</v>
      </c>
      <c r="R34" s="3">
        <v>90</v>
      </c>
      <c r="S34" s="3">
        <v>65</v>
      </c>
      <c r="T34" s="3">
        <v>60</v>
      </c>
      <c r="U34" s="3">
        <v>95</v>
      </c>
      <c r="V34" s="3">
        <v>90</v>
      </c>
      <c r="W34" s="3">
        <v>70</v>
      </c>
      <c r="X34" s="3">
        <v>73.332999999999998</v>
      </c>
    </row>
    <row r="35" spans="1:24" ht="15.75" x14ac:dyDescent="0.25">
      <c r="A35" s="1" t="s">
        <v>32</v>
      </c>
      <c r="B35" s="3">
        <v>77</v>
      </c>
      <c r="C35" s="3">
        <v>95</v>
      </c>
      <c r="D35" s="3">
        <v>93.332999999999998</v>
      </c>
      <c r="E35" s="3">
        <v>100</v>
      </c>
      <c r="F35" s="3">
        <v>91.667000000000002</v>
      </c>
      <c r="G35" s="3">
        <v>80</v>
      </c>
      <c r="H35" s="3">
        <v>63.332999999999998</v>
      </c>
      <c r="I35" s="3">
        <v>60</v>
      </c>
      <c r="J35" s="3">
        <v>50</v>
      </c>
      <c r="K35" s="3">
        <v>82.5</v>
      </c>
      <c r="L35" s="3">
        <v>65</v>
      </c>
      <c r="M35" s="3">
        <v>80</v>
      </c>
      <c r="N35" s="3">
        <v>60</v>
      </c>
      <c r="O35" s="3">
        <v>90</v>
      </c>
      <c r="P35" s="3">
        <v>90</v>
      </c>
      <c r="Q35" s="3">
        <v>65</v>
      </c>
      <c r="R35" s="3">
        <v>90</v>
      </c>
      <c r="S35" s="3">
        <v>75</v>
      </c>
      <c r="T35" s="3">
        <v>60</v>
      </c>
      <c r="U35" s="3">
        <v>90</v>
      </c>
      <c r="V35" s="3">
        <v>70</v>
      </c>
      <c r="W35" s="3">
        <v>40</v>
      </c>
      <c r="X35" s="3">
        <v>50</v>
      </c>
    </row>
    <row r="36" spans="1:24" ht="15.75" x14ac:dyDescent="0.25">
      <c r="A36" s="1" t="s">
        <v>30</v>
      </c>
      <c r="B36" s="3">
        <v>77</v>
      </c>
      <c r="C36" s="3">
        <v>90</v>
      </c>
      <c r="D36" s="3">
        <v>93.332999999999998</v>
      </c>
      <c r="E36" s="3">
        <v>85</v>
      </c>
      <c r="F36" s="3">
        <v>90</v>
      </c>
      <c r="G36" s="3">
        <v>80</v>
      </c>
      <c r="H36" s="3">
        <v>70</v>
      </c>
      <c r="I36" s="3">
        <v>45</v>
      </c>
      <c r="J36" s="3">
        <v>70</v>
      </c>
      <c r="K36" s="3">
        <v>82.5</v>
      </c>
      <c r="L36" s="3">
        <v>55</v>
      </c>
      <c r="M36" s="3">
        <v>100</v>
      </c>
      <c r="N36" s="3">
        <v>60</v>
      </c>
      <c r="O36" s="3">
        <v>85</v>
      </c>
      <c r="P36" s="3">
        <v>90</v>
      </c>
      <c r="Q36" s="3">
        <v>75</v>
      </c>
      <c r="R36" s="3">
        <v>85</v>
      </c>
      <c r="S36" s="3">
        <v>60</v>
      </c>
      <c r="T36" s="3">
        <v>60</v>
      </c>
      <c r="U36" s="3">
        <v>80</v>
      </c>
      <c r="V36" s="3">
        <v>80</v>
      </c>
      <c r="W36" s="3">
        <v>60</v>
      </c>
      <c r="X36" s="3">
        <v>66.667000000000002</v>
      </c>
    </row>
    <row r="37" spans="1:24" ht="15.75" x14ac:dyDescent="0.25">
      <c r="A37" s="1" t="s">
        <v>30</v>
      </c>
      <c r="B37" s="3">
        <v>77</v>
      </c>
      <c r="C37" s="3">
        <v>80</v>
      </c>
      <c r="D37" s="3">
        <v>96.667000000000002</v>
      </c>
      <c r="E37" s="3">
        <v>90</v>
      </c>
      <c r="F37" s="3">
        <v>88.332999999999998</v>
      </c>
      <c r="G37" s="3">
        <v>95</v>
      </c>
      <c r="H37" s="3">
        <v>60</v>
      </c>
      <c r="I37" s="3">
        <v>50</v>
      </c>
      <c r="J37" s="3">
        <v>50</v>
      </c>
      <c r="K37" s="3">
        <v>90</v>
      </c>
      <c r="L37" s="3">
        <v>60</v>
      </c>
      <c r="M37" s="3">
        <v>90</v>
      </c>
      <c r="N37" s="3">
        <v>50</v>
      </c>
      <c r="O37" s="3">
        <v>90</v>
      </c>
      <c r="P37" s="3">
        <v>60</v>
      </c>
      <c r="Q37" s="3">
        <v>70</v>
      </c>
      <c r="R37" s="3">
        <v>90</v>
      </c>
      <c r="S37" s="3">
        <v>60</v>
      </c>
      <c r="T37" s="3">
        <v>60</v>
      </c>
      <c r="U37" s="3">
        <v>90</v>
      </c>
      <c r="V37" s="3">
        <v>90</v>
      </c>
      <c r="W37" s="3">
        <v>50</v>
      </c>
      <c r="X37" s="3">
        <v>76.667000000000002</v>
      </c>
    </row>
    <row r="38" spans="1:24" ht="15.75" x14ac:dyDescent="0.25">
      <c r="A38" s="4" t="s">
        <v>25</v>
      </c>
      <c r="B38" s="3">
        <v>76.400000000000006</v>
      </c>
      <c r="C38" s="3">
        <v>90</v>
      </c>
      <c r="D38" s="3">
        <v>96.667000000000002</v>
      </c>
      <c r="E38" s="3">
        <v>100</v>
      </c>
      <c r="F38" s="3">
        <v>85</v>
      </c>
      <c r="G38" s="3">
        <v>95</v>
      </c>
      <c r="H38" s="3">
        <v>50</v>
      </c>
      <c r="I38" s="3">
        <v>65</v>
      </c>
      <c r="J38" s="3">
        <v>50</v>
      </c>
      <c r="K38" s="3">
        <v>80</v>
      </c>
      <c r="L38" s="3">
        <v>60</v>
      </c>
      <c r="M38" s="3">
        <v>100</v>
      </c>
      <c r="N38" s="3">
        <v>80</v>
      </c>
      <c r="O38" s="3">
        <v>90</v>
      </c>
      <c r="P38" s="3">
        <v>60</v>
      </c>
      <c r="Q38" s="3">
        <v>67.5</v>
      </c>
      <c r="R38" s="3">
        <v>90</v>
      </c>
      <c r="S38" s="3">
        <v>50</v>
      </c>
      <c r="T38" s="3">
        <v>80</v>
      </c>
      <c r="U38" s="3">
        <v>90</v>
      </c>
      <c r="V38" s="3">
        <v>70</v>
      </c>
      <c r="W38" s="3">
        <v>90</v>
      </c>
      <c r="X38" s="3">
        <v>63.332999999999998</v>
      </c>
    </row>
    <row r="39" spans="1:24" ht="15.75" x14ac:dyDescent="0.25">
      <c r="A39" s="1" t="s">
        <v>30</v>
      </c>
      <c r="B39" s="3">
        <v>74.599999999999994</v>
      </c>
      <c r="C39" s="3">
        <v>90</v>
      </c>
      <c r="D39" s="3">
        <v>96.667000000000002</v>
      </c>
      <c r="E39" s="3">
        <v>95</v>
      </c>
      <c r="F39" s="3">
        <v>75</v>
      </c>
      <c r="G39" s="3">
        <v>85</v>
      </c>
      <c r="H39" s="3">
        <v>80</v>
      </c>
      <c r="I39" s="3">
        <v>50</v>
      </c>
      <c r="J39" s="3">
        <v>60</v>
      </c>
      <c r="K39" s="3">
        <v>85</v>
      </c>
      <c r="L39" s="3">
        <v>50</v>
      </c>
      <c r="M39" s="3">
        <v>90</v>
      </c>
      <c r="N39" s="3">
        <v>70</v>
      </c>
      <c r="O39" s="3">
        <v>85</v>
      </c>
      <c r="P39" s="3">
        <v>40</v>
      </c>
      <c r="Q39" s="3">
        <v>77.5</v>
      </c>
      <c r="R39" s="3">
        <v>75</v>
      </c>
      <c r="S39" s="3">
        <v>65</v>
      </c>
      <c r="T39" s="3">
        <v>50</v>
      </c>
      <c r="U39" s="3">
        <v>85</v>
      </c>
      <c r="V39" s="3">
        <v>80</v>
      </c>
      <c r="W39" s="3">
        <v>50</v>
      </c>
      <c r="X39" s="3">
        <v>56.667000000000002</v>
      </c>
    </row>
    <row r="40" spans="1:24" ht="15.75" x14ac:dyDescent="0.25">
      <c r="A40" s="1" t="s">
        <v>33</v>
      </c>
      <c r="B40" s="3">
        <v>73.8</v>
      </c>
      <c r="C40" s="3">
        <v>90</v>
      </c>
      <c r="D40" s="3">
        <v>93.332999999999998</v>
      </c>
      <c r="E40" s="3">
        <v>80</v>
      </c>
      <c r="F40" s="3">
        <v>81.667000000000002</v>
      </c>
      <c r="G40" s="3">
        <v>85</v>
      </c>
      <c r="H40" s="3">
        <v>66.667000000000002</v>
      </c>
      <c r="I40" s="3">
        <v>50</v>
      </c>
      <c r="J40" s="3">
        <v>70</v>
      </c>
      <c r="K40" s="3">
        <v>87.5</v>
      </c>
      <c r="L40" s="3">
        <v>60</v>
      </c>
      <c r="M40" s="3">
        <v>90</v>
      </c>
      <c r="N40" s="3">
        <v>60</v>
      </c>
      <c r="O40" s="3">
        <v>80</v>
      </c>
      <c r="P40" s="3">
        <v>70</v>
      </c>
      <c r="Q40" s="3">
        <v>65</v>
      </c>
      <c r="R40" s="3">
        <v>90</v>
      </c>
      <c r="S40" s="3">
        <v>55</v>
      </c>
      <c r="T40" s="3">
        <v>40</v>
      </c>
      <c r="U40" s="3">
        <v>90</v>
      </c>
      <c r="V40" s="3">
        <v>80</v>
      </c>
      <c r="W40" s="3">
        <v>70</v>
      </c>
      <c r="X40" s="3">
        <v>53.332999999999998</v>
      </c>
    </row>
    <row r="41" spans="1:24" s="6" customFormat="1" ht="15.75" x14ac:dyDescent="0.25">
      <c r="A41" s="1" t="s">
        <v>33</v>
      </c>
      <c r="B41" s="3">
        <v>73.599999999999994</v>
      </c>
      <c r="C41" s="3">
        <v>85</v>
      </c>
      <c r="D41" s="3">
        <v>90</v>
      </c>
      <c r="E41" s="3">
        <v>95</v>
      </c>
      <c r="F41" s="3">
        <v>81.667000000000002</v>
      </c>
      <c r="G41" s="3">
        <v>85</v>
      </c>
      <c r="H41" s="3">
        <v>70</v>
      </c>
      <c r="I41" s="3">
        <v>30</v>
      </c>
      <c r="J41" s="3">
        <v>70</v>
      </c>
      <c r="K41" s="3">
        <v>85</v>
      </c>
      <c r="L41" s="3">
        <v>55</v>
      </c>
      <c r="M41" s="3">
        <v>80</v>
      </c>
      <c r="N41" s="3">
        <v>60</v>
      </c>
      <c r="O41" s="3">
        <v>80</v>
      </c>
      <c r="P41" s="3">
        <v>50</v>
      </c>
      <c r="Q41" s="3">
        <v>67.5</v>
      </c>
      <c r="R41" s="3">
        <v>85</v>
      </c>
      <c r="S41" s="3">
        <v>57.5</v>
      </c>
      <c r="T41" s="3">
        <v>50</v>
      </c>
      <c r="U41" s="3">
        <v>85</v>
      </c>
      <c r="V41" s="3">
        <v>100</v>
      </c>
      <c r="W41" s="3">
        <v>70</v>
      </c>
      <c r="X41" s="3">
        <v>63.332999999999998</v>
      </c>
    </row>
    <row r="42" spans="1:24" ht="15.75" x14ac:dyDescent="0.25">
      <c r="A42" s="1" t="s">
        <v>28</v>
      </c>
      <c r="B42" s="3">
        <v>71</v>
      </c>
      <c r="C42" s="3">
        <v>85</v>
      </c>
      <c r="D42" s="3">
        <v>93.332999999999998</v>
      </c>
      <c r="E42" s="3">
        <v>100</v>
      </c>
      <c r="F42" s="3">
        <v>80</v>
      </c>
      <c r="G42" s="3">
        <v>85</v>
      </c>
      <c r="H42" s="3">
        <v>76.667000000000002</v>
      </c>
      <c r="I42" s="3">
        <v>35</v>
      </c>
      <c r="J42" s="3">
        <v>80</v>
      </c>
      <c r="K42" s="3">
        <v>72.5</v>
      </c>
      <c r="L42" s="3">
        <v>75</v>
      </c>
      <c r="M42" s="3">
        <v>70</v>
      </c>
      <c r="N42" s="3">
        <v>80</v>
      </c>
      <c r="O42" s="3">
        <v>75</v>
      </c>
      <c r="P42" s="3">
        <v>60</v>
      </c>
      <c r="Q42" s="3">
        <v>60</v>
      </c>
      <c r="R42" s="3">
        <v>75</v>
      </c>
      <c r="S42" s="3">
        <v>60</v>
      </c>
      <c r="T42" s="3">
        <v>60</v>
      </c>
      <c r="U42" s="3">
        <v>70</v>
      </c>
      <c r="V42" s="3">
        <v>60</v>
      </c>
      <c r="W42" s="3">
        <v>50</v>
      </c>
      <c r="X42" s="3">
        <v>43.332999999999998</v>
      </c>
    </row>
    <row r="43" spans="1:24" ht="15.75" x14ac:dyDescent="0.25">
      <c r="A43" s="1" t="s">
        <v>30</v>
      </c>
      <c r="B43" s="3">
        <v>70.599999999999994</v>
      </c>
      <c r="C43" s="3">
        <v>70</v>
      </c>
      <c r="D43" s="3">
        <v>96.667000000000002</v>
      </c>
      <c r="E43" s="3">
        <v>95</v>
      </c>
      <c r="F43" s="3">
        <v>73.332999999999998</v>
      </c>
      <c r="G43" s="3">
        <v>85</v>
      </c>
      <c r="H43" s="3">
        <v>73.332999999999998</v>
      </c>
      <c r="I43" s="3">
        <v>50</v>
      </c>
      <c r="J43" s="3">
        <v>50</v>
      </c>
      <c r="K43" s="3">
        <v>85</v>
      </c>
      <c r="L43" s="3">
        <v>65</v>
      </c>
      <c r="M43" s="3">
        <v>90</v>
      </c>
      <c r="N43" s="3">
        <v>40</v>
      </c>
      <c r="O43" s="3">
        <v>80</v>
      </c>
      <c r="P43" s="3">
        <v>60</v>
      </c>
      <c r="Q43" s="3">
        <v>65</v>
      </c>
      <c r="R43" s="3">
        <v>95</v>
      </c>
      <c r="S43" s="3">
        <v>45</v>
      </c>
      <c r="T43" s="3">
        <v>60</v>
      </c>
      <c r="U43" s="3">
        <v>85</v>
      </c>
      <c r="V43" s="3">
        <v>50</v>
      </c>
      <c r="W43" s="3">
        <v>40</v>
      </c>
      <c r="X43" s="3">
        <v>53.332999999999998</v>
      </c>
    </row>
    <row r="44" spans="1:24" ht="15.75" x14ac:dyDescent="0.25">
      <c r="A44" s="1" t="s">
        <v>31</v>
      </c>
      <c r="B44" s="3">
        <v>69.2</v>
      </c>
      <c r="C44" s="3">
        <v>90</v>
      </c>
      <c r="D44" s="3">
        <v>90</v>
      </c>
      <c r="E44" s="3">
        <v>95</v>
      </c>
      <c r="F44" s="3">
        <v>81.667000000000002</v>
      </c>
      <c r="G44" s="3">
        <v>90</v>
      </c>
      <c r="H44" s="3">
        <v>46.667000000000002</v>
      </c>
      <c r="I44" s="3">
        <v>45</v>
      </c>
      <c r="J44" s="3">
        <v>40</v>
      </c>
      <c r="K44" s="3">
        <v>77.5</v>
      </c>
      <c r="L44" s="3">
        <v>65</v>
      </c>
      <c r="M44" s="3">
        <v>80</v>
      </c>
      <c r="N44" s="3">
        <v>50</v>
      </c>
      <c r="O44" s="3">
        <v>85</v>
      </c>
      <c r="P44" s="3">
        <v>50</v>
      </c>
      <c r="Q44" s="3">
        <v>70</v>
      </c>
      <c r="R44" s="3">
        <v>70</v>
      </c>
      <c r="S44" s="3">
        <v>45</v>
      </c>
      <c r="T44" s="3">
        <v>60</v>
      </c>
      <c r="U44" s="3">
        <v>85</v>
      </c>
      <c r="V44" s="3">
        <v>60</v>
      </c>
      <c r="W44" s="3">
        <v>40</v>
      </c>
      <c r="X44" s="3">
        <v>53.332999999999998</v>
      </c>
    </row>
    <row r="45" spans="1:24" ht="15.75" x14ac:dyDescent="0.25">
      <c r="A45" s="1" t="s">
        <v>33</v>
      </c>
      <c r="B45" s="3">
        <v>65.599999999999994</v>
      </c>
      <c r="C45" s="3">
        <v>70</v>
      </c>
      <c r="D45" s="3">
        <v>96.667000000000002</v>
      </c>
      <c r="E45" s="3">
        <v>95</v>
      </c>
      <c r="F45" s="3">
        <v>81.667000000000002</v>
      </c>
      <c r="G45" s="3">
        <v>75</v>
      </c>
      <c r="H45" s="3">
        <v>56.667000000000002</v>
      </c>
      <c r="I45" s="3">
        <v>30</v>
      </c>
      <c r="J45" s="3">
        <v>40</v>
      </c>
      <c r="K45" s="3">
        <v>80</v>
      </c>
      <c r="L45" s="3">
        <v>50</v>
      </c>
      <c r="M45" s="3">
        <v>80</v>
      </c>
      <c r="N45" s="3">
        <v>40</v>
      </c>
      <c r="O45" s="3">
        <v>90</v>
      </c>
      <c r="P45" s="3">
        <v>50</v>
      </c>
      <c r="Q45" s="3">
        <v>47.5</v>
      </c>
      <c r="R45" s="3">
        <v>80</v>
      </c>
      <c r="S45" s="3">
        <v>32.5</v>
      </c>
      <c r="T45" s="3">
        <v>60</v>
      </c>
      <c r="U45" s="3">
        <v>65</v>
      </c>
      <c r="V45" s="3">
        <v>80</v>
      </c>
      <c r="W45" s="3">
        <v>70</v>
      </c>
      <c r="X45" s="3">
        <v>53.332999999999998</v>
      </c>
    </row>
    <row r="46" spans="1:24" ht="15.75" x14ac:dyDescent="0.25">
      <c r="A46" s="4" t="s">
        <v>25</v>
      </c>
      <c r="B46" s="3">
        <v>64.8</v>
      </c>
      <c r="C46" s="3">
        <v>85</v>
      </c>
      <c r="D46" s="3">
        <v>96.667000000000002</v>
      </c>
      <c r="E46" s="3">
        <v>90</v>
      </c>
      <c r="F46" s="3">
        <v>76.667000000000002</v>
      </c>
      <c r="G46" s="3">
        <v>85</v>
      </c>
      <c r="H46" s="3">
        <v>53.332999999999998</v>
      </c>
      <c r="I46" s="3">
        <v>50</v>
      </c>
      <c r="J46" s="3">
        <v>50</v>
      </c>
      <c r="K46" s="3">
        <v>70</v>
      </c>
      <c r="L46" s="3">
        <v>45</v>
      </c>
      <c r="M46" s="3">
        <v>50</v>
      </c>
      <c r="N46" s="3">
        <v>70</v>
      </c>
      <c r="O46" s="3">
        <v>75</v>
      </c>
      <c r="P46" s="3">
        <v>40</v>
      </c>
      <c r="Q46" s="3">
        <v>40</v>
      </c>
      <c r="R46" s="3">
        <v>80</v>
      </c>
      <c r="S46" s="3">
        <v>47.5</v>
      </c>
      <c r="T46" s="3">
        <v>60</v>
      </c>
      <c r="U46" s="3">
        <v>70</v>
      </c>
      <c r="V46" s="3">
        <v>70</v>
      </c>
      <c r="W46" s="3">
        <v>70</v>
      </c>
      <c r="X46" s="3">
        <v>43.332999999999998</v>
      </c>
    </row>
    <row r="47" spans="1:24" ht="15.75" x14ac:dyDescent="0.25">
      <c r="A47" s="1" t="s">
        <v>34</v>
      </c>
      <c r="B47" s="3">
        <v>64.400000000000006</v>
      </c>
      <c r="C47" s="3">
        <v>65</v>
      </c>
      <c r="D47" s="3">
        <v>93.332999999999998</v>
      </c>
      <c r="E47" s="3">
        <v>90</v>
      </c>
      <c r="F47" s="3">
        <v>70</v>
      </c>
      <c r="G47" s="3">
        <v>80</v>
      </c>
      <c r="H47" s="3">
        <v>63.332999999999998</v>
      </c>
      <c r="I47" s="3">
        <v>45</v>
      </c>
      <c r="J47" s="3">
        <v>20</v>
      </c>
      <c r="K47" s="3">
        <v>85</v>
      </c>
      <c r="L47" s="3">
        <v>45</v>
      </c>
      <c r="M47" s="3">
        <v>60</v>
      </c>
      <c r="N47" s="3">
        <v>70</v>
      </c>
      <c r="O47" s="3">
        <v>90</v>
      </c>
      <c r="P47" s="3">
        <v>50</v>
      </c>
      <c r="Q47" s="3">
        <v>47.5</v>
      </c>
      <c r="R47" s="3">
        <v>70</v>
      </c>
      <c r="S47" s="3">
        <v>30</v>
      </c>
      <c r="T47" s="3">
        <v>70</v>
      </c>
      <c r="U47" s="3">
        <v>70</v>
      </c>
      <c r="V47" s="3">
        <v>80</v>
      </c>
      <c r="W47" s="3">
        <v>40</v>
      </c>
      <c r="X47" s="3">
        <v>60</v>
      </c>
    </row>
    <row r="48" spans="1:24" ht="15.75" x14ac:dyDescent="0.25">
      <c r="A48" s="1" t="s">
        <v>33</v>
      </c>
      <c r="B48" s="3">
        <v>63.6</v>
      </c>
      <c r="C48" s="3">
        <v>75</v>
      </c>
      <c r="D48" s="3">
        <v>93.332999999999998</v>
      </c>
      <c r="E48" s="3">
        <v>85</v>
      </c>
      <c r="F48" s="3">
        <v>71.667000000000002</v>
      </c>
      <c r="G48" s="3">
        <v>80</v>
      </c>
      <c r="H48" s="3">
        <v>36.667000000000002</v>
      </c>
      <c r="I48" s="3">
        <v>55</v>
      </c>
      <c r="J48" s="3">
        <v>60</v>
      </c>
      <c r="K48" s="3">
        <v>80</v>
      </c>
      <c r="L48" s="3">
        <v>65</v>
      </c>
      <c r="M48" s="3">
        <v>50</v>
      </c>
      <c r="N48" s="3">
        <v>60</v>
      </c>
      <c r="O48" s="3">
        <v>85</v>
      </c>
      <c r="P48" s="3">
        <v>60</v>
      </c>
      <c r="Q48" s="3">
        <v>52.5</v>
      </c>
      <c r="R48" s="3">
        <v>60</v>
      </c>
      <c r="S48" s="3">
        <v>40</v>
      </c>
      <c r="T48" s="3">
        <v>50</v>
      </c>
      <c r="U48" s="3">
        <v>65</v>
      </c>
      <c r="V48" s="3">
        <v>50</v>
      </c>
      <c r="W48" s="3">
        <v>40</v>
      </c>
      <c r="X48" s="3">
        <v>53.332999999999998</v>
      </c>
    </row>
    <row r="49" spans="1:24" ht="15.75" x14ac:dyDescent="0.25">
      <c r="A49" s="4" t="s">
        <v>25</v>
      </c>
      <c r="B49" s="3">
        <v>63.2</v>
      </c>
      <c r="C49" s="3">
        <v>90</v>
      </c>
      <c r="D49" s="3">
        <v>90</v>
      </c>
      <c r="E49" s="3">
        <v>80</v>
      </c>
      <c r="F49" s="3">
        <v>80</v>
      </c>
      <c r="G49" s="3">
        <v>90</v>
      </c>
      <c r="H49" s="3">
        <v>66.667000000000002</v>
      </c>
      <c r="I49" s="3">
        <v>40</v>
      </c>
      <c r="J49" s="3">
        <v>40</v>
      </c>
      <c r="K49" s="3">
        <v>67.5</v>
      </c>
      <c r="L49" s="3">
        <v>40</v>
      </c>
      <c r="M49" s="3">
        <v>50</v>
      </c>
      <c r="N49" s="3">
        <v>60</v>
      </c>
      <c r="O49" s="3">
        <v>65</v>
      </c>
      <c r="P49" s="3">
        <v>50</v>
      </c>
      <c r="Q49" s="3">
        <v>65</v>
      </c>
      <c r="R49" s="3">
        <v>85</v>
      </c>
      <c r="S49" s="3">
        <v>32.5</v>
      </c>
      <c r="T49" s="3">
        <v>30</v>
      </c>
      <c r="U49" s="3">
        <v>80</v>
      </c>
      <c r="V49" s="3">
        <v>50</v>
      </c>
      <c r="W49" s="3">
        <v>50</v>
      </c>
      <c r="X49" s="3">
        <v>26.667000000000002</v>
      </c>
    </row>
    <row r="50" spans="1:24" ht="15.75" x14ac:dyDescent="0.25">
      <c r="A50" s="4" t="s">
        <v>25</v>
      </c>
      <c r="B50" s="3">
        <v>59.8</v>
      </c>
      <c r="C50" s="3">
        <v>65</v>
      </c>
      <c r="D50" s="3">
        <v>96.667000000000002</v>
      </c>
      <c r="E50" s="3">
        <v>90</v>
      </c>
      <c r="F50" s="3">
        <v>61.667000000000002</v>
      </c>
      <c r="G50" s="3">
        <v>80</v>
      </c>
      <c r="H50" s="3">
        <v>53.332999999999998</v>
      </c>
      <c r="I50" s="3">
        <v>40</v>
      </c>
      <c r="J50" s="3">
        <v>30</v>
      </c>
      <c r="K50" s="3">
        <v>70</v>
      </c>
      <c r="L50" s="3">
        <v>45</v>
      </c>
      <c r="M50" s="3">
        <v>70</v>
      </c>
      <c r="N50" s="3">
        <v>40</v>
      </c>
      <c r="O50" s="3">
        <v>80</v>
      </c>
      <c r="P50" s="3">
        <v>10</v>
      </c>
      <c r="Q50" s="3">
        <v>47.5</v>
      </c>
      <c r="R50" s="3">
        <v>75</v>
      </c>
      <c r="S50" s="3">
        <v>47.5</v>
      </c>
      <c r="T50" s="3">
        <v>30</v>
      </c>
      <c r="U50" s="3">
        <v>50</v>
      </c>
      <c r="V50" s="3">
        <v>80</v>
      </c>
      <c r="W50" s="3">
        <v>50</v>
      </c>
      <c r="X50" s="3">
        <v>50</v>
      </c>
    </row>
    <row r="51" spans="1:24" ht="15.75" x14ac:dyDescent="0.25">
      <c r="A51" s="1" t="s">
        <v>34</v>
      </c>
      <c r="B51" s="3">
        <v>58.4</v>
      </c>
      <c r="C51" s="3">
        <v>80</v>
      </c>
      <c r="D51" s="3">
        <v>90</v>
      </c>
      <c r="E51" s="3">
        <v>85</v>
      </c>
      <c r="F51" s="3">
        <v>68</v>
      </c>
      <c r="G51" s="3">
        <v>70</v>
      </c>
      <c r="H51" s="3">
        <v>53.332999999999998</v>
      </c>
      <c r="I51" s="3">
        <v>35</v>
      </c>
      <c r="J51" s="3">
        <v>50</v>
      </c>
      <c r="K51" s="3">
        <v>62.5</v>
      </c>
      <c r="L51" s="3">
        <v>40</v>
      </c>
      <c r="M51" s="3">
        <v>80</v>
      </c>
      <c r="N51" s="3">
        <v>40</v>
      </c>
      <c r="O51" s="3">
        <v>65</v>
      </c>
      <c r="P51" s="3">
        <v>20</v>
      </c>
      <c r="Q51" s="3">
        <v>57.5</v>
      </c>
      <c r="R51" s="3">
        <v>75</v>
      </c>
      <c r="S51" s="3">
        <v>35</v>
      </c>
      <c r="T51" s="3">
        <v>10</v>
      </c>
      <c r="U51" s="3">
        <v>65</v>
      </c>
      <c r="V51" s="3">
        <v>70</v>
      </c>
      <c r="W51" s="3">
        <v>20</v>
      </c>
      <c r="X51" s="3">
        <v>46.667000000000002</v>
      </c>
    </row>
    <row r="52" spans="1:24" ht="15.75" x14ac:dyDescent="0.25">
      <c r="A52" s="1" t="s">
        <v>33</v>
      </c>
      <c r="B52" s="3">
        <v>56.8</v>
      </c>
      <c r="C52" s="3">
        <v>70</v>
      </c>
      <c r="D52" s="3">
        <v>83.332999999999998</v>
      </c>
      <c r="E52" s="3">
        <v>100</v>
      </c>
      <c r="F52" s="3">
        <v>63.332999999999998</v>
      </c>
      <c r="G52" s="3">
        <v>70</v>
      </c>
      <c r="H52" s="3">
        <v>50</v>
      </c>
      <c r="I52" s="3">
        <v>30</v>
      </c>
      <c r="J52" s="3">
        <v>40</v>
      </c>
      <c r="K52" s="3">
        <v>52.5</v>
      </c>
      <c r="L52" s="3">
        <v>35</v>
      </c>
      <c r="M52" s="3">
        <v>50</v>
      </c>
      <c r="N52" s="3">
        <v>50</v>
      </c>
      <c r="O52" s="3">
        <v>75</v>
      </c>
      <c r="P52" s="3">
        <v>30</v>
      </c>
      <c r="Q52" s="3">
        <v>47.5</v>
      </c>
      <c r="R52" s="3">
        <v>75</v>
      </c>
      <c r="S52" s="3">
        <v>45</v>
      </c>
      <c r="T52" s="3">
        <v>40</v>
      </c>
      <c r="U52" s="3">
        <v>65</v>
      </c>
      <c r="V52" s="3">
        <v>70</v>
      </c>
      <c r="W52" s="3">
        <v>30</v>
      </c>
      <c r="X52" s="3">
        <v>43.332999999999998</v>
      </c>
    </row>
    <row r="53" spans="1:24" ht="15.75" x14ac:dyDescent="0.25">
      <c r="A53" s="1" t="s">
        <v>35</v>
      </c>
      <c r="B53" s="3">
        <v>56.2</v>
      </c>
      <c r="C53" s="3">
        <v>75</v>
      </c>
      <c r="D53" s="3">
        <v>73.332999999999998</v>
      </c>
      <c r="E53" s="3">
        <v>90</v>
      </c>
      <c r="F53" s="3">
        <v>63.332999999999998</v>
      </c>
      <c r="G53" s="3">
        <v>70</v>
      </c>
      <c r="H53" s="3">
        <v>63.332999999999998</v>
      </c>
      <c r="I53" s="3">
        <v>25</v>
      </c>
      <c r="J53" s="3">
        <v>30</v>
      </c>
      <c r="K53" s="3">
        <v>77.5</v>
      </c>
      <c r="L53" s="3">
        <v>35</v>
      </c>
      <c r="M53" s="3">
        <v>70</v>
      </c>
      <c r="N53" s="3">
        <v>40</v>
      </c>
      <c r="O53" s="3">
        <v>65</v>
      </c>
      <c r="P53" s="3">
        <v>20</v>
      </c>
      <c r="Q53" s="3">
        <v>50</v>
      </c>
      <c r="R53" s="3">
        <v>80</v>
      </c>
      <c r="S53" s="3">
        <v>30</v>
      </c>
      <c r="T53" s="3">
        <v>20</v>
      </c>
      <c r="U53" s="3">
        <v>60</v>
      </c>
      <c r="V53" s="3">
        <v>70</v>
      </c>
      <c r="W53" s="3">
        <v>20</v>
      </c>
      <c r="X53" s="3">
        <v>43.332999999999998</v>
      </c>
    </row>
    <row r="54" spans="1:24" ht="15.75" x14ac:dyDescent="0.25">
      <c r="A54" s="1" t="s">
        <v>32</v>
      </c>
      <c r="B54" s="3">
        <v>53.4</v>
      </c>
      <c r="C54" s="3">
        <v>80</v>
      </c>
      <c r="D54" s="3">
        <v>90</v>
      </c>
      <c r="E54" s="3">
        <v>85</v>
      </c>
      <c r="F54" s="3">
        <v>71.667000000000002</v>
      </c>
      <c r="G54" s="3">
        <v>65</v>
      </c>
      <c r="H54" s="3">
        <v>43.332999999999998</v>
      </c>
      <c r="I54" s="3">
        <v>35</v>
      </c>
      <c r="J54" s="3">
        <v>40</v>
      </c>
      <c r="K54" s="3">
        <v>52.5</v>
      </c>
      <c r="L54" s="3">
        <v>35</v>
      </c>
      <c r="M54" s="3">
        <v>80</v>
      </c>
      <c r="N54" s="3">
        <v>20</v>
      </c>
      <c r="O54" s="3">
        <v>60</v>
      </c>
      <c r="P54" s="3">
        <v>30</v>
      </c>
      <c r="Q54" s="3">
        <v>30</v>
      </c>
      <c r="R54" s="3">
        <v>80</v>
      </c>
      <c r="S54" s="3">
        <v>22.5</v>
      </c>
      <c r="T54" s="3">
        <v>40</v>
      </c>
      <c r="U54" s="3">
        <v>60</v>
      </c>
      <c r="V54" s="3">
        <v>30</v>
      </c>
      <c r="W54" s="3">
        <v>40</v>
      </c>
      <c r="X54" s="3">
        <v>46.667000000000002</v>
      </c>
    </row>
    <row r="55" spans="1:24" ht="15.75" x14ac:dyDescent="0.25">
      <c r="A55" s="1" t="s">
        <v>34</v>
      </c>
      <c r="B55" s="3">
        <v>51</v>
      </c>
      <c r="C55" s="3">
        <v>80</v>
      </c>
      <c r="D55" s="3">
        <v>86.667000000000002</v>
      </c>
      <c r="E55" s="3">
        <v>65</v>
      </c>
      <c r="F55" s="3">
        <v>63</v>
      </c>
      <c r="G55" s="3">
        <v>60</v>
      </c>
      <c r="H55" s="3">
        <v>53.332999999999998</v>
      </c>
      <c r="I55" s="3">
        <v>30</v>
      </c>
      <c r="J55" s="3">
        <v>30</v>
      </c>
      <c r="K55" s="3">
        <v>62.5</v>
      </c>
      <c r="L55" s="3">
        <v>30</v>
      </c>
      <c r="M55" s="3">
        <v>70</v>
      </c>
      <c r="N55" s="3">
        <v>20</v>
      </c>
      <c r="O55" s="3">
        <v>20</v>
      </c>
      <c r="P55" s="3">
        <v>60</v>
      </c>
      <c r="Q55" s="3">
        <v>62.5</v>
      </c>
      <c r="R55" s="3">
        <v>70</v>
      </c>
      <c r="S55" s="3">
        <v>17.5</v>
      </c>
      <c r="T55" s="3">
        <v>20</v>
      </c>
      <c r="U55" s="3">
        <v>70</v>
      </c>
      <c r="V55" s="3">
        <v>40</v>
      </c>
      <c r="W55" s="3">
        <v>20</v>
      </c>
      <c r="X55" s="3">
        <v>23.332999999999998</v>
      </c>
    </row>
    <row r="56" spans="1:24" ht="15.75" x14ac:dyDescent="0.25">
      <c r="A56" s="1" t="s">
        <v>33</v>
      </c>
      <c r="B56" s="3">
        <v>50.8</v>
      </c>
      <c r="C56" s="3">
        <v>50</v>
      </c>
      <c r="D56" s="3">
        <v>80</v>
      </c>
      <c r="E56" s="3">
        <v>90</v>
      </c>
      <c r="F56" s="3">
        <v>55</v>
      </c>
      <c r="G56" s="3">
        <v>75</v>
      </c>
      <c r="H56" s="3">
        <v>50</v>
      </c>
      <c r="I56" s="3">
        <v>25</v>
      </c>
      <c r="J56" s="3">
        <v>40</v>
      </c>
      <c r="K56" s="3">
        <v>45</v>
      </c>
      <c r="L56" s="3">
        <v>35</v>
      </c>
      <c r="M56" s="3">
        <v>80</v>
      </c>
      <c r="N56" s="3">
        <v>60</v>
      </c>
      <c r="O56" s="3">
        <v>45</v>
      </c>
      <c r="P56" s="3">
        <v>20</v>
      </c>
      <c r="Q56" s="3">
        <v>42.5</v>
      </c>
      <c r="R56" s="3">
        <v>75</v>
      </c>
      <c r="S56" s="3">
        <v>35</v>
      </c>
      <c r="T56" s="3">
        <v>30</v>
      </c>
      <c r="U56" s="3">
        <v>65</v>
      </c>
      <c r="V56" s="3">
        <v>30</v>
      </c>
      <c r="W56" s="3">
        <v>20</v>
      </c>
      <c r="X56" s="3">
        <v>43.332999999999998</v>
      </c>
    </row>
    <row r="57" spans="1:24" ht="15.75" x14ac:dyDescent="0.25">
      <c r="A57" s="1" t="s">
        <v>31</v>
      </c>
      <c r="B57" s="3">
        <v>48.8</v>
      </c>
      <c r="C57" s="3">
        <v>55</v>
      </c>
      <c r="D57" s="3">
        <v>80</v>
      </c>
      <c r="E57" s="3">
        <v>80</v>
      </c>
      <c r="F57" s="3">
        <v>80</v>
      </c>
      <c r="G57" s="3">
        <v>70</v>
      </c>
      <c r="H57" s="3">
        <v>46.667000000000002</v>
      </c>
      <c r="I57" s="3">
        <v>5</v>
      </c>
      <c r="J57" s="3">
        <v>20</v>
      </c>
      <c r="K57" s="3">
        <v>27.5</v>
      </c>
      <c r="L57" s="3">
        <v>40</v>
      </c>
      <c r="M57" s="3">
        <v>60</v>
      </c>
      <c r="N57" s="3">
        <v>60</v>
      </c>
      <c r="O57" s="3">
        <v>60</v>
      </c>
      <c r="P57" s="3">
        <v>40</v>
      </c>
      <c r="Q57" s="3">
        <v>35</v>
      </c>
      <c r="R57" s="3">
        <v>60</v>
      </c>
      <c r="S57" s="3">
        <v>35</v>
      </c>
      <c r="T57" s="3">
        <v>40</v>
      </c>
      <c r="U57" s="3">
        <v>45</v>
      </c>
      <c r="V57" s="3">
        <v>50</v>
      </c>
      <c r="W57" s="3">
        <v>30</v>
      </c>
      <c r="X57" s="3">
        <v>20</v>
      </c>
    </row>
    <row r="58" spans="1:24" ht="15.75" x14ac:dyDescent="0.25">
      <c r="A58" s="1" t="s">
        <v>35</v>
      </c>
      <c r="B58" s="3">
        <v>42.4</v>
      </c>
      <c r="C58" s="3">
        <v>55</v>
      </c>
      <c r="D58" s="3">
        <v>80</v>
      </c>
      <c r="E58" s="3">
        <v>80</v>
      </c>
      <c r="F58" s="3">
        <v>48.332999999999998</v>
      </c>
      <c r="G58" s="3">
        <v>50</v>
      </c>
      <c r="H58" s="3">
        <v>33.332999999999998</v>
      </c>
      <c r="I58" s="3">
        <v>30</v>
      </c>
      <c r="J58" s="3">
        <v>10</v>
      </c>
      <c r="K58" s="3">
        <v>50</v>
      </c>
      <c r="L58" s="3">
        <v>15</v>
      </c>
      <c r="M58" s="3">
        <v>50</v>
      </c>
      <c r="N58" s="3">
        <v>30</v>
      </c>
      <c r="O58" s="3">
        <v>45</v>
      </c>
      <c r="P58" s="3">
        <v>30</v>
      </c>
      <c r="Q58" s="3">
        <v>47.5</v>
      </c>
      <c r="R58" s="3">
        <v>60</v>
      </c>
      <c r="S58" s="3">
        <v>7.5</v>
      </c>
      <c r="T58" s="3">
        <v>40</v>
      </c>
      <c r="U58" s="3">
        <v>45</v>
      </c>
      <c r="V58" s="3">
        <v>50</v>
      </c>
      <c r="W58" s="3">
        <v>30</v>
      </c>
      <c r="X58" s="3">
        <v>23.332999999999998</v>
      </c>
    </row>
    <row r="59" spans="1:24" ht="15.75" x14ac:dyDescent="0.25">
      <c r="A59" s="1" t="s">
        <v>35</v>
      </c>
      <c r="B59" s="3">
        <v>36.799999999999997</v>
      </c>
      <c r="C59" s="3">
        <v>60</v>
      </c>
      <c r="D59" s="3">
        <v>73.332999999999998</v>
      </c>
      <c r="E59" s="3">
        <v>80</v>
      </c>
      <c r="F59" s="3">
        <v>46.667000000000002</v>
      </c>
      <c r="G59" s="3">
        <v>30</v>
      </c>
      <c r="H59" s="3">
        <v>33.332999999999998</v>
      </c>
      <c r="I59" s="3">
        <v>15</v>
      </c>
      <c r="J59" s="3">
        <v>30</v>
      </c>
      <c r="K59" s="3">
        <v>27.5</v>
      </c>
      <c r="L59" s="3">
        <v>15</v>
      </c>
      <c r="M59" s="3">
        <v>40</v>
      </c>
      <c r="N59" s="3">
        <v>30</v>
      </c>
      <c r="O59" s="3">
        <v>35</v>
      </c>
      <c r="P59" s="3">
        <v>0</v>
      </c>
      <c r="Q59" s="3">
        <v>37.5</v>
      </c>
      <c r="R59" s="3">
        <v>65</v>
      </c>
      <c r="S59" s="3">
        <v>30</v>
      </c>
      <c r="T59" s="3">
        <v>0</v>
      </c>
      <c r="U59" s="3">
        <v>25</v>
      </c>
      <c r="V59" s="3">
        <v>30</v>
      </c>
      <c r="W59" s="3">
        <v>20</v>
      </c>
      <c r="X59" s="3">
        <v>20</v>
      </c>
    </row>
    <row r="60" spans="1:24" ht="15.75" x14ac:dyDescent="0.25">
      <c r="A60" s="1" t="s">
        <v>34</v>
      </c>
      <c r="B60" s="3">
        <v>32.5</v>
      </c>
      <c r="C60" s="3">
        <v>65</v>
      </c>
      <c r="D60" s="3">
        <v>63.332999999999998</v>
      </c>
      <c r="E60" s="3">
        <v>40</v>
      </c>
      <c r="F60" s="3">
        <v>45</v>
      </c>
      <c r="G60" s="3">
        <v>60</v>
      </c>
      <c r="H60" s="3">
        <v>26.667000000000002</v>
      </c>
      <c r="I60" s="3">
        <v>5</v>
      </c>
      <c r="J60" s="3">
        <v>30</v>
      </c>
      <c r="K60" s="3">
        <v>35</v>
      </c>
      <c r="L60" s="3">
        <v>10</v>
      </c>
      <c r="M60" s="3">
        <v>40</v>
      </c>
      <c r="N60" s="3">
        <v>30</v>
      </c>
      <c r="O60" s="3">
        <v>40</v>
      </c>
      <c r="P60" s="3">
        <v>20</v>
      </c>
      <c r="Q60" s="3">
        <v>42.5</v>
      </c>
      <c r="R60" s="3">
        <v>45</v>
      </c>
      <c r="S60" s="3">
        <v>15</v>
      </c>
      <c r="T60" s="3">
        <v>10</v>
      </c>
      <c r="U60" s="3">
        <v>35</v>
      </c>
      <c r="V60" s="3">
        <v>50</v>
      </c>
      <c r="W60" s="3">
        <v>20</v>
      </c>
      <c r="X60" s="3">
        <v>16.667000000000002</v>
      </c>
    </row>
    <row r="61" spans="1:24" ht="15.75" x14ac:dyDescent="0.25">
      <c r="A61" s="1" t="s">
        <v>35</v>
      </c>
      <c r="B61" s="3">
        <v>31.8</v>
      </c>
      <c r="C61" s="3">
        <v>30</v>
      </c>
      <c r="D61" s="3">
        <v>73.332999999999998</v>
      </c>
      <c r="E61" s="3">
        <v>85</v>
      </c>
      <c r="F61" s="3">
        <v>38.332999999999998</v>
      </c>
      <c r="G61" s="3">
        <v>35</v>
      </c>
      <c r="H61" s="3">
        <v>20</v>
      </c>
      <c r="I61" s="3">
        <v>10</v>
      </c>
      <c r="J61" s="3">
        <v>10</v>
      </c>
      <c r="K61" s="3">
        <v>35</v>
      </c>
      <c r="L61" s="3">
        <v>10</v>
      </c>
      <c r="M61" s="3">
        <v>40</v>
      </c>
      <c r="N61" s="3">
        <v>20</v>
      </c>
      <c r="O61" s="3">
        <v>40</v>
      </c>
      <c r="P61" s="3">
        <v>0</v>
      </c>
      <c r="Q61" s="3">
        <v>30</v>
      </c>
      <c r="R61" s="3">
        <v>45</v>
      </c>
      <c r="S61" s="3">
        <v>7.5</v>
      </c>
      <c r="T61" s="3">
        <v>20</v>
      </c>
      <c r="U61" s="3">
        <v>45</v>
      </c>
      <c r="V61" s="3">
        <v>30</v>
      </c>
      <c r="W61" s="3">
        <v>1</v>
      </c>
      <c r="X61" s="3">
        <v>20</v>
      </c>
    </row>
    <row r="62" spans="1:24" ht="15.75" x14ac:dyDescent="0.25">
      <c r="A62" s="1" t="s">
        <v>36</v>
      </c>
      <c r="B62" s="3">
        <v>30.2</v>
      </c>
      <c r="C62" s="3">
        <v>60</v>
      </c>
      <c r="D62" s="3">
        <v>46.667000000000002</v>
      </c>
      <c r="E62" s="3">
        <v>85</v>
      </c>
      <c r="F62" s="3">
        <v>50</v>
      </c>
      <c r="G62" s="3">
        <v>25</v>
      </c>
      <c r="H62" s="3">
        <v>23.332999999999998</v>
      </c>
      <c r="I62" s="3">
        <v>10</v>
      </c>
      <c r="J62" s="3">
        <v>40</v>
      </c>
      <c r="K62" s="3">
        <v>27.5</v>
      </c>
      <c r="L62" s="3">
        <v>20</v>
      </c>
      <c r="M62" s="3">
        <v>40</v>
      </c>
      <c r="N62" s="3">
        <v>0</v>
      </c>
      <c r="O62" s="3">
        <v>25</v>
      </c>
      <c r="P62" s="3">
        <v>10</v>
      </c>
      <c r="Q62" s="3">
        <v>22.5</v>
      </c>
      <c r="R62" s="3">
        <v>45</v>
      </c>
      <c r="S62" s="3">
        <v>7.5</v>
      </c>
      <c r="T62" s="3">
        <v>0</v>
      </c>
      <c r="U62" s="3">
        <v>30</v>
      </c>
      <c r="V62" s="3">
        <v>30</v>
      </c>
      <c r="W62" s="3">
        <v>10</v>
      </c>
      <c r="X62" s="3">
        <v>13.333</v>
      </c>
    </row>
    <row r="63" spans="1:24" ht="15.75" x14ac:dyDescent="0.25">
      <c r="A63" s="1" t="s">
        <v>36</v>
      </c>
      <c r="B63" s="3">
        <v>29.6</v>
      </c>
      <c r="C63" s="3">
        <v>30</v>
      </c>
      <c r="D63" s="3">
        <v>40</v>
      </c>
      <c r="E63" s="3">
        <v>70</v>
      </c>
      <c r="F63" s="3">
        <v>38.333300000000001</v>
      </c>
      <c r="G63" s="3">
        <v>35</v>
      </c>
      <c r="H63" s="3">
        <v>30</v>
      </c>
      <c r="I63" s="3">
        <v>30</v>
      </c>
      <c r="J63" s="3">
        <v>30</v>
      </c>
      <c r="K63" s="3">
        <v>27.5</v>
      </c>
      <c r="L63" s="3">
        <v>25</v>
      </c>
      <c r="M63" s="3">
        <v>40</v>
      </c>
      <c r="N63" s="3">
        <v>30</v>
      </c>
      <c r="O63" s="3">
        <v>5</v>
      </c>
      <c r="P63" s="3">
        <v>10</v>
      </c>
      <c r="Q63" s="3">
        <v>20</v>
      </c>
      <c r="R63" s="3">
        <v>60</v>
      </c>
      <c r="S63" s="3">
        <v>17.5</v>
      </c>
      <c r="T63" s="3">
        <v>0</v>
      </c>
      <c r="U63" s="3">
        <v>25</v>
      </c>
      <c r="V63" s="3">
        <v>40</v>
      </c>
      <c r="W63" s="3">
        <v>30</v>
      </c>
      <c r="X63" s="3">
        <v>13.333</v>
      </c>
    </row>
    <row r="64" spans="1:24" ht="15.75" x14ac:dyDescent="0.25">
      <c r="A64" s="1" t="s">
        <v>36</v>
      </c>
      <c r="B64" s="3">
        <v>24.6</v>
      </c>
      <c r="C64" s="3">
        <v>15</v>
      </c>
      <c r="D64" s="3">
        <v>66.667000000000002</v>
      </c>
      <c r="E64" s="3">
        <v>65</v>
      </c>
      <c r="F64" s="3">
        <v>25</v>
      </c>
      <c r="G64" s="3">
        <v>50</v>
      </c>
      <c r="H64" s="3">
        <v>3.3332999999999999</v>
      </c>
      <c r="I64" s="3">
        <v>5</v>
      </c>
      <c r="J64" s="3">
        <v>0</v>
      </c>
      <c r="K64" s="3">
        <v>32.5</v>
      </c>
      <c r="L64" s="3">
        <v>10</v>
      </c>
      <c r="M64" s="3">
        <v>30</v>
      </c>
      <c r="N64" s="3">
        <v>20</v>
      </c>
      <c r="O64" s="3">
        <v>40</v>
      </c>
      <c r="P64" s="3">
        <v>0</v>
      </c>
      <c r="Q64" s="3">
        <v>25</v>
      </c>
      <c r="R64" s="3">
        <v>40</v>
      </c>
      <c r="S64" s="3">
        <v>5</v>
      </c>
      <c r="T64" s="3">
        <v>0</v>
      </c>
      <c r="U64" s="3">
        <v>30</v>
      </c>
      <c r="V64" s="3">
        <v>30</v>
      </c>
      <c r="W64" s="3">
        <v>0</v>
      </c>
      <c r="X64" s="3">
        <v>10</v>
      </c>
    </row>
    <row r="65" spans="1:24" ht="15.75" x14ac:dyDescent="0.25">
      <c r="A65" s="3"/>
      <c r="B65" s="3"/>
      <c r="C65" s="3"/>
      <c r="D65" s="3"/>
      <c r="E65" s="3"/>
      <c r="F65" s="3"/>
      <c r="G65" s="3"/>
      <c r="H65" s="3"/>
      <c r="I65" s="3"/>
      <c r="J65" s="3"/>
      <c r="K65" s="3"/>
      <c r="L65" s="3"/>
      <c r="M65" s="3"/>
      <c r="N65" s="3"/>
      <c r="O65" s="3"/>
      <c r="P65" s="3"/>
      <c r="Q65" s="3"/>
      <c r="R65" s="3"/>
      <c r="S65" s="3"/>
      <c r="T65" s="3"/>
      <c r="U65" s="3"/>
      <c r="V65" s="3"/>
      <c r="W65" s="3"/>
      <c r="X65" s="3"/>
    </row>
  </sheetData>
  <conditionalFormatting sqref="B2:X64">
    <cfRule type="colorScale" priority="1">
      <colorScale>
        <cfvo type="min"/>
        <cfvo type="percentile" val="50"/>
        <cfvo type="max"/>
        <color rgb="FFFF0000"/>
        <color rgb="FFFFFF00"/>
        <color rgb="FF00B050"/>
      </colorScale>
    </cfRule>
  </conditionalFormatting>
  <printOptions gridLines="1"/>
  <pageMargins left="0.23622047244094491" right="0.23622047244094491" top="0.74803149606299213" bottom="0.74803149606299213" header="0.31496062992125984" footer="0.31496062992125984"/>
  <pageSetup paperSize="8" scale="11" orientation="landscape" r:id="rId1"/>
  <headerFooter differentFirst="1" alignWithMargins="0">
    <oddHeader>&amp;C&amp;"Arial,Bold"&amp;12Lake Macquarie: Public Libraries Stock Quality Health Check</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5" sqref="A25"/>
    </sheetView>
  </sheetViews>
  <sheetFormatPr defaultRowHeight="15" x14ac:dyDescent="0.25"/>
  <cols>
    <col min="1" max="1" width="87.5703125" customWidth="1"/>
  </cols>
  <sheetData>
    <row r="1" spans="1:1" ht="60" x14ac:dyDescent="0.25">
      <c r="A1" s="7" t="s">
        <v>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1"/>
  <sheetViews>
    <sheetView topLeftCell="A34" workbookViewId="0">
      <selection activeCell="A51" sqref="A51:E51"/>
    </sheetView>
  </sheetViews>
  <sheetFormatPr defaultRowHeight="12.75" x14ac:dyDescent="0.25"/>
  <cols>
    <col min="1" max="1" width="9.140625" style="2"/>
    <col min="2" max="2" width="21.85546875" style="2" customWidth="1"/>
    <col min="3" max="3" width="33.85546875" style="2" customWidth="1"/>
    <col min="4" max="4" width="38.42578125" style="2" customWidth="1"/>
    <col min="5" max="5" width="11.85546875" style="2" customWidth="1"/>
    <col min="6" max="16384" width="9.140625" style="2"/>
  </cols>
  <sheetData>
    <row r="1" spans="1:5" ht="18.75" x14ac:dyDescent="0.25">
      <c r="A1" s="8"/>
      <c r="B1" s="9" t="s">
        <v>38</v>
      </c>
      <c r="C1" s="9" t="s">
        <v>39</v>
      </c>
      <c r="D1" s="9" t="s">
        <v>40</v>
      </c>
      <c r="E1" s="2" t="s">
        <v>41</v>
      </c>
    </row>
    <row r="2" spans="1:5" ht="15.75" x14ac:dyDescent="0.25">
      <c r="A2" s="10">
        <v>18</v>
      </c>
      <c r="B2" s="11" t="s">
        <v>42</v>
      </c>
      <c r="C2" s="12" t="s">
        <v>43</v>
      </c>
      <c r="D2" s="12" t="s">
        <v>44</v>
      </c>
      <c r="E2" s="13">
        <v>0.96830000000000005</v>
      </c>
    </row>
    <row r="3" spans="1:5" ht="15.75" x14ac:dyDescent="0.25">
      <c r="A3" s="10">
        <v>9</v>
      </c>
      <c r="B3" s="11" t="s">
        <v>42</v>
      </c>
      <c r="C3" s="14" t="s">
        <v>45</v>
      </c>
      <c r="D3" s="14" t="s">
        <v>46</v>
      </c>
      <c r="E3" s="13">
        <v>0.95240000000000002</v>
      </c>
    </row>
    <row r="4" spans="1:5" ht="15.75" x14ac:dyDescent="0.25">
      <c r="A4" s="10">
        <v>13</v>
      </c>
      <c r="B4" s="11" t="s">
        <v>42</v>
      </c>
      <c r="C4" s="12" t="s">
        <v>47</v>
      </c>
      <c r="D4" s="12" t="s">
        <v>48</v>
      </c>
      <c r="E4" s="13">
        <v>0.95240000000000002</v>
      </c>
    </row>
    <row r="5" spans="1:5" ht="15.75" x14ac:dyDescent="0.25">
      <c r="A5" s="10">
        <v>3</v>
      </c>
      <c r="B5" s="11" t="s">
        <v>42</v>
      </c>
      <c r="C5" s="15" t="s">
        <v>49</v>
      </c>
      <c r="D5" s="15" t="s">
        <v>50</v>
      </c>
      <c r="E5" s="13">
        <v>0.9365</v>
      </c>
    </row>
    <row r="6" spans="1:5" ht="15.75" x14ac:dyDescent="0.25">
      <c r="A6" s="10">
        <v>5</v>
      </c>
      <c r="B6" s="11" t="s">
        <v>42</v>
      </c>
      <c r="C6" s="16" t="s">
        <v>51</v>
      </c>
      <c r="D6" s="16" t="s">
        <v>52</v>
      </c>
      <c r="E6" s="13">
        <v>0.9365</v>
      </c>
    </row>
    <row r="7" spans="1:5" ht="15.75" x14ac:dyDescent="0.25">
      <c r="A7" s="10">
        <v>6</v>
      </c>
      <c r="B7" s="11" t="s">
        <v>42</v>
      </c>
      <c r="C7" s="12" t="s">
        <v>53</v>
      </c>
      <c r="D7" s="12" t="s">
        <v>54</v>
      </c>
      <c r="E7" s="13">
        <v>0.9365</v>
      </c>
    </row>
    <row r="8" spans="1:5" ht="15.75" x14ac:dyDescent="0.25">
      <c r="A8" s="10">
        <v>17</v>
      </c>
      <c r="B8" s="11" t="s">
        <v>42</v>
      </c>
      <c r="C8" s="16" t="s">
        <v>55</v>
      </c>
      <c r="D8" s="16" t="s">
        <v>56</v>
      </c>
      <c r="E8" s="13">
        <v>0.9365</v>
      </c>
    </row>
    <row r="9" spans="1:5" ht="15.75" x14ac:dyDescent="0.25">
      <c r="A9" s="10">
        <v>11</v>
      </c>
      <c r="B9" s="11" t="s">
        <v>42</v>
      </c>
      <c r="C9" s="12" t="s">
        <v>57</v>
      </c>
      <c r="D9" s="14" t="s">
        <v>58</v>
      </c>
      <c r="E9" s="13">
        <v>0.92059999999999997</v>
      </c>
    </row>
    <row r="10" spans="1:5" ht="15.75" x14ac:dyDescent="0.25">
      <c r="A10" s="10">
        <v>4</v>
      </c>
      <c r="B10" s="11" t="s">
        <v>42</v>
      </c>
      <c r="C10" s="12" t="s">
        <v>59</v>
      </c>
      <c r="D10" s="12" t="s">
        <v>60</v>
      </c>
      <c r="E10" s="13">
        <v>0.88890000000000002</v>
      </c>
    </row>
    <row r="11" spans="1:5" ht="15.75" x14ac:dyDescent="0.25">
      <c r="A11" s="10">
        <v>10</v>
      </c>
      <c r="B11" s="11" t="s">
        <v>42</v>
      </c>
      <c r="C11" s="12" t="s">
        <v>61</v>
      </c>
      <c r="D11" s="12" t="s">
        <v>62</v>
      </c>
      <c r="E11" s="13">
        <v>0.88890000000000002</v>
      </c>
    </row>
    <row r="12" spans="1:5" ht="15.75" x14ac:dyDescent="0.25">
      <c r="A12" s="10">
        <v>7</v>
      </c>
      <c r="B12" s="11" t="s">
        <v>42</v>
      </c>
      <c r="C12" s="12" t="s">
        <v>63</v>
      </c>
      <c r="D12" s="12" t="s">
        <v>64</v>
      </c>
      <c r="E12" s="13">
        <v>0.873</v>
      </c>
    </row>
    <row r="13" spans="1:5" ht="15.75" x14ac:dyDescent="0.25">
      <c r="A13" s="10">
        <v>8</v>
      </c>
      <c r="B13" s="11" t="s">
        <v>42</v>
      </c>
      <c r="C13" s="16" t="s">
        <v>65</v>
      </c>
      <c r="D13" s="16" t="s">
        <v>66</v>
      </c>
      <c r="E13" s="13">
        <v>0.84130000000000005</v>
      </c>
    </row>
    <row r="14" spans="1:5" ht="15.75" x14ac:dyDescent="0.25">
      <c r="A14" s="10">
        <v>15</v>
      </c>
      <c r="B14" s="11" t="s">
        <v>42</v>
      </c>
      <c r="C14" s="16" t="s">
        <v>67</v>
      </c>
      <c r="D14" s="16" t="s">
        <v>68</v>
      </c>
      <c r="E14" s="13">
        <v>0.84130000000000005</v>
      </c>
    </row>
    <row r="15" spans="1:5" ht="15.75" x14ac:dyDescent="0.25">
      <c r="A15" s="10">
        <v>16</v>
      </c>
      <c r="B15" s="11" t="s">
        <v>42</v>
      </c>
      <c r="C15" s="12" t="s">
        <v>69</v>
      </c>
      <c r="D15" s="12" t="s">
        <v>70</v>
      </c>
      <c r="E15" s="13">
        <v>0.82540000000000002</v>
      </c>
    </row>
    <row r="16" spans="1:5" ht="15.75" x14ac:dyDescent="0.25">
      <c r="A16" s="10">
        <v>12</v>
      </c>
      <c r="B16" s="11" t="s">
        <v>42</v>
      </c>
      <c r="C16" s="12" t="s">
        <v>71</v>
      </c>
      <c r="D16" s="12" t="s">
        <v>72</v>
      </c>
      <c r="E16" s="13">
        <v>0.76190000000000002</v>
      </c>
    </row>
    <row r="17" spans="1:5" ht="15.75" x14ac:dyDescent="0.25">
      <c r="A17" s="10">
        <v>2</v>
      </c>
      <c r="B17" s="11" t="s">
        <v>42</v>
      </c>
      <c r="C17" s="17" t="s">
        <v>73</v>
      </c>
      <c r="D17" s="17" t="s">
        <v>74</v>
      </c>
      <c r="E17" s="13">
        <v>0.76190000000000002</v>
      </c>
    </row>
    <row r="18" spans="1:5" ht="15.75" x14ac:dyDescent="0.25">
      <c r="A18" s="10">
        <v>14</v>
      </c>
      <c r="B18" s="11" t="s">
        <v>42</v>
      </c>
      <c r="C18" s="16" t="s">
        <v>75</v>
      </c>
      <c r="D18" s="16" t="s">
        <v>76</v>
      </c>
      <c r="E18" s="13">
        <v>0.746</v>
      </c>
    </row>
    <row r="19" spans="1:5" ht="15.75" x14ac:dyDescent="0.25">
      <c r="A19" s="10">
        <v>19</v>
      </c>
      <c r="B19" s="11" t="s">
        <v>42</v>
      </c>
      <c r="C19" s="12" t="s">
        <v>77</v>
      </c>
      <c r="D19" s="12" t="s">
        <v>78</v>
      </c>
      <c r="E19" s="13">
        <v>0.66669999999999996</v>
      </c>
    </row>
    <row r="20" spans="1:5" ht="15.75" x14ac:dyDescent="0.25">
      <c r="A20" s="10">
        <v>1</v>
      </c>
      <c r="B20" s="11" t="s">
        <v>42</v>
      </c>
      <c r="C20" s="12" t="s">
        <v>79</v>
      </c>
      <c r="D20" s="12" t="s">
        <v>80</v>
      </c>
      <c r="E20" s="13">
        <v>0.55559999999999998</v>
      </c>
    </row>
    <row r="21" spans="1:5" ht="15.75" x14ac:dyDescent="0.25">
      <c r="A21" s="10">
        <v>20</v>
      </c>
      <c r="B21" s="11" t="s">
        <v>42</v>
      </c>
      <c r="C21" s="12" t="s">
        <v>81</v>
      </c>
      <c r="D21" s="12" t="s">
        <v>82</v>
      </c>
      <c r="E21" s="13">
        <v>0.38100000000000001</v>
      </c>
    </row>
    <row r="22" spans="1:5" ht="15.75" x14ac:dyDescent="0.25">
      <c r="A22" s="18">
        <v>39</v>
      </c>
      <c r="B22" s="19" t="s">
        <v>83</v>
      </c>
      <c r="C22" s="20" t="s">
        <v>84</v>
      </c>
      <c r="D22" s="21" t="s">
        <v>85</v>
      </c>
      <c r="E22" s="13">
        <v>1</v>
      </c>
    </row>
    <row r="23" spans="1:5" ht="15.75" x14ac:dyDescent="0.25">
      <c r="A23" s="18">
        <v>28</v>
      </c>
      <c r="B23" s="19" t="s">
        <v>83</v>
      </c>
      <c r="C23" s="20" t="s">
        <v>86</v>
      </c>
      <c r="D23" s="21" t="s">
        <v>87</v>
      </c>
      <c r="E23" s="13">
        <v>0.98409999999999997</v>
      </c>
    </row>
    <row r="24" spans="1:5" ht="15.75" x14ac:dyDescent="0.25">
      <c r="A24" s="18">
        <v>30</v>
      </c>
      <c r="B24" s="19" t="s">
        <v>83</v>
      </c>
      <c r="C24" s="20" t="s">
        <v>88</v>
      </c>
      <c r="D24" s="21" t="s">
        <v>89</v>
      </c>
      <c r="E24" s="13">
        <v>0.98409999999999997</v>
      </c>
    </row>
    <row r="25" spans="1:5" ht="15.75" x14ac:dyDescent="0.25">
      <c r="A25" s="18">
        <v>37</v>
      </c>
      <c r="B25" s="19" t="s">
        <v>83</v>
      </c>
      <c r="C25" s="20" t="s">
        <v>90</v>
      </c>
      <c r="D25" s="21" t="s">
        <v>91</v>
      </c>
      <c r="E25" s="13">
        <v>0.98409999999999997</v>
      </c>
    </row>
    <row r="26" spans="1:5" ht="15.75" x14ac:dyDescent="0.25">
      <c r="A26" s="18">
        <v>38</v>
      </c>
      <c r="B26" s="19" t="s">
        <v>83</v>
      </c>
      <c r="C26" s="20" t="s">
        <v>92</v>
      </c>
      <c r="D26" s="21" t="s">
        <v>93</v>
      </c>
      <c r="E26" s="13">
        <v>0.98409999999999997</v>
      </c>
    </row>
    <row r="27" spans="1:5" ht="15.75" x14ac:dyDescent="0.25">
      <c r="A27" s="18">
        <v>43</v>
      </c>
      <c r="B27" s="19" t="s">
        <v>83</v>
      </c>
      <c r="C27" s="20" t="s">
        <v>94</v>
      </c>
      <c r="D27" s="21" t="s">
        <v>95</v>
      </c>
      <c r="E27" s="13">
        <v>0.98409999999999997</v>
      </c>
    </row>
    <row r="28" spans="1:5" ht="15.75" x14ac:dyDescent="0.25">
      <c r="A28" s="18">
        <v>44</v>
      </c>
      <c r="B28" s="19" t="s">
        <v>83</v>
      </c>
      <c r="C28" s="20" t="s">
        <v>96</v>
      </c>
      <c r="D28" s="21" t="s">
        <v>97</v>
      </c>
      <c r="E28" s="13">
        <v>0.98409999999999997</v>
      </c>
    </row>
    <row r="29" spans="1:5" ht="15.75" x14ac:dyDescent="0.25">
      <c r="A29" s="18">
        <v>47</v>
      </c>
      <c r="B29" s="19" t="s">
        <v>83</v>
      </c>
      <c r="C29" s="20" t="s">
        <v>98</v>
      </c>
      <c r="D29" s="21" t="s">
        <v>99</v>
      </c>
      <c r="E29" s="13">
        <v>0.98409999999999997</v>
      </c>
    </row>
    <row r="30" spans="1:5" ht="15.75" x14ac:dyDescent="0.25">
      <c r="A30" s="18">
        <v>49</v>
      </c>
      <c r="B30" s="19" t="s">
        <v>83</v>
      </c>
      <c r="C30" s="20" t="s">
        <v>100</v>
      </c>
      <c r="D30" s="21" t="s">
        <v>101</v>
      </c>
      <c r="E30" s="13">
        <v>0.98409999999999997</v>
      </c>
    </row>
    <row r="31" spans="1:5" ht="15.75" x14ac:dyDescent="0.25">
      <c r="A31" s="18">
        <v>50</v>
      </c>
      <c r="B31" s="19" t="s">
        <v>83</v>
      </c>
      <c r="C31" s="22" t="s">
        <v>102</v>
      </c>
      <c r="D31" s="23" t="s">
        <v>103</v>
      </c>
      <c r="E31" s="13">
        <v>0.98409999999999997</v>
      </c>
    </row>
    <row r="32" spans="1:5" ht="15.75" x14ac:dyDescent="0.25">
      <c r="A32" s="18">
        <v>24</v>
      </c>
      <c r="B32" s="19" t="s">
        <v>83</v>
      </c>
      <c r="C32" s="20" t="s">
        <v>104</v>
      </c>
      <c r="D32" s="21" t="s">
        <v>105</v>
      </c>
      <c r="E32" s="13">
        <v>0.96830000000000005</v>
      </c>
    </row>
    <row r="33" spans="1:5" ht="15.75" x14ac:dyDescent="0.25">
      <c r="A33" s="18">
        <v>27</v>
      </c>
      <c r="B33" s="19" t="s">
        <v>83</v>
      </c>
      <c r="C33" s="22" t="s">
        <v>106</v>
      </c>
      <c r="D33" s="24" t="s">
        <v>107</v>
      </c>
      <c r="E33" s="13">
        <v>0.96830000000000005</v>
      </c>
    </row>
    <row r="34" spans="1:5" ht="15.75" x14ac:dyDescent="0.25">
      <c r="A34" s="18">
        <v>28</v>
      </c>
      <c r="B34" s="19" t="s">
        <v>83</v>
      </c>
      <c r="C34" s="20" t="s">
        <v>108</v>
      </c>
      <c r="D34" s="21" t="s">
        <v>109</v>
      </c>
      <c r="E34" s="13">
        <v>0.96830000000000005</v>
      </c>
    </row>
    <row r="35" spans="1:5" ht="15.75" x14ac:dyDescent="0.25">
      <c r="A35" s="18">
        <v>32</v>
      </c>
      <c r="B35" s="19" t="s">
        <v>83</v>
      </c>
      <c r="C35" s="20" t="s">
        <v>110</v>
      </c>
      <c r="D35" s="21" t="s">
        <v>111</v>
      </c>
      <c r="E35" s="13">
        <v>0.96830000000000005</v>
      </c>
    </row>
    <row r="36" spans="1:5" ht="15.75" x14ac:dyDescent="0.25">
      <c r="A36" s="18">
        <v>41</v>
      </c>
      <c r="B36" s="19" t="s">
        <v>83</v>
      </c>
      <c r="C36" s="22" t="s">
        <v>112</v>
      </c>
      <c r="D36" s="24" t="s">
        <v>113</v>
      </c>
      <c r="E36" s="13">
        <v>0.96830000000000005</v>
      </c>
    </row>
    <row r="37" spans="1:5" ht="15.75" x14ac:dyDescent="0.25">
      <c r="A37" s="18">
        <v>25</v>
      </c>
      <c r="B37" s="19" t="s">
        <v>83</v>
      </c>
      <c r="C37" s="22" t="s">
        <v>114</v>
      </c>
      <c r="D37" s="24" t="s">
        <v>115</v>
      </c>
      <c r="E37" s="13">
        <v>0.95240000000000002</v>
      </c>
    </row>
    <row r="38" spans="1:5" ht="15.75" x14ac:dyDescent="0.25">
      <c r="A38" s="18">
        <v>42</v>
      </c>
      <c r="B38" s="19" t="s">
        <v>83</v>
      </c>
      <c r="C38" s="20" t="s">
        <v>116</v>
      </c>
      <c r="D38" s="21" t="s">
        <v>117</v>
      </c>
      <c r="E38" s="13">
        <v>0.95240000000000002</v>
      </c>
    </row>
    <row r="39" spans="1:5" ht="15.75" x14ac:dyDescent="0.25">
      <c r="A39" s="18">
        <v>31</v>
      </c>
      <c r="B39" s="19" t="s">
        <v>83</v>
      </c>
      <c r="C39" s="20" t="s">
        <v>118</v>
      </c>
      <c r="D39" s="21" t="s">
        <v>119</v>
      </c>
      <c r="E39" s="13">
        <v>0.9365</v>
      </c>
    </row>
    <row r="40" spans="1:5" ht="15.75" x14ac:dyDescent="0.25">
      <c r="A40" s="18">
        <v>46</v>
      </c>
      <c r="B40" s="19" t="s">
        <v>83</v>
      </c>
      <c r="C40" s="20" t="s">
        <v>120</v>
      </c>
      <c r="D40" s="21" t="s">
        <v>121</v>
      </c>
      <c r="E40" s="13">
        <v>0.9365</v>
      </c>
    </row>
    <row r="41" spans="1:5" ht="15.75" x14ac:dyDescent="0.25">
      <c r="A41" s="18">
        <v>33</v>
      </c>
      <c r="B41" s="19" t="s">
        <v>83</v>
      </c>
      <c r="C41" s="20" t="s">
        <v>122</v>
      </c>
      <c r="D41" s="21" t="s">
        <v>123</v>
      </c>
      <c r="E41" s="13">
        <v>0.92059999999999997</v>
      </c>
    </row>
    <row r="42" spans="1:5" ht="15.75" x14ac:dyDescent="0.25">
      <c r="A42" s="18">
        <v>36</v>
      </c>
      <c r="B42" s="19" t="s">
        <v>83</v>
      </c>
      <c r="C42" s="20" t="s">
        <v>124</v>
      </c>
      <c r="D42" s="21" t="s">
        <v>125</v>
      </c>
      <c r="E42" s="13">
        <v>0.92059999999999997</v>
      </c>
    </row>
    <row r="43" spans="1:5" ht="15.75" x14ac:dyDescent="0.25">
      <c r="A43" s="18">
        <v>26</v>
      </c>
      <c r="B43" s="19" t="s">
        <v>83</v>
      </c>
      <c r="C43" s="20" t="s">
        <v>126</v>
      </c>
      <c r="D43" s="21" t="s">
        <v>127</v>
      </c>
      <c r="E43" s="13">
        <v>0.90480000000000005</v>
      </c>
    </row>
    <row r="44" spans="1:5" ht="15.75" x14ac:dyDescent="0.25">
      <c r="A44" s="18">
        <v>45</v>
      </c>
      <c r="B44" s="19" t="s">
        <v>83</v>
      </c>
      <c r="C44" s="20" t="s">
        <v>128</v>
      </c>
      <c r="D44" s="21" t="s">
        <v>129</v>
      </c>
      <c r="E44" s="13">
        <v>0.90480000000000005</v>
      </c>
    </row>
    <row r="45" spans="1:5" ht="15.75" x14ac:dyDescent="0.25">
      <c r="A45" s="18">
        <v>34</v>
      </c>
      <c r="B45" s="19" t="s">
        <v>83</v>
      </c>
      <c r="C45" s="20" t="s">
        <v>130</v>
      </c>
      <c r="D45" s="21" t="s">
        <v>131</v>
      </c>
      <c r="E45" s="13">
        <v>0.88890000000000002</v>
      </c>
    </row>
    <row r="46" spans="1:5" ht="15.75" x14ac:dyDescent="0.25">
      <c r="A46" s="18">
        <v>35</v>
      </c>
      <c r="B46" s="19" t="s">
        <v>83</v>
      </c>
      <c r="C46" s="22" t="s">
        <v>132</v>
      </c>
      <c r="D46" s="24" t="s">
        <v>133</v>
      </c>
      <c r="E46" s="13">
        <v>0.873</v>
      </c>
    </row>
    <row r="47" spans="1:5" ht="15.75" x14ac:dyDescent="0.25">
      <c r="A47" s="18">
        <v>23</v>
      </c>
      <c r="B47" s="19" t="s">
        <v>83</v>
      </c>
      <c r="C47" s="20" t="s">
        <v>134</v>
      </c>
      <c r="D47" s="21" t="s">
        <v>135</v>
      </c>
      <c r="E47" s="13">
        <v>0.85709999999999997</v>
      </c>
    </row>
    <row r="48" spans="1:5" ht="15.75" x14ac:dyDescent="0.25">
      <c r="A48" s="18">
        <v>48</v>
      </c>
      <c r="B48" s="25" t="s">
        <v>83</v>
      </c>
      <c r="C48" s="26" t="s">
        <v>136</v>
      </c>
      <c r="D48" s="21" t="s">
        <v>137</v>
      </c>
      <c r="E48" s="13">
        <v>0.85709999999999997</v>
      </c>
    </row>
    <row r="49" spans="1:5" ht="15.75" x14ac:dyDescent="0.25">
      <c r="A49" s="18">
        <v>21</v>
      </c>
      <c r="B49" s="19" t="s">
        <v>83</v>
      </c>
      <c r="C49" s="22" t="s">
        <v>138</v>
      </c>
      <c r="D49" s="24" t="s">
        <v>139</v>
      </c>
      <c r="E49" s="13">
        <v>0.73019999999999996</v>
      </c>
    </row>
    <row r="50" spans="1:5" ht="15.75" x14ac:dyDescent="0.25">
      <c r="A50" s="18">
        <v>40</v>
      </c>
      <c r="B50" s="19" t="s">
        <v>83</v>
      </c>
      <c r="C50" s="20" t="s">
        <v>140</v>
      </c>
      <c r="D50" s="21" t="s">
        <v>141</v>
      </c>
      <c r="E50" s="13">
        <v>0.66669999999999996</v>
      </c>
    </row>
    <row r="51" spans="1:5" ht="15.75" x14ac:dyDescent="0.25">
      <c r="A51" s="18">
        <v>22</v>
      </c>
      <c r="B51" s="19" t="s">
        <v>83</v>
      </c>
      <c r="C51" s="20" t="s">
        <v>142</v>
      </c>
      <c r="D51" s="21" t="s">
        <v>143</v>
      </c>
      <c r="E51" s="13">
        <v>0.57140000000000002</v>
      </c>
    </row>
    <row r="52" spans="1:5" ht="15.75" x14ac:dyDescent="0.25">
      <c r="A52" s="27">
        <v>51</v>
      </c>
      <c r="B52" s="11" t="s">
        <v>144</v>
      </c>
      <c r="C52" s="12" t="s">
        <v>145</v>
      </c>
      <c r="D52" s="28" t="s">
        <v>146</v>
      </c>
      <c r="E52" s="13">
        <v>1</v>
      </c>
    </row>
    <row r="53" spans="1:5" ht="15.75" x14ac:dyDescent="0.25">
      <c r="A53" s="27">
        <v>62</v>
      </c>
      <c r="B53" s="11" t="s">
        <v>144</v>
      </c>
      <c r="C53" s="12" t="s">
        <v>147</v>
      </c>
      <c r="D53" s="28" t="s">
        <v>148</v>
      </c>
      <c r="E53" s="13">
        <v>1</v>
      </c>
    </row>
    <row r="54" spans="1:5" ht="15.75" x14ac:dyDescent="0.25">
      <c r="A54" s="27">
        <v>52</v>
      </c>
      <c r="B54" s="11" t="s">
        <v>144</v>
      </c>
      <c r="C54" s="12" t="s">
        <v>149</v>
      </c>
      <c r="D54" s="28" t="s">
        <v>150</v>
      </c>
      <c r="E54" s="13">
        <v>0.98409999999999997</v>
      </c>
    </row>
    <row r="55" spans="1:5" ht="15.75" x14ac:dyDescent="0.25">
      <c r="A55" s="27">
        <v>53</v>
      </c>
      <c r="B55" s="11" t="s">
        <v>144</v>
      </c>
      <c r="C55" s="12" t="s">
        <v>151</v>
      </c>
      <c r="D55" s="28" t="s">
        <v>152</v>
      </c>
      <c r="E55" s="13">
        <v>0.98409999999999997</v>
      </c>
    </row>
    <row r="56" spans="1:5" ht="15.75" x14ac:dyDescent="0.25">
      <c r="A56" s="27">
        <v>55</v>
      </c>
      <c r="B56" s="11" t="s">
        <v>144</v>
      </c>
      <c r="C56" s="12" t="s">
        <v>153</v>
      </c>
      <c r="D56" s="28" t="s">
        <v>154</v>
      </c>
      <c r="E56" s="13">
        <v>0.98409999999999997</v>
      </c>
    </row>
    <row r="57" spans="1:5" ht="15.75" x14ac:dyDescent="0.25">
      <c r="A57" s="27">
        <v>65</v>
      </c>
      <c r="B57" s="11" t="s">
        <v>144</v>
      </c>
      <c r="C57" s="12" t="s">
        <v>155</v>
      </c>
      <c r="D57" s="28" t="s">
        <v>156</v>
      </c>
      <c r="E57" s="13">
        <v>0.98409999999999997</v>
      </c>
    </row>
    <row r="58" spans="1:5" ht="15.75" x14ac:dyDescent="0.25">
      <c r="A58" s="27">
        <v>69</v>
      </c>
      <c r="B58" s="11" t="s">
        <v>144</v>
      </c>
      <c r="C58" s="12" t="s">
        <v>157</v>
      </c>
      <c r="D58" s="28" t="s">
        <v>158</v>
      </c>
      <c r="E58" s="13">
        <v>0.98409999999999997</v>
      </c>
    </row>
    <row r="59" spans="1:5" ht="15.75" x14ac:dyDescent="0.25">
      <c r="A59" s="27">
        <v>63</v>
      </c>
      <c r="B59" s="11" t="s">
        <v>144</v>
      </c>
      <c r="C59" s="12" t="s">
        <v>159</v>
      </c>
      <c r="D59" s="28" t="s">
        <v>160</v>
      </c>
      <c r="E59" s="13">
        <v>0.96830000000000005</v>
      </c>
    </row>
    <row r="60" spans="1:5" ht="15.75" x14ac:dyDescent="0.25">
      <c r="A60" s="27">
        <v>67</v>
      </c>
      <c r="B60" s="11" t="s">
        <v>144</v>
      </c>
      <c r="C60" s="12" t="s">
        <v>161</v>
      </c>
      <c r="D60" s="28" t="s">
        <v>162</v>
      </c>
      <c r="E60" s="13">
        <v>0.96830000000000005</v>
      </c>
    </row>
    <row r="61" spans="1:5" ht="15.75" x14ac:dyDescent="0.25">
      <c r="A61" s="27">
        <v>66</v>
      </c>
      <c r="B61" s="11" t="s">
        <v>144</v>
      </c>
      <c r="C61" s="12" t="s">
        <v>163</v>
      </c>
      <c r="D61" s="28" t="s">
        <v>164</v>
      </c>
      <c r="E61" s="13">
        <v>0.95240000000000002</v>
      </c>
    </row>
    <row r="62" spans="1:5" ht="15.75" x14ac:dyDescent="0.25">
      <c r="A62" s="27">
        <v>68</v>
      </c>
      <c r="B62" s="11" t="s">
        <v>144</v>
      </c>
      <c r="C62" s="12" t="s">
        <v>165</v>
      </c>
      <c r="D62" s="28" t="s">
        <v>166</v>
      </c>
      <c r="E62" s="13">
        <v>0.95240000000000002</v>
      </c>
    </row>
    <row r="63" spans="1:5" ht="15.75" x14ac:dyDescent="0.25">
      <c r="A63" s="27">
        <v>58</v>
      </c>
      <c r="B63" s="11" t="s">
        <v>144</v>
      </c>
      <c r="C63" s="12" t="s">
        <v>167</v>
      </c>
      <c r="D63" s="28" t="s">
        <v>168</v>
      </c>
      <c r="E63" s="13">
        <v>0.9365</v>
      </c>
    </row>
    <row r="64" spans="1:5" ht="15.75" x14ac:dyDescent="0.25">
      <c r="A64" s="27">
        <v>57</v>
      </c>
      <c r="B64" s="11" t="s">
        <v>144</v>
      </c>
      <c r="C64" s="12" t="s">
        <v>169</v>
      </c>
      <c r="D64" s="28" t="s">
        <v>170</v>
      </c>
      <c r="E64" s="13">
        <v>0.90480000000000005</v>
      </c>
    </row>
    <row r="65" spans="1:5" ht="15.75" x14ac:dyDescent="0.25">
      <c r="A65" s="27">
        <v>64</v>
      </c>
      <c r="B65" s="11" t="s">
        <v>144</v>
      </c>
      <c r="C65" s="12" t="s">
        <v>171</v>
      </c>
      <c r="D65" s="28" t="s">
        <v>172</v>
      </c>
      <c r="E65" s="13">
        <v>0.90480000000000005</v>
      </c>
    </row>
    <row r="66" spans="1:5" ht="15.75" x14ac:dyDescent="0.25">
      <c r="A66" s="27">
        <v>60</v>
      </c>
      <c r="B66" s="11" t="s">
        <v>144</v>
      </c>
      <c r="C66" s="12" t="s">
        <v>173</v>
      </c>
      <c r="D66" s="28" t="s">
        <v>174</v>
      </c>
      <c r="E66" s="13">
        <v>0.88890000000000002</v>
      </c>
    </row>
    <row r="67" spans="1:5" ht="15.75" x14ac:dyDescent="0.25">
      <c r="A67" s="27">
        <v>58</v>
      </c>
      <c r="B67" s="11" t="s">
        <v>144</v>
      </c>
      <c r="C67" s="12" t="s">
        <v>175</v>
      </c>
      <c r="D67" s="28" t="s">
        <v>176</v>
      </c>
      <c r="E67" s="13">
        <v>0.873</v>
      </c>
    </row>
    <row r="68" spans="1:5" ht="15.75" x14ac:dyDescent="0.25">
      <c r="A68" s="27">
        <v>54</v>
      </c>
      <c r="B68" s="11" t="s">
        <v>144</v>
      </c>
      <c r="C68" s="12" t="s">
        <v>177</v>
      </c>
      <c r="D68" s="28" t="s">
        <v>178</v>
      </c>
      <c r="E68" s="13">
        <v>0.84130000000000005</v>
      </c>
    </row>
    <row r="69" spans="1:5" ht="15.75" x14ac:dyDescent="0.25">
      <c r="A69" s="27">
        <v>61</v>
      </c>
      <c r="B69" s="11" t="s">
        <v>144</v>
      </c>
      <c r="C69" s="12" t="s">
        <v>179</v>
      </c>
      <c r="D69" s="28" t="s">
        <v>180</v>
      </c>
      <c r="E69" s="13">
        <v>0.79369999999999996</v>
      </c>
    </row>
    <row r="70" spans="1:5" ht="15.75" x14ac:dyDescent="0.25">
      <c r="A70" s="27">
        <v>56</v>
      </c>
      <c r="B70" s="11" t="s">
        <v>144</v>
      </c>
      <c r="C70" s="12" t="s">
        <v>181</v>
      </c>
      <c r="D70" s="28" t="s">
        <v>182</v>
      </c>
      <c r="E70" s="13">
        <v>0.77780000000000005</v>
      </c>
    </row>
    <row r="71" spans="1:5" ht="15.75" x14ac:dyDescent="0.25">
      <c r="A71" s="27">
        <v>70</v>
      </c>
      <c r="B71" s="11" t="s">
        <v>144</v>
      </c>
      <c r="C71" s="12" t="s">
        <v>183</v>
      </c>
      <c r="D71" s="28" t="s">
        <v>184</v>
      </c>
      <c r="E71" s="13">
        <v>0.76190000000000002</v>
      </c>
    </row>
    <row r="72" spans="1:5" ht="15.75" x14ac:dyDescent="0.25">
      <c r="A72" s="29">
        <v>73</v>
      </c>
      <c r="B72" s="19" t="s">
        <v>185</v>
      </c>
      <c r="C72" s="20" t="s">
        <v>186</v>
      </c>
      <c r="D72" s="30" t="s">
        <v>187</v>
      </c>
      <c r="E72" s="13">
        <v>1</v>
      </c>
    </row>
    <row r="73" spans="1:5" ht="15.75" x14ac:dyDescent="0.25">
      <c r="A73" s="29">
        <v>78</v>
      </c>
      <c r="B73" s="19" t="s">
        <v>185</v>
      </c>
      <c r="C73" s="20" t="s">
        <v>188</v>
      </c>
      <c r="D73" s="30" t="s">
        <v>189</v>
      </c>
      <c r="E73" s="13">
        <v>1</v>
      </c>
    </row>
    <row r="74" spans="1:5" ht="15.75" x14ac:dyDescent="0.25">
      <c r="A74" s="29">
        <v>82</v>
      </c>
      <c r="B74" s="19" t="s">
        <v>185</v>
      </c>
      <c r="C74" s="20" t="s">
        <v>190</v>
      </c>
      <c r="D74" s="30" t="s">
        <v>191</v>
      </c>
      <c r="E74" s="13">
        <v>1</v>
      </c>
    </row>
    <row r="75" spans="1:5" ht="15.75" x14ac:dyDescent="0.25">
      <c r="A75" s="29">
        <v>84</v>
      </c>
      <c r="B75" s="19" t="s">
        <v>185</v>
      </c>
      <c r="C75" s="20" t="s">
        <v>192</v>
      </c>
      <c r="D75" s="30" t="s">
        <v>193</v>
      </c>
      <c r="E75" s="13">
        <v>1</v>
      </c>
    </row>
    <row r="76" spans="1:5" ht="15.75" x14ac:dyDescent="0.25">
      <c r="A76" s="29">
        <v>91</v>
      </c>
      <c r="B76" s="19" t="s">
        <v>185</v>
      </c>
      <c r="C76" s="20" t="s">
        <v>194</v>
      </c>
      <c r="D76" s="30" t="s">
        <v>195</v>
      </c>
      <c r="E76" s="13">
        <v>1</v>
      </c>
    </row>
    <row r="77" spans="1:5" ht="15.75" x14ac:dyDescent="0.25">
      <c r="A77" s="29">
        <v>94</v>
      </c>
      <c r="B77" s="19" t="s">
        <v>185</v>
      </c>
      <c r="C77" s="20" t="s">
        <v>196</v>
      </c>
      <c r="D77" s="30" t="s">
        <v>197</v>
      </c>
      <c r="E77" s="13">
        <v>1</v>
      </c>
    </row>
    <row r="78" spans="1:5" ht="15.75" x14ac:dyDescent="0.25">
      <c r="A78" s="29">
        <v>97</v>
      </c>
      <c r="B78" s="19" t="s">
        <v>185</v>
      </c>
      <c r="C78" s="20" t="s">
        <v>198</v>
      </c>
      <c r="D78" s="30" t="s">
        <v>199</v>
      </c>
      <c r="E78" s="13">
        <v>1</v>
      </c>
    </row>
    <row r="79" spans="1:5" ht="15.75" x14ac:dyDescent="0.25">
      <c r="A79" s="29">
        <v>104</v>
      </c>
      <c r="B79" s="19" t="s">
        <v>185</v>
      </c>
      <c r="C79" s="20" t="s">
        <v>200</v>
      </c>
      <c r="D79" s="30" t="s">
        <v>201</v>
      </c>
      <c r="E79" s="13">
        <v>1</v>
      </c>
    </row>
    <row r="80" spans="1:5" ht="15.75" x14ac:dyDescent="0.25">
      <c r="A80" s="29">
        <v>83</v>
      </c>
      <c r="B80" s="19" t="s">
        <v>185</v>
      </c>
      <c r="C80" s="20" t="s">
        <v>202</v>
      </c>
      <c r="D80" s="30" t="s">
        <v>203</v>
      </c>
      <c r="E80" s="13">
        <v>0.98409999999999997</v>
      </c>
    </row>
    <row r="81" spans="1:5" ht="15.75" x14ac:dyDescent="0.25">
      <c r="A81" s="29">
        <v>86</v>
      </c>
      <c r="B81" s="19" t="s">
        <v>185</v>
      </c>
      <c r="C81" s="20" t="s">
        <v>204</v>
      </c>
      <c r="D81" s="30" t="s">
        <v>205</v>
      </c>
      <c r="E81" s="13">
        <v>0.96830000000000005</v>
      </c>
    </row>
    <row r="82" spans="1:5" ht="15.75" x14ac:dyDescent="0.25">
      <c r="A82" s="29">
        <v>118</v>
      </c>
      <c r="B82" s="19" t="s">
        <v>185</v>
      </c>
      <c r="C82" s="20" t="s">
        <v>206</v>
      </c>
      <c r="D82" s="30" t="s">
        <v>207</v>
      </c>
      <c r="E82" s="13">
        <v>0.96830000000000005</v>
      </c>
    </row>
    <row r="83" spans="1:5" ht="15.75" x14ac:dyDescent="0.25">
      <c r="A83" s="29">
        <v>120</v>
      </c>
      <c r="B83" s="19" t="s">
        <v>185</v>
      </c>
      <c r="C83" s="20" t="s">
        <v>208</v>
      </c>
      <c r="D83" s="30" t="s">
        <v>209</v>
      </c>
      <c r="E83" s="13">
        <v>0.96830000000000005</v>
      </c>
    </row>
    <row r="84" spans="1:5" ht="15.75" x14ac:dyDescent="0.25">
      <c r="A84" s="29">
        <v>123</v>
      </c>
      <c r="B84" s="19" t="s">
        <v>185</v>
      </c>
      <c r="C84" s="20" t="s">
        <v>210</v>
      </c>
      <c r="D84" s="30" t="s">
        <v>211</v>
      </c>
      <c r="E84" s="13">
        <v>0.96830000000000005</v>
      </c>
    </row>
    <row r="85" spans="1:5" ht="15.75" x14ac:dyDescent="0.25">
      <c r="A85" s="29">
        <v>93</v>
      </c>
      <c r="B85" s="19" t="s">
        <v>185</v>
      </c>
      <c r="C85" s="20" t="s">
        <v>212</v>
      </c>
      <c r="D85" s="30" t="s">
        <v>213</v>
      </c>
      <c r="E85" s="13">
        <v>0.95240000000000002</v>
      </c>
    </row>
    <row r="86" spans="1:5" ht="15.75" x14ac:dyDescent="0.25">
      <c r="A86" s="29">
        <v>95</v>
      </c>
      <c r="B86" s="19" t="s">
        <v>185</v>
      </c>
      <c r="C86" s="20" t="s">
        <v>214</v>
      </c>
      <c r="D86" s="30" t="s">
        <v>215</v>
      </c>
      <c r="E86" s="13">
        <v>0.95240000000000002</v>
      </c>
    </row>
    <row r="87" spans="1:5" ht="15.75" x14ac:dyDescent="0.25">
      <c r="A87" s="29">
        <v>114</v>
      </c>
      <c r="B87" s="19" t="s">
        <v>185</v>
      </c>
      <c r="C87" s="20" t="s">
        <v>216</v>
      </c>
      <c r="D87" s="30" t="s">
        <v>217</v>
      </c>
      <c r="E87" s="13">
        <v>0.95240000000000002</v>
      </c>
    </row>
    <row r="88" spans="1:5" ht="15.75" x14ac:dyDescent="0.25">
      <c r="A88" s="29">
        <v>119</v>
      </c>
      <c r="B88" s="19" t="s">
        <v>185</v>
      </c>
      <c r="C88" s="20" t="s">
        <v>218</v>
      </c>
      <c r="D88" s="30" t="s">
        <v>219</v>
      </c>
      <c r="E88" s="13">
        <v>0.95240000000000002</v>
      </c>
    </row>
    <row r="89" spans="1:5" ht="15.75" x14ac:dyDescent="0.25">
      <c r="A89" s="29">
        <v>121</v>
      </c>
      <c r="B89" s="19" t="s">
        <v>185</v>
      </c>
      <c r="C89" s="20" t="s">
        <v>220</v>
      </c>
      <c r="D89" s="30" t="s">
        <v>221</v>
      </c>
      <c r="E89" s="13">
        <v>0.95240000000000002</v>
      </c>
    </row>
    <row r="90" spans="1:5" ht="15.75" x14ac:dyDescent="0.25">
      <c r="A90" s="29">
        <v>102</v>
      </c>
      <c r="B90" s="19" t="s">
        <v>185</v>
      </c>
      <c r="C90" s="22" t="s">
        <v>222</v>
      </c>
      <c r="D90" s="24" t="s">
        <v>223</v>
      </c>
      <c r="E90" s="13">
        <v>0.9365</v>
      </c>
    </row>
    <row r="91" spans="1:5" ht="15.75" x14ac:dyDescent="0.25">
      <c r="A91" s="29">
        <v>92</v>
      </c>
      <c r="B91" s="19" t="s">
        <v>185</v>
      </c>
      <c r="C91" s="20" t="s">
        <v>224</v>
      </c>
      <c r="D91" s="30" t="s">
        <v>225</v>
      </c>
      <c r="E91" s="13">
        <v>0.92059999999999997</v>
      </c>
    </row>
    <row r="92" spans="1:5" ht="15.75" x14ac:dyDescent="0.25">
      <c r="A92" s="29">
        <v>101</v>
      </c>
      <c r="B92" s="19" t="s">
        <v>185</v>
      </c>
      <c r="C92" s="20" t="s">
        <v>226</v>
      </c>
      <c r="D92" s="30" t="s">
        <v>227</v>
      </c>
      <c r="E92" s="13">
        <v>0.92059999999999997</v>
      </c>
    </row>
    <row r="93" spans="1:5" ht="15.75" x14ac:dyDescent="0.25">
      <c r="A93" s="29">
        <v>103</v>
      </c>
      <c r="B93" s="19" t="s">
        <v>185</v>
      </c>
      <c r="C93" s="20" t="s">
        <v>228</v>
      </c>
      <c r="D93" s="30" t="s">
        <v>229</v>
      </c>
      <c r="E93" s="13">
        <v>0.92059999999999997</v>
      </c>
    </row>
    <row r="94" spans="1:5" ht="15.75" x14ac:dyDescent="0.25">
      <c r="A94" s="29">
        <v>113</v>
      </c>
      <c r="B94" s="19" t="s">
        <v>185</v>
      </c>
      <c r="C94" s="20" t="s">
        <v>230</v>
      </c>
      <c r="D94" s="30" t="s">
        <v>231</v>
      </c>
      <c r="E94" s="13">
        <v>0.92059999999999997</v>
      </c>
    </row>
    <row r="95" spans="1:5" ht="15.75" x14ac:dyDescent="0.25">
      <c r="A95" s="29">
        <v>89</v>
      </c>
      <c r="B95" s="19" t="s">
        <v>185</v>
      </c>
      <c r="C95" s="20" t="s">
        <v>232</v>
      </c>
      <c r="D95" s="30" t="s">
        <v>233</v>
      </c>
      <c r="E95" s="13">
        <v>0.90480000000000005</v>
      </c>
    </row>
    <row r="96" spans="1:5" ht="15.75" x14ac:dyDescent="0.25">
      <c r="A96" s="29">
        <v>112</v>
      </c>
      <c r="B96" s="19" t="s">
        <v>185</v>
      </c>
      <c r="C96" s="20" t="s">
        <v>234</v>
      </c>
      <c r="D96" s="30" t="s">
        <v>235</v>
      </c>
      <c r="E96" s="13">
        <v>0.90480000000000005</v>
      </c>
    </row>
    <row r="97" spans="1:5" ht="15.75" x14ac:dyDescent="0.25">
      <c r="A97" s="29">
        <v>87</v>
      </c>
      <c r="B97" s="19" t="s">
        <v>185</v>
      </c>
      <c r="C97" s="20" t="s">
        <v>236</v>
      </c>
      <c r="D97" s="30" t="s">
        <v>237</v>
      </c>
      <c r="E97" s="13">
        <v>0.88890000000000002</v>
      </c>
    </row>
    <row r="98" spans="1:5" ht="15.75" x14ac:dyDescent="0.25">
      <c r="A98" s="29">
        <v>115</v>
      </c>
      <c r="B98" s="19" t="s">
        <v>185</v>
      </c>
      <c r="C98" s="20" t="s">
        <v>238</v>
      </c>
      <c r="D98" s="30" t="s">
        <v>239</v>
      </c>
      <c r="E98" s="13">
        <v>0.88890000000000002</v>
      </c>
    </row>
    <row r="99" spans="1:5" ht="15.75" x14ac:dyDescent="0.25">
      <c r="A99" s="29">
        <v>75</v>
      </c>
      <c r="B99" s="19" t="s">
        <v>185</v>
      </c>
      <c r="C99" s="20" t="s">
        <v>240</v>
      </c>
      <c r="D99" s="30" t="s">
        <v>241</v>
      </c>
      <c r="E99" s="13">
        <v>0.873</v>
      </c>
    </row>
    <row r="100" spans="1:5" ht="15.75" x14ac:dyDescent="0.25">
      <c r="A100" s="29">
        <v>81</v>
      </c>
      <c r="B100" s="19" t="s">
        <v>185</v>
      </c>
      <c r="C100" s="20" t="s">
        <v>242</v>
      </c>
      <c r="D100" s="30" t="s">
        <v>243</v>
      </c>
      <c r="E100" s="13">
        <v>0.873</v>
      </c>
    </row>
    <row r="101" spans="1:5" ht="15.75" x14ac:dyDescent="0.25">
      <c r="A101" s="29">
        <v>122</v>
      </c>
      <c r="B101" s="19" t="s">
        <v>185</v>
      </c>
      <c r="C101" s="20" t="s">
        <v>244</v>
      </c>
      <c r="D101" s="30" t="s">
        <v>245</v>
      </c>
      <c r="E101" s="13">
        <v>0.873</v>
      </c>
    </row>
    <row r="102" spans="1:5" ht="15.75" x14ac:dyDescent="0.25">
      <c r="A102" s="29">
        <v>124</v>
      </c>
      <c r="B102" s="19" t="s">
        <v>185</v>
      </c>
      <c r="C102" s="20" t="s">
        <v>246</v>
      </c>
      <c r="D102" s="30" t="s">
        <v>247</v>
      </c>
      <c r="E102" s="13">
        <v>0.873</v>
      </c>
    </row>
    <row r="103" spans="1:5" ht="15.75" x14ac:dyDescent="0.25">
      <c r="A103" s="29">
        <v>100</v>
      </c>
      <c r="B103" s="19" t="s">
        <v>185</v>
      </c>
      <c r="C103" s="20" t="s">
        <v>248</v>
      </c>
      <c r="D103" s="30" t="s">
        <v>249</v>
      </c>
      <c r="E103" s="13">
        <v>0.85709999999999997</v>
      </c>
    </row>
    <row r="104" spans="1:5" ht="15.75" x14ac:dyDescent="0.25">
      <c r="A104" s="29">
        <v>107</v>
      </c>
      <c r="B104" s="19" t="s">
        <v>185</v>
      </c>
      <c r="C104" s="20" t="s">
        <v>250</v>
      </c>
      <c r="D104" s="30" t="s">
        <v>251</v>
      </c>
      <c r="E104" s="13">
        <v>0.85709999999999997</v>
      </c>
    </row>
    <row r="105" spans="1:5" ht="15.75" x14ac:dyDescent="0.25">
      <c r="A105" s="29">
        <v>80</v>
      </c>
      <c r="B105" s="19" t="s">
        <v>185</v>
      </c>
      <c r="C105" s="20" t="s">
        <v>252</v>
      </c>
      <c r="D105" s="30" t="s">
        <v>253</v>
      </c>
      <c r="E105" s="13">
        <v>0.84130000000000005</v>
      </c>
    </row>
    <row r="106" spans="1:5" ht="15.75" x14ac:dyDescent="0.25">
      <c r="A106" s="29">
        <v>111</v>
      </c>
      <c r="B106" s="19" t="s">
        <v>185</v>
      </c>
      <c r="C106" s="20" t="s">
        <v>254</v>
      </c>
      <c r="D106" s="30" t="s">
        <v>255</v>
      </c>
      <c r="E106" s="13">
        <v>0.84130000000000005</v>
      </c>
    </row>
    <row r="107" spans="1:5" ht="15.75" x14ac:dyDescent="0.25">
      <c r="A107" s="29">
        <v>105</v>
      </c>
      <c r="B107" s="19" t="s">
        <v>185</v>
      </c>
      <c r="C107" s="22" t="s">
        <v>256</v>
      </c>
      <c r="D107" s="24" t="s">
        <v>257</v>
      </c>
      <c r="E107" s="13">
        <v>0.8095</v>
      </c>
    </row>
    <row r="108" spans="1:5" ht="15.75" x14ac:dyDescent="0.25">
      <c r="A108" s="29">
        <v>117</v>
      </c>
      <c r="B108" s="19" t="s">
        <v>185</v>
      </c>
      <c r="C108" s="22" t="s">
        <v>258</v>
      </c>
      <c r="D108" s="24" t="s">
        <v>259</v>
      </c>
      <c r="E108" s="13">
        <v>0.79369999999999996</v>
      </c>
    </row>
    <row r="109" spans="1:5" ht="15.75" x14ac:dyDescent="0.25">
      <c r="A109" s="29">
        <v>128</v>
      </c>
      <c r="B109" s="19" t="s">
        <v>185</v>
      </c>
      <c r="C109" s="20" t="s">
        <v>260</v>
      </c>
      <c r="D109" s="30" t="s">
        <v>261</v>
      </c>
      <c r="E109" s="13">
        <v>0.77780000000000005</v>
      </c>
    </row>
    <row r="110" spans="1:5" ht="15.75" x14ac:dyDescent="0.25">
      <c r="A110" s="29">
        <v>106</v>
      </c>
      <c r="B110" s="19" t="s">
        <v>185</v>
      </c>
      <c r="C110" s="20" t="s">
        <v>262</v>
      </c>
      <c r="D110" s="30" t="s">
        <v>263</v>
      </c>
      <c r="E110" s="13">
        <v>0.76190000000000002</v>
      </c>
    </row>
    <row r="111" spans="1:5" ht="15.75" x14ac:dyDescent="0.25">
      <c r="A111" s="29">
        <v>77</v>
      </c>
      <c r="B111" s="19" t="s">
        <v>185</v>
      </c>
      <c r="C111" s="22" t="s">
        <v>264</v>
      </c>
      <c r="D111" s="24" t="s">
        <v>265</v>
      </c>
      <c r="E111" s="13">
        <v>0.746</v>
      </c>
    </row>
    <row r="112" spans="1:5" ht="15.75" x14ac:dyDescent="0.25">
      <c r="A112" s="29">
        <v>125</v>
      </c>
      <c r="B112" s="19" t="s">
        <v>185</v>
      </c>
      <c r="C112" s="20" t="s">
        <v>266</v>
      </c>
      <c r="D112" s="30" t="s">
        <v>267</v>
      </c>
      <c r="E112" s="13">
        <v>0.746</v>
      </c>
    </row>
    <row r="113" spans="1:5" ht="15.75" x14ac:dyDescent="0.25">
      <c r="A113" s="29">
        <v>98</v>
      </c>
      <c r="B113" s="19" t="s">
        <v>185</v>
      </c>
      <c r="C113" s="20" t="s">
        <v>268</v>
      </c>
      <c r="D113" s="30" t="s">
        <v>269</v>
      </c>
      <c r="E113" s="13">
        <v>0.69840000000000002</v>
      </c>
    </row>
    <row r="114" spans="1:5" ht="15.75" x14ac:dyDescent="0.25">
      <c r="A114" s="29">
        <v>99</v>
      </c>
      <c r="B114" s="19" t="s">
        <v>185</v>
      </c>
      <c r="C114" s="20" t="s">
        <v>270</v>
      </c>
      <c r="D114" s="30" t="s">
        <v>271</v>
      </c>
      <c r="E114" s="13">
        <v>0.69840000000000002</v>
      </c>
    </row>
    <row r="115" spans="1:5" ht="15.75" x14ac:dyDescent="0.25">
      <c r="A115" s="29">
        <v>71</v>
      </c>
      <c r="B115" s="19" t="s">
        <v>185</v>
      </c>
      <c r="C115" s="31" t="s">
        <v>272</v>
      </c>
      <c r="D115" s="32" t="s">
        <v>273</v>
      </c>
      <c r="E115" s="13">
        <v>0.69840000000000002</v>
      </c>
    </row>
    <row r="116" spans="1:5" ht="15.75" x14ac:dyDescent="0.25">
      <c r="A116" s="29">
        <v>72</v>
      </c>
      <c r="B116" s="19" t="s">
        <v>185</v>
      </c>
      <c r="C116" s="20" t="s">
        <v>274</v>
      </c>
      <c r="D116" s="30" t="s">
        <v>275</v>
      </c>
      <c r="E116" s="13">
        <v>0.6825</v>
      </c>
    </row>
    <row r="117" spans="1:5" ht="15.75" x14ac:dyDescent="0.25">
      <c r="A117" s="29">
        <v>96</v>
      </c>
      <c r="B117" s="19" t="s">
        <v>185</v>
      </c>
      <c r="C117" s="20" t="s">
        <v>276</v>
      </c>
      <c r="D117" s="30" t="s">
        <v>277</v>
      </c>
      <c r="E117" s="13">
        <v>0.6825</v>
      </c>
    </row>
    <row r="118" spans="1:5" ht="15.75" x14ac:dyDescent="0.25">
      <c r="A118" s="29">
        <v>110</v>
      </c>
      <c r="B118" s="19" t="s">
        <v>185</v>
      </c>
      <c r="C118" s="20" t="s">
        <v>278</v>
      </c>
      <c r="D118" s="30" t="s">
        <v>279</v>
      </c>
      <c r="E118" s="13">
        <v>0.6825</v>
      </c>
    </row>
    <row r="119" spans="1:5" ht="15.75" x14ac:dyDescent="0.25">
      <c r="A119" s="29">
        <v>130</v>
      </c>
      <c r="B119" s="19" t="s">
        <v>185</v>
      </c>
      <c r="C119" s="20" t="s">
        <v>280</v>
      </c>
      <c r="D119" s="30" t="s">
        <v>281</v>
      </c>
      <c r="E119" s="13">
        <v>0.6825</v>
      </c>
    </row>
    <row r="120" spans="1:5" ht="15.75" x14ac:dyDescent="0.25">
      <c r="A120" s="29">
        <v>126</v>
      </c>
      <c r="B120" s="19" t="s">
        <v>185</v>
      </c>
      <c r="C120" s="20" t="s">
        <v>282</v>
      </c>
      <c r="D120" s="30" t="s">
        <v>283</v>
      </c>
      <c r="E120" s="13">
        <v>0.66669999999999996</v>
      </c>
    </row>
    <row r="121" spans="1:5" ht="15.75" x14ac:dyDescent="0.25">
      <c r="A121" s="29">
        <v>127</v>
      </c>
      <c r="B121" s="19" t="s">
        <v>185</v>
      </c>
      <c r="C121" s="20" t="s">
        <v>284</v>
      </c>
      <c r="D121" s="30" t="s">
        <v>285</v>
      </c>
      <c r="E121" s="13">
        <v>0.66669999999999996</v>
      </c>
    </row>
    <row r="122" spans="1:5" ht="15.75" x14ac:dyDescent="0.25">
      <c r="A122" s="29">
        <v>74</v>
      </c>
      <c r="B122" s="19" t="s">
        <v>185</v>
      </c>
      <c r="C122" s="20" t="s">
        <v>286</v>
      </c>
      <c r="D122" s="30" t="s">
        <v>287</v>
      </c>
      <c r="E122" s="13">
        <v>0.60319999999999996</v>
      </c>
    </row>
    <row r="123" spans="1:5" ht="15.75" x14ac:dyDescent="0.25">
      <c r="A123" s="29">
        <v>129</v>
      </c>
      <c r="B123" s="19" t="s">
        <v>185</v>
      </c>
      <c r="C123" s="20" t="s">
        <v>288</v>
      </c>
      <c r="D123" s="30" t="s">
        <v>289</v>
      </c>
      <c r="E123" s="13">
        <v>0.57140000000000002</v>
      </c>
    </row>
    <row r="124" spans="1:5" ht="15.75" x14ac:dyDescent="0.25">
      <c r="A124" s="29">
        <v>76</v>
      </c>
      <c r="B124" s="19" t="s">
        <v>185</v>
      </c>
      <c r="C124" s="20" t="s">
        <v>290</v>
      </c>
      <c r="D124" s="30" t="s">
        <v>291</v>
      </c>
      <c r="E124" s="13">
        <v>0.53969999999999996</v>
      </c>
    </row>
    <row r="125" spans="1:5" ht="15.75" x14ac:dyDescent="0.25">
      <c r="A125" s="29">
        <v>85</v>
      </c>
      <c r="B125" s="19" t="s">
        <v>185</v>
      </c>
      <c r="C125" s="20" t="s">
        <v>292</v>
      </c>
      <c r="D125" s="30" t="s">
        <v>293</v>
      </c>
      <c r="E125" s="13">
        <v>0.50790000000000002</v>
      </c>
    </row>
    <row r="126" spans="1:5" ht="15.75" x14ac:dyDescent="0.25">
      <c r="A126" s="29">
        <v>88</v>
      </c>
      <c r="B126" s="19" t="s">
        <v>185</v>
      </c>
      <c r="C126" s="20" t="s">
        <v>294</v>
      </c>
      <c r="D126" s="30" t="s">
        <v>295</v>
      </c>
      <c r="E126" s="13">
        <v>0.50790000000000002</v>
      </c>
    </row>
    <row r="127" spans="1:5" ht="15.75" x14ac:dyDescent="0.25">
      <c r="A127" s="29">
        <v>116</v>
      </c>
      <c r="B127" s="19" t="s">
        <v>185</v>
      </c>
      <c r="C127" s="20" t="s">
        <v>296</v>
      </c>
      <c r="D127" s="30" t="s">
        <v>297</v>
      </c>
      <c r="E127" s="13">
        <v>0.49209999999999998</v>
      </c>
    </row>
    <row r="128" spans="1:5" ht="15.75" x14ac:dyDescent="0.25">
      <c r="A128" s="29">
        <v>109</v>
      </c>
      <c r="B128" s="19" t="s">
        <v>185</v>
      </c>
      <c r="C128" s="23" t="s">
        <v>298</v>
      </c>
      <c r="D128" s="24" t="s">
        <v>299</v>
      </c>
      <c r="E128" s="13">
        <v>0.46029999999999999</v>
      </c>
    </row>
    <row r="129" spans="1:5" ht="15.75" x14ac:dyDescent="0.25">
      <c r="A129" s="29">
        <v>79</v>
      </c>
      <c r="B129" s="19" t="s">
        <v>185</v>
      </c>
      <c r="C129" s="20" t="s">
        <v>300</v>
      </c>
      <c r="D129" s="33" t="s">
        <v>301</v>
      </c>
      <c r="E129" s="13">
        <v>0.44440000000000002</v>
      </c>
    </row>
    <row r="130" spans="1:5" ht="15.75" x14ac:dyDescent="0.25">
      <c r="A130" s="29">
        <v>90</v>
      </c>
      <c r="B130" s="19" t="s">
        <v>185</v>
      </c>
      <c r="C130" s="20" t="s">
        <v>302</v>
      </c>
      <c r="D130" s="30" t="s">
        <v>303</v>
      </c>
      <c r="E130" s="13">
        <v>0.39679999999999999</v>
      </c>
    </row>
    <row r="131" spans="1:5" ht="15.75" x14ac:dyDescent="0.25">
      <c r="A131" s="29">
        <v>108</v>
      </c>
      <c r="B131" s="19" t="s">
        <v>185</v>
      </c>
      <c r="C131" s="20" t="s">
        <v>304</v>
      </c>
      <c r="D131" s="30" t="s">
        <v>305</v>
      </c>
      <c r="E131" s="13">
        <v>0.30159999999999998</v>
      </c>
    </row>
    <row r="132" spans="1:5" ht="15.75" x14ac:dyDescent="0.25">
      <c r="A132" s="27">
        <v>147</v>
      </c>
      <c r="B132" s="11" t="s">
        <v>306</v>
      </c>
      <c r="C132" s="12" t="s">
        <v>307</v>
      </c>
      <c r="D132" s="34" t="s">
        <v>308</v>
      </c>
      <c r="E132" s="13">
        <v>0.98409999999999997</v>
      </c>
    </row>
    <row r="133" spans="1:5" ht="15.75" x14ac:dyDescent="0.25">
      <c r="A133" s="27">
        <v>134</v>
      </c>
      <c r="B133" s="11" t="s">
        <v>306</v>
      </c>
      <c r="C133" s="12" t="s">
        <v>309</v>
      </c>
      <c r="D133" s="28" t="s">
        <v>310</v>
      </c>
      <c r="E133" s="13">
        <v>0.96830000000000005</v>
      </c>
    </row>
    <row r="134" spans="1:5" ht="15.75" x14ac:dyDescent="0.25">
      <c r="A134" s="27">
        <v>142</v>
      </c>
      <c r="B134" s="11" t="s">
        <v>306</v>
      </c>
      <c r="C134" s="16" t="s">
        <v>311</v>
      </c>
      <c r="D134" s="35" t="s">
        <v>312</v>
      </c>
      <c r="E134" s="13">
        <v>0.96830000000000005</v>
      </c>
    </row>
    <row r="135" spans="1:5" ht="15.75" x14ac:dyDescent="0.25">
      <c r="A135" s="27">
        <v>145</v>
      </c>
      <c r="B135" s="11" t="s">
        <v>306</v>
      </c>
      <c r="C135" s="12" t="s">
        <v>313</v>
      </c>
      <c r="D135" s="34" t="s">
        <v>314</v>
      </c>
      <c r="E135" s="13">
        <v>0.96830000000000005</v>
      </c>
    </row>
    <row r="136" spans="1:5" ht="15.75" x14ac:dyDescent="0.25">
      <c r="A136" s="27">
        <v>141</v>
      </c>
      <c r="B136" s="11" t="s">
        <v>306</v>
      </c>
      <c r="C136" s="12" t="s">
        <v>315</v>
      </c>
      <c r="D136" s="28" t="s">
        <v>316</v>
      </c>
      <c r="E136" s="13">
        <v>0.95240000000000002</v>
      </c>
    </row>
    <row r="137" spans="1:5" ht="15.75" x14ac:dyDescent="0.25">
      <c r="A137" s="27">
        <v>146</v>
      </c>
      <c r="B137" s="11" t="s">
        <v>306</v>
      </c>
      <c r="C137" s="12" t="s">
        <v>317</v>
      </c>
      <c r="D137" s="34" t="s">
        <v>318</v>
      </c>
      <c r="E137" s="13">
        <v>0.95240000000000002</v>
      </c>
    </row>
    <row r="138" spans="1:5" ht="15.75" x14ac:dyDescent="0.25">
      <c r="A138" s="27">
        <v>133</v>
      </c>
      <c r="B138" s="11" t="s">
        <v>306</v>
      </c>
      <c r="C138" s="12" t="s">
        <v>319</v>
      </c>
      <c r="D138" s="28" t="s">
        <v>320</v>
      </c>
      <c r="E138" s="13">
        <v>0.9365</v>
      </c>
    </row>
    <row r="139" spans="1:5" ht="15.75" x14ac:dyDescent="0.25">
      <c r="A139" s="27">
        <v>132</v>
      </c>
      <c r="B139" s="11" t="s">
        <v>306</v>
      </c>
      <c r="C139" s="12" t="s">
        <v>321</v>
      </c>
      <c r="D139" s="28" t="s">
        <v>322</v>
      </c>
      <c r="E139" s="13">
        <v>0.92059999999999997</v>
      </c>
    </row>
    <row r="140" spans="1:5" ht="15.75" x14ac:dyDescent="0.25">
      <c r="A140" s="27">
        <v>137</v>
      </c>
      <c r="B140" s="11" t="s">
        <v>306</v>
      </c>
      <c r="C140" s="12" t="s">
        <v>323</v>
      </c>
      <c r="D140" s="28" t="s">
        <v>324</v>
      </c>
      <c r="E140" s="13">
        <v>0.90480000000000005</v>
      </c>
    </row>
    <row r="141" spans="1:5" ht="15.75" x14ac:dyDescent="0.25">
      <c r="A141" s="27">
        <v>139</v>
      </c>
      <c r="B141" s="11" t="s">
        <v>306</v>
      </c>
      <c r="C141" s="12" t="s">
        <v>325</v>
      </c>
      <c r="D141" s="28" t="s">
        <v>326</v>
      </c>
      <c r="E141" s="13">
        <v>0.90480000000000005</v>
      </c>
    </row>
    <row r="142" spans="1:5" ht="15.75" x14ac:dyDescent="0.25">
      <c r="A142" s="27">
        <v>135</v>
      </c>
      <c r="B142" s="11" t="s">
        <v>306</v>
      </c>
      <c r="C142" s="12" t="s">
        <v>327</v>
      </c>
      <c r="D142" s="28" t="s">
        <v>328</v>
      </c>
      <c r="E142" s="13">
        <v>0.873</v>
      </c>
    </row>
    <row r="143" spans="1:5" ht="15.75" x14ac:dyDescent="0.25">
      <c r="A143" s="27">
        <v>136</v>
      </c>
      <c r="B143" s="11" t="s">
        <v>306</v>
      </c>
      <c r="C143" s="12" t="s">
        <v>329</v>
      </c>
      <c r="D143" s="28" t="s">
        <v>330</v>
      </c>
      <c r="E143" s="13">
        <v>0.873</v>
      </c>
    </row>
    <row r="144" spans="1:5" ht="15.75" x14ac:dyDescent="0.25">
      <c r="A144" s="27">
        <v>143</v>
      </c>
      <c r="B144" s="11" t="s">
        <v>306</v>
      </c>
      <c r="C144" s="12" t="s">
        <v>331</v>
      </c>
      <c r="D144" s="34" t="s">
        <v>332</v>
      </c>
      <c r="E144" s="13">
        <v>0.85709999999999997</v>
      </c>
    </row>
    <row r="145" spans="1:5" ht="15.75" x14ac:dyDescent="0.25">
      <c r="A145" s="27">
        <v>150</v>
      </c>
      <c r="B145" s="11" t="s">
        <v>306</v>
      </c>
      <c r="C145" s="12" t="s">
        <v>333</v>
      </c>
      <c r="D145" s="34" t="s">
        <v>334</v>
      </c>
      <c r="E145" s="13">
        <v>0.84130000000000005</v>
      </c>
    </row>
    <row r="146" spans="1:5" ht="15.75" x14ac:dyDescent="0.25">
      <c r="A146" s="27">
        <v>148</v>
      </c>
      <c r="B146" s="11" t="s">
        <v>306</v>
      </c>
      <c r="C146" s="12" t="s">
        <v>335</v>
      </c>
      <c r="D146" s="34" t="s">
        <v>336</v>
      </c>
      <c r="E146" s="13">
        <v>0.76190000000000002</v>
      </c>
    </row>
    <row r="147" spans="1:5" ht="15.75" x14ac:dyDescent="0.25">
      <c r="A147" s="27">
        <v>140</v>
      </c>
      <c r="B147" s="11" t="s">
        <v>306</v>
      </c>
      <c r="C147" s="12" t="s">
        <v>337</v>
      </c>
      <c r="D147" s="28" t="s">
        <v>338</v>
      </c>
      <c r="E147" s="13">
        <v>0.71430000000000005</v>
      </c>
    </row>
    <row r="148" spans="1:5" ht="15.75" x14ac:dyDescent="0.25">
      <c r="A148" s="27">
        <v>149</v>
      </c>
      <c r="B148" s="11" t="s">
        <v>306</v>
      </c>
      <c r="C148" s="12" t="s">
        <v>339</v>
      </c>
      <c r="D148" s="28" t="s">
        <v>340</v>
      </c>
      <c r="E148" s="13">
        <v>0.71430000000000005</v>
      </c>
    </row>
    <row r="149" spans="1:5" ht="15.75" x14ac:dyDescent="0.25">
      <c r="A149" s="27">
        <v>144</v>
      </c>
      <c r="B149" s="11" t="s">
        <v>306</v>
      </c>
      <c r="C149" s="12" t="s">
        <v>341</v>
      </c>
      <c r="D149" s="34" t="s">
        <v>342</v>
      </c>
      <c r="E149" s="13">
        <v>0.63490000000000002</v>
      </c>
    </row>
    <row r="150" spans="1:5" ht="15.75" x14ac:dyDescent="0.25">
      <c r="A150" s="27">
        <v>131</v>
      </c>
      <c r="B150" s="11" t="s">
        <v>306</v>
      </c>
      <c r="C150" s="12" t="s">
        <v>343</v>
      </c>
      <c r="D150" s="28" t="s">
        <v>344</v>
      </c>
      <c r="E150" s="13">
        <v>0.39679999999999999</v>
      </c>
    </row>
    <row r="151" spans="1:5" ht="15.75" x14ac:dyDescent="0.25">
      <c r="A151" s="27">
        <v>138</v>
      </c>
      <c r="B151" s="11" t="s">
        <v>306</v>
      </c>
      <c r="C151" s="12" t="s">
        <v>345</v>
      </c>
      <c r="D151" s="28" t="s">
        <v>346</v>
      </c>
      <c r="E151" s="13">
        <v>0.23810000000000001</v>
      </c>
    </row>
    <row r="152" spans="1:5" ht="15.75" x14ac:dyDescent="0.25">
      <c r="A152" s="29">
        <v>178</v>
      </c>
      <c r="B152" s="19" t="s">
        <v>347</v>
      </c>
      <c r="C152" s="20" t="s">
        <v>348</v>
      </c>
      <c r="D152" s="21" t="s">
        <v>349</v>
      </c>
      <c r="E152" s="13">
        <v>1</v>
      </c>
    </row>
    <row r="153" spans="1:5" ht="15.75" x14ac:dyDescent="0.25">
      <c r="A153" s="29">
        <v>160</v>
      </c>
      <c r="B153" s="19" t="s">
        <v>347</v>
      </c>
      <c r="C153" s="20" t="s">
        <v>350</v>
      </c>
      <c r="D153" s="21" t="s">
        <v>351</v>
      </c>
      <c r="E153" s="13">
        <v>0.9365</v>
      </c>
    </row>
    <row r="154" spans="1:5" ht="15.75" x14ac:dyDescent="0.25">
      <c r="A154" s="29">
        <v>170</v>
      </c>
      <c r="B154" s="19" t="s">
        <v>347</v>
      </c>
      <c r="C154" s="22" t="s">
        <v>352</v>
      </c>
      <c r="D154" s="24" t="s">
        <v>353</v>
      </c>
      <c r="E154" s="13">
        <v>0.92059999999999997</v>
      </c>
    </row>
    <row r="155" spans="1:5" ht="15.75" x14ac:dyDescent="0.25">
      <c r="A155" s="29">
        <v>155</v>
      </c>
      <c r="B155" s="19" t="s">
        <v>347</v>
      </c>
      <c r="C155" s="22" t="s">
        <v>354</v>
      </c>
      <c r="D155" s="24" t="s">
        <v>355</v>
      </c>
      <c r="E155" s="13">
        <v>0.90480000000000005</v>
      </c>
    </row>
    <row r="156" spans="1:5" ht="15.75" x14ac:dyDescent="0.25">
      <c r="A156" s="29">
        <v>166</v>
      </c>
      <c r="B156" s="19" t="s">
        <v>347</v>
      </c>
      <c r="C156" s="20" t="s">
        <v>356</v>
      </c>
      <c r="D156" s="21" t="s">
        <v>357</v>
      </c>
      <c r="E156" s="13">
        <v>0.88890000000000002</v>
      </c>
    </row>
    <row r="157" spans="1:5" ht="15.75" x14ac:dyDescent="0.25">
      <c r="A157" s="29">
        <v>172</v>
      </c>
      <c r="B157" s="19" t="s">
        <v>347</v>
      </c>
      <c r="C157" s="20" t="s">
        <v>358</v>
      </c>
      <c r="D157" s="21" t="s">
        <v>359</v>
      </c>
      <c r="E157" s="13">
        <v>0.88890000000000002</v>
      </c>
    </row>
    <row r="158" spans="1:5" ht="15.75" x14ac:dyDescent="0.25">
      <c r="A158" s="29">
        <v>157</v>
      </c>
      <c r="B158" s="19" t="s">
        <v>347</v>
      </c>
      <c r="C158" s="20" t="s">
        <v>360</v>
      </c>
      <c r="D158" s="21" t="s">
        <v>361</v>
      </c>
      <c r="E158" s="13">
        <v>0.873</v>
      </c>
    </row>
    <row r="159" spans="1:5" ht="15.75" x14ac:dyDescent="0.25">
      <c r="A159" s="29">
        <v>159</v>
      </c>
      <c r="B159" s="19" t="s">
        <v>347</v>
      </c>
      <c r="C159" s="20" t="s">
        <v>362</v>
      </c>
      <c r="D159" s="21" t="s">
        <v>363</v>
      </c>
      <c r="E159" s="13">
        <v>0.873</v>
      </c>
    </row>
    <row r="160" spans="1:5" ht="15.75" x14ac:dyDescent="0.25">
      <c r="A160" s="29">
        <v>158</v>
      </c>
      <c r="B160" s="19" t="s">
        <v>347</v>
      </c>
      <c r="C160" s="20" t="s">
        <v>364</v>
      </c>
      <c r="D160" s="21" t="s">
        <v>365</v>
      </c>
      <c r="E160" s="13">
        <v>0.84130000000000005</v>
      </c>
    </row>
    <row r="161" spans="1:5" ht="15.75" x14ac:dyDescent="0.25">
      <c r="A161" s="29">
        <v>151</v>
      </c>
      <c r="B161" s="19" t="s">
        <v>347</v>
      </c>
      <c r="C161" s="20" t="s">
        <v>366</v>
      </c>
      <c r="D161" s="30" t="s">
        <v>367</v>
      </c>
      <c r="E161" s="13">
        <v>0.79369999999999996</v>
      </c>
    </row>
    <row r="162" spans="1:5" ht="15.75" x14ac:dyDescent="0.25">
      <c r="A162" s="29">
        <v>177</v>
      </c>
      <c r="B162" s="19" t="s">
        <v>347</v>
      </c>
      <c r="C162" s="22" t="s">
        <v>368</v>
      </c>
      <c r="D162" s="24" t="s">
        <v>369</v>
      </c>
      <c r="E162" s="13">
        <v>0.77780000000000005</v>
      </c>
    </row>
    <row r="163" spans="1:5" ht="15.75" x14ac:dyDescent="0.25">
      <c r="A163" s="29">
        <v>173</v>
      </c>
      <c r="B163" s="19" t="s">
        <v>347</v>
      </c>
      <c r="C163" s="20" t="s">
        <v>370</v>
      </c>
      <c r="D163" s="21" t="s">
        <v>371</v>
      </c>
      <c r="E163" s="13">
        <v>0.76190000000000002</v>
      </c>
    </row>
    <row r="164" spans="1:5" ht="15.75" x14ac:dyDescent="0.25">
      <c r="A164" s="29">
        <v>161</v>
      </c>
      <c r="B164" s="19" t="s">
        <v>347</v>
      </c>
      <c r="C164" s="20" t="s">
        <v>372</v>
      </c>
      <c r="D164" s="21" t="s">
        <v>373</v>
      </c>
      <c r="E164" s="13">
        <v>0.746</v>
      </c>
    </row>
    <row r="165" spans="1:5" ht="15.75" x14ac:dyDescent="0.25">
      <c r="A165" s="29">
        <v>179</v>
      </c>
      <c r="B165" s="19" t="s">
        <v>347</v>
      </c>
      <c r="C165" s="20" t="s">
        <v>374</v>
      </c>
      <c r="D165" s="21" t="s">
        <v>375</v>
      </c>
      <c r="E165" s="13">
        <v>0.73019999999999996</v>
      </c>
    </row>
    <row r="166" spans="1:5" ht="15.75" x14ac:dyDescent="0.25">
      <c r="A166" s="29">
        <v>156</v>
      </c>
      <c r="B166" s="19" t="s">
        <v>347</v>
      </c>
      <c r="C166" s="20" t="s">
        <v>376</v>
      </c>
      <c r="D166" s="21" t="s">
        <v>377</v>
      </c>
      <c r="E166" s="13">
        <v>0.71430000000000005</v>
      </c>
    </row>
    <row r="167" spans="1:5" ht="15.75" x14ac:dyDescent="0.25">
      <c r="A167" s="29">
        <v>164</v>
      </c>
      <c r="B167" s="19" t="s">
        <v>347</v>
      </c>
      <c r="C167" s="20" t="s">
        <v>378</v>
      </c>
      <c r="D167" s="21" t="s">
        <v>379</v>
      </c>
      <c r="E167" s="13">
        <v>0.65080000000000005</v>
      </c>
    </row>
    <row r="168" spans="1:5" ht="15.75" x14ac:dyDescent="0.25">
      <c r="A168" s="29">
        <v>180</v>
      </c>
      <c r="B168" s="19" t="s">
        <v>347</v>
      </c>
      <c r="C168" s="22" t="s">
        <v>380</v>
      </c>
      <c r="D168" s="24" t="s">
        <v>381</v>
      </c>
      <c r="E168" s="13">
        <v>0.65080000000000005</v>
      </c>
    </row>
    <row r="169" spans="1:5" ht="15.75" x14ac:dyDescent="0.25">
      <c r="A169" s="29">
        <v>163</v>
      </c>
      <c r="B169" s="19" t="s">
        <v>347</v>
      </c>
      <c r="C169" s="20" t="s">
        <v>382</v>
      </c>
      <c r="D169" s="21" t="s">
        <v>383</v>
      </c>
      <c r="E169" s="13">
        <v>0.61899999999999999</v>
      </c>
    </row>
    <row r="170" spans="1:5" ht="15.75" x14ac:dyDescent="0.25">
      <c r="A170" s="29">
        <v>165</v>
      </c>
      <c r="B170" s="19" t="s">
        <v>347</v>
      </c>
      <c r="C170" s="20" t="s">
        <v>384</v>
      </c>
      <c r="D170" s="21" t="s">
        <v>385</v>
      </c>
      <c r="E170" s="13">
        <v>0.58730000000000004</v>
      </c>
    </row>
    <row r="171" spans="1:5" ht="15.75" x14ac:dyDescent="0.25">
      <c r="A171" s="29">
        <v>152</v>
      </c>
      <c r="B171" s="19" t="s">
        <v>347</v>
      </c>
      <c r="C171" s="20" t="s">
        <v>386</v>
      </c>
      <c r="D171" s="30" t="s">
        <v>387</v>
      </c>
      <c r="E171" s="13">
        <v>0.58730000000000004</v>
      </c>
    </row>
    <row r="172" spans="1:5" ht="15.75" x14ac:dyDescent="0.25">
      <c r="A172" s="29">
        <v>153</v>
      </c>
      <c r="B172" s="19" t="s">
        <v>347</v>
      </c>
      <c r="C172" s="31" t="s">
        <v>388</v>
      </c>
      <c r="D172" s="32" t="s">
        <v>389</v>
      </c>
      <c r="E172" s="13">
        <v>0.53969999999999996</v>
      </c>
    </row>
    <row r="173" spans="1:5" ht="15.75" x14ac:dyDescent="0.25">
      <c r="A173" s="29">
        <v>168</v>
      </c>
      <c r="B173" s="19" t="s">
        <v>347</v>
      </c>
      <c r="C173" s="20" t="s">
        <v>390</v>
      </c>
      <c r="D173" s="21" t="s">
        <v>391</v>
      </c>
      <c r="E173" s="13">
        <v>0.50790000000000002</v>
      </c>
    </row>
    <row r="174" spans="1:5" ht="15.75" x14ac:dyDescent="0.25">
      <c r="A174" s="29">
        <v>154</v>
      </c>
      <c r="B174" s="19" t="s">
        <v>347</v>
      </c>
      <c r="C174" s="20" t="s">
        <v>392</v>
      </c>
      <c r="D174" s="21" t="s">
        <v>393</v>
      </c>
      <c r="E174" s="13">
        <v>0.49209999999999998</v>
      </c>
    </row>
    <row r="175" spans="1:5" ht="15.75" x14ac:dyDescent="0.25">
      <c r="A175" s="29">
        <v>171</v>
      </c>
      <c r="B175" s="19" t="s">
        <v>347</v>
      </c>
      <c r="C175" s="20" t="s">
        <v>394</v>
      </c>
      <c r="D175" s="21" t="s">
        <v>395</v>
      </c>
      <c r="E175" s="13">
        <v>0.49209999999999998</v>
      </c>
    </row>
    <row r="176" spans="1:5" ht="15.75" x14ac:dyDescent="0.25">
      <c r="A176" s="29">
        <v>175</v>
      </c>
      <c r="B176" s="19" t="s">
        <v>347</v>
      </c>
      <c r="C176" s="22" t="s">
        <v>396</v>
      </c>
      <c r="D176" s="24" t="s">
        <v>397</v>
      </c>
      <c r="E176" s="13">
        <v>0.49209999999999998</v>
      </c>
    </row>
    <row r="177" spans="1:5" ht="15.75" x14ac:dyDescent="0.25">
      <c r="A177" s="29">
        <v>169</v>
      </c>
      <c r="B177" s="19" t="s">
        <v>347</v>
      </c>
      <c r="C177" s="20" t="s">
        <v>398</v>
      </c>
      <c r="D177" s="21" t="s">
        <v>399</v>
      </c>
      <c r="E177" s="13">
        <v>0.47620000000000001</v>
      </c>
    </row>
    <row r="178" spans="1:5" ht="15.75" x14ac:dyDescent="0.25">
      <c r="A178" s="29">
        <v>167</v>
      </c>
      <c r="B178" s="19" t="s">
        <v>347</v>
      </c>
      <c r="C178" s="20" t="s">
        <v>400</v>
      </c>
      <c r="D178" s="21" t="s">
        <v>401</v>
      </c>
      <c r="E178" s="13">
        <v>0.46029999999999999</v>
      </c>
    </row>
    <row r="179" spans="1:5" ht="15.75" x14ac:dyDescent="0.25">
      <c r="A179" s="29">
        <v>162</v>
      </c>
      <c r="B179" s="19" t="s">
        <v>347</v>
      </c>
      <c r="C179" s="20" t="s">
        <v>402</v>
      </c>
      <c r="D179" s="21" t="s">
        <v>403</v>
      </c>
      <c r="E179" s="13">
        <v>0.42859999999999998</v>
      </c>
    </row>
    <row r="180" spans="1:5" ht="15.75" x14ac:dyDescent="0.25">
      <c r="A180" s="29">
        <v>176</v>
      </c>
      <c r="B180" s="19" t="s">
        <v>347</v>
      </c>
      <c r="C180" s="20" t="s">
        <v>404</v>
      </c>
      <c r="D180" s="21" t="s">
        <v>405</v>
      </c>
      <c r="E180" s="13">
        <v>0.41270000000000001</v>
      </c>
    </row>
    <row r="181" spans="1:5" ht="15.75" x14ac:dyDescent="0.25">
      <c r="A181" s="29">
        <v>174</v>
      </c>
      <c r="B181" s="19" t="s">
        <v>347</v>
      </c>
      <c r="C181" s="20" t="s">
        <v>406</v>
      </c>
      <c r="D181" s="21" t="s">
        <v>407</v>
      </c>
      <c r="E181" s="13">
        <v>0.36509999999999998</v>
      </c>
    </row>
    <row r="182" spans="1:5" ht="15.75" x14ac:dyDescent="0.25">
      <c r="A182" s="27">
        <v>199</v>
      </c>
      <c r="B182" s="36" t="s">
        <v>408</v>
      </c>
      <c r="C182" s="12" t="s">
        <v>409</v>
      </c>
      <c r="D182" s="34" t="s">
        <v>410</v>
      </c>
      <c r="E182" s="13">
        <v>0.84130000000000005</v>
      </c>
    </row>
    <row r="183" spans="1:5" ht="15.75" x14ac:dyDescent="0.25">
      <c r="A183" s="27">
        <v>184</v>
      </c>
      <c r="B183" s="17" t="s">
        <v>408</v>
      </c>
      <c r="C183" s="12" t="s">
        <v>411</v>
      </c>
      <c r="D183" s="34" t="s">
        <v>412</v>
      </c>
      <c r="E183" s="13">
        <v>0.79369999999999996</v>
      </c>
    </row>
    <row r="184" spans="1:5" ht="15.75" x14ac:dyDescent="0.25">
      <c r="A184" s="27">
        <v>191</v>
      </c>
      <c r="B184" s="17" t="s">
        <v>408</v>
      </c>
      <c r="C184" s="12" t="s">
        <v>413</v>
      </c>
      <c r="D184" s="34" t="s">
        <v>414</v>
      </c>
      <c r="E184" s="13">
        <v>0.77780000000000005</v>
      </c>
    </row>
    <row r="185" spans="1:5" ht="15.75" x14ac:dyDescent="0.25">
      <c r="A185" s="27">
        <v>188</v>
      </c>
      <c r="B185" s="17" t="s">
        <v>408</v>
      </c>
      <c r="C185" s="12" t="s">
        <v>415</v>
      </c>
      <c r="D185" s="34" t="s">
        <v>416</v>
      </c>
      <c r="E185" s="13">
        <v>0.76190000000000002</v>
      </c>
    </row>
    <row r="186" spans="1:5" ht="15.75" x14ac:dyDescent="0.25">
      <c r="A186" s="27">
        <v>194</v>
      </c>
      <c r="B186" s="17" t="s">
        <v>408</v>
      </c>
      <c r="C186" s="12" t="s">
        <v>417</v>
      </c>
      <c r="D186" s="34" t="s">
        <v>418</v>
      </c>
      <c r="E186" s="13">
        <v>0.76190000000000002</v>
      </c>
    </row>
    <row r="187" spans="1:5" ht="15.75" x14ac:dyDescent="0.25">
      <c r="A187" s="27">
        <v>189</v>
      </c>
      <c r="B187" s="17" t="s">
        <v>408</v>
      </c>
      <c r="C187" s="12" t="s">
        <v>419</v>
      </c>
      <c r="D187" s="34" t="s">
        <v>420</v>
      </c>
      <c r="E187" s="13">
        <v>0.746</v>
      </c>
    </row>
    <row r="188" spans="1:5" ht="15.75" x14ac:dyDescent="0.25">
      <c r="A188" s="27">
        <v>181</v>
      </c>
      <c r="B188" s="17" t="s">
        <v>408</v>
      </c>
      <c r="C188" s="12" t="s">
        <v>421</v>
      </c>
      <c r="D188" s="34" t="s">
        <v>422</v>
      </c>
      <c r="E188" s="13">
        <v>0.71430000000000005</v>
      </c>
    </row>
    <row r="189" spans="1:5" ht="15.75" x14ac:dyDescent="0.25">
      <c r="A189" s="27">
        <v>185</v>
      </c>
      <c r="B189" s="17" t="s">
        <v>408</v>
      </c>
      <c r="C189" s="12" t="s">
        <v>423</v>
      </c>
      <c r="D189" s="34" t="s">
        <v>424</v>
      </c>
      <c r="E189" s="13">
        <v>0.71430000000000005</v>
      </c>
    </row>
    <row r="190" spans="1:5" ht="15.75" x14ac:dyDescent="0.25">
      <c r="A190" s="27">
        <v>200</v>
      </c>
      <c r="B190" s="17" t="s">
        <v>408</v>
      </c>
      <c r="C190" s="12" t="s">
        <v>425</v>
      </c>
      <c r="D190" s="34" t="s">
        <v>426</v>
      </c>
      <c r="E190" s="13">
        <v>0.71430000000000005</v>
      </c>
    </row>
    <row r="191" spans="1:5" ht="15.75" x14ac:dyDescent="0.25">
      <c r="A191" s="27">
        <v>183</v>
      </c>
      <c r="B191" s="17" t="s">
        <v>408</v>
      </c>
      <c r="C191" s="12" t="s">
        <v>427</v>
      </c>
      <c r="D191" s="34" t="s">
        <v>428</v>
      </c>
      <c r="E191" s="13">
        <v>0.60319999999999996</v>
      </c>
    </row>
    <row r="192" spans="1:5" ht="15.75" x14ac:dyDescent="0.25">
      <c r="A192" s="27">
        <v>186</v>
      </c>
      <c r="B192" s="17" t="s">
        <v>408</v>
      </c>
      <c r="C192" s="12" t="s">
        <v>429</v>
      </c>
      <c r="D192" s="14" t="s">
        <v>430</v>
      </c>
      <c r="E192" s="13">
        <v>0.57140000000000002</v>
      </c>
    </row>
    <row r="193" spans="1:5" ht="15.75" x14ac:dyDescent="0.25">
      <c r="A193" s="27">
        <v>198</v>
      </c>
      <c r="B193" s="17" t="s">
        <v>408</v>
      </c>
      <c r="C193" s="12" t="s">
        <v>431</v>
      </c>
      <c r="D193" s="34" t="s">
        <v>432</v>
      </c>
      <c r="E193" s="13">
        <v>0.53969999999999996</v>
      </c>
    </row>
    <row r="194" spans="1:5" ht="15.75" x14ac:dyDescent="0.25">
      <c r="A194" s="27">
        <v>196</v>
      </c>
      <c r="B194" s="17" t="s">
        <v>408</v>
      </c>
      <c r="C194" s="12" t="s">
        <v>433</v>
      </c>
      <c r="D194" s="34" t="s">
        <v>434</v>
      </c>
      <c r="E194" s="13">
        <v>0.52380000000000004</v>
      </c>
    </row>
    <row r="195" spans="1:5" ht="15.75" x14ac:dyDescent="0.25">
      <c r="A195" s="27">
        <v>182</v>
      </c>
      <c r="B195" s="17" t="s">
        <v>408</v>
      </c>
      <c r="C195" s="12" t="s">
        <v>435</v>
      </c>
      <c r="D195" s="34" t="s">
        <v>436</v>
      </c>
      <c r="E195" s="13">
        <v>0.50790000000000002</v>
      </c>
    </row>
    <row r="196" spans="1:5" ht="15.75" x14ac:dyDescent="0.25">
      <c r="A196" s="27">
        <v>197</v>
      </c>
      <c r="B196" s="16" t="s">
        <v>408</v>
      </c>
      <c r="C196" s="16" t="s">
        <v>437</v>
      </c>
      <c r="D196" s="35" t="s">
        <v>438</v>
      </c>
      <c r="E196" s="13">
        <v>0.44440000000000002</v>
      </c>
    </row>
    <row r="197" spans="1:5" ht="15.75" x14ac:dyDescent="0.25">
      <c r="A197" s="27">
        <v>190</v>
      </c>
      <c r="B197" s="16" t="s">
        <v>408</v>
      </c>
      <c r="C197" s="16" t="s">
        <v>439</v>
      </c>
      <c r="D197" s="35" t="s">
        <v>440</v>
      </c>
      <c r="E197" s="13">
        <v>0.36509999999999998</v>
      </c>
    </row>
    <row r="198" spans="1:5" ht="15.75" x14ac:dyDescent="0.25">
      <c r="A198" s="27">
        <v>195</v>
      </c>
      <c r="B198" s="17" t="s">
        <v>408</v>
      </c>
      <c r="C198" s="12" t="s">
        <v>441</v>
      </c>
      <c r="D198" s="34" t="s">
        <v>442</v>
      </c>
      <c r="E198" s="13">
        <v>0.28570000000000001</v>
      </c>
    </row>
    <row r="199" spans="1:5" ht="15.75" x14ac:dyDescent="0.25">
      <c r="A199" s="27">
        <v>193</v>
      </c>
      <c r="B199" s="17" t="s">
        <v>408</v>
      </c>
      <c r="C199" s="12" t="s">
        <v>443</v>
      </c>
      <c r="D199" s="34" t="s">
        <v>444</v>
      </c>
      <c r="E199" s="13">
        <v>0.1111</v>
      </c>
    </row>
    <row r="200" spans="1:5" ht="15.75" x14ac:dyDescent="0.25">
      <c r="A200" s="27">
        <v>187</v>
      </c>
      <c r="B200" s="17" t="s">
        <v>408</v>
      </c>
      <c r="C200" s="12" t="s">
        <v>445</v>
      </c>
      <c r="D200" s="34" t="s">
        <v>446</v>
      </c>
      <c r="E200" s="13">
        <v>6.3500000000000001E-2</v>
      </c>
    </row>
    <row r="201" spans="1:5" ht="15.75" x14ac:dyDescent="0.25">
      <c r="A201" s="27">
        <v>192</v>
      </c>
      <c r="B201" s="17" t="s">
        <v>408</v>
      </c>
      <c r="C201" s="12" t="s">
        <v>447</v>
      </c>
      <c r="D201" s="34" t="s">
        <v>448</v>
      </c>
      <c r="E201" s="13">
        <v>6.3500000000000001E-2</v>
      </c>
    </row>
    <row r="202" spans="1:5" ht="15.75" x14ac:dyDescent="0.25">
      <c r="A202" s="29">
        <v>207</v>
      </c>
      <c r="B202" s="19" t="s">
        <v>449</v>
      </c>
      <c r="C202" s="20" t="s">
        <v>450</v>
      </c>
      <c r="D202" s="21" t="s">
        <v>451</v>
      </c>
      <c r="E202" s="13">
        <v>0.85709999999999997</v>
      </c>
    </row>
    <row r="203" spans="1:5" ht="15.75" x14ac:dyDescent="0.25">
      <c r="A203" s="29">
        <v>208</v>
      </c>
      <c r="B203" s="19" t="s">
        <v>449</v>
      </c>
      <c r="C203" s="20" t="s">
        <v>452</v>
      </c>
      <c r="D203" s="21" t="s">
        <v>453</v>
      </c>
      <c r="E203" s="13">
        <v>0.85709999999999997</v>
      </c>
    </row>
    <row r="204" spans="1:5" ht="15.75" x14ac:dyDescent="0.25">
      <c r="A204" s="29">
        <v>205</v>
      </c>
      <c r="B204" s="19" t="s">
        <v>449</v>
      </c>
      <c r="C204" s="20" t="s">
        <v>454</v>
      </c>
      <c r="D204" s="21" t="s">
        <v>455</v>
      </c>
      <c r="E204" s="13">
        <v>0.8095</v>
      </c>
    </row>
    <row r="205" spans="1:5" ht="15.75" x14ac:dyDescent="0.25">
      <c r="A205" s="29">
        <v>210</v>
      </c>
      <c r="B205" s="19" t="s">
        <v>449</v>
      </c>
      <c r="C205" s="20" t="s">
        <v>456</v>
      </c>
      <c r="D205" s="21" t="s">
        <v>457</v>
      </c>
      <c r="E205" s="13">
        <v>0.73019999999999996</v>
      </c>
    </row>
    <row r="206" spans="1:5" ht="15.75" x14ac:dyDescent="0.25">
      <c r="A206" s="29">
        <v>201</v>
      </c>
      <c r="B206" s="19" t="s">
        <v>449</v>
      </c>
      <c r="C206" s="20" t="s">
        <v>458</v>
      </c>
      <c r="D206" s="21" t="s">
        <v>459</v>
      </c>
      <c r="E206" s="13">
        <v>0.60319999999999996</v>
      </c>
    </row>
    <row r="207" spans="1:5" ht="15.75" x14ac:dyDescent="0.25">
      <c r="A207" s="29">
        <v>203</v>
      </c>
      <c r="B207" s="19" t="s">
        <v>449</v>
      </c>
      <c r="C207" s="20" t="s">
        <v>460</v>
      </c>
      <c r="D207" s="21" t="s">
        <v>461</v>
      </c>
      <c r="E207" s="13">
        <v>0.55559999999999998</v>
      </c>
    </row>
    <row r="208" spans="1:5" ht="15.75" x14ac:dyDescent="0.25">
      <c r="A208" s="29">
        <v>209</v>
      </c>
      <c r="B208" s="19" t="s">
        <v>449</v>
      </c>
      <c r="C208" s="22" t="s">
        <v>462</v>
      </c>
      <c r="D208" s="24" t="s">
        <v>463</v>
      </c>
      <c r="E208" s="13">
        <v>0.49209999999999998</v>
      </c>
    </row>
    <row r="209" spans="1:5" ht="15.75" x14ac:dyDescent="0.25">
      <c r="A209" s="29">
        <v>202</v>
      </c>
      <c r="B209" s="19" t="s">
        <v>449</v>
      </c>
      <c r="C209" s="22" t="s">
        <v>464</v>
      </c>
      <c r="D209" s="24" t="s">
        <v>465</v>
      </c>
      <c r="E209" s="13">
        <v>0.28570000000000001</v>
      </c>
    </row>
    <row r="210" spans="1:5" ht="15.75" x14ac:dyDescent="0.25">
      <c r="A210" s="29">
        <v>206</v>
      </c>
      <c r="B210" s="19" t="s">
        <v>449</v>
      </c>
      <c r="C210" s="20" t="s">
        <v>466</v>
      </c>
      <c r="D210" s="21" t="s">
        <v>467</v>
      </c>
      <c r="E210" s="13">
        <v>0.28570000000000001</v>
      </c>
    </row>
    <row r="211" spans="1:5" ht="15.75" x14ac:dyDescent="0.25">
      <c r="A211" s="29">
        <v>204</v>
      </c>
      <c r="B211" s="19" t="s">
        <v>449</v>
      </c>
      <c r="C211" s="20" t="s">
        <v>468</v>
      </c>
      <c r="D211" s="21" t="s">
        <v>469</v>
      </c>
      <c r="E211" s="13">
        <v>0.22220000000000001</v>
      </c>
    </row>
    <row r="212" spans="1:5" ht="15.75" x14ac:dyDescent="0.25">
      <c r="A212" s="27">
        <v>247</v>
      </c>
      <c r="B212" s="11" t="s">
        <v>470</v>
      </c>
      <c r="C212" s="12" t="s">
        <v>471</v>
      </c>
      <c r="D212" s="34" t="s">
        <v>472</v>
      </c>
      <c r="E212" s="13">
        <v>1</v>
      </c>
    </row>
    <row r="213" spans="1:5" ht="15.75" x14ac:dyDescent="0.25">
      <c r="A213" s="27">
        <v>222</v>
      </c>
      <c r="B213" s="11" t="s">
        <v>470</v>
      </c>
      <c r="C213" s="12" t="s">
        <v>473</v>
      </c>
      <c r="D213" s="34" t="s">
        <v>474</v>
      </c>
      <c r="E213" s="13">
        <v>0.98409999999999997</v>
      </c>
    </row>
    <row r="214" spans="1:5" ht="15.75" x14ac:dyDescent="0.25">
      <c r="A214" s="27">
        <v>236</v>
      </c>
      <c r="B214" s="11" t="s">
        <v>470</v>
      </c>
      <c r="C214" s="12" t="s">
        <v>475</v>
      </c>
      <c r="D214" s="14" t="s">
        <v>476</v>
      </c>
      <c r="E214" s="13">
        <v>0.98409999999999997</v>
      </c>
    </row>
    <row r="215" spans="1:5" ht="15.75" x14ac:dyDescent="0.25">
      <c r="A215" s="27">
        <v>248</v>
      </c>
      <c r="B215" s="11" t="s">
        <v>470</v>
      </c>
      <c r="C215" s="12" t="s">
        <v>477</v>
      </c>
      <c r="D215" s="34" t="s">
        <v>478</v>
      </c>
      <c r="E215" s="13">
        <v>0.98409999999999997</v>
      </c>
    </row>
    <row r="216" spans="1:5" ht="15.75" x14ac:dyDescent="0.25">
      <c r="A216" s="27">
        <v>215</v>
      </c>
      <c r="B216" s="11" t="s">
        <v>470</v>
      </c>
      <c r="C216" s="12" t="s">
        <v>479</v>
      </c>
      <c r="D216" s="34" t="s">
        <v>480</v>
      </c>
      <c r="E216" s="13">
        <v>0.95240000000000002</v>
      </c>
    </row>
    <row r="217" spans="1:5" ht="15.75" x14ac:dyDescent="0.25">
      <c r="A217" s="27">
        <v>216</v>
      </c>
      <c r="B217" s="11" t="s">
        <v>470</v>
      </c>
      <c r="C217" s="12" t="s">
        <v>481</v>
      </c>
      <c r="D217" s="34" t="s">
        <v>482</v>
      </c>
      <c r="E217" s="13">
        <v>0.95240000000000002</v>
      </c>
    </row>
    <row r="218" spans="1:5" ht="15.75" x14ac:dyDescent="0.25">
      <c r="A218" s="27">
        <v>224</v>
      </c>
      <c r="B218" s="11" t="s">
        <v>470</v>
      </c>
      <c r="C218" s="12" t="s">
        <v>483</v>
      </c>
      <c r="D218" s="34" t="s">
        <v>484</v>
      </c>
      <c r="E218" s="13">
        <v>0.9365</v>
      </c>
    </row>
    <row r="219" spans="1:5" ht="15.75" x14ac:dyDescent="0.25">
      <c r="A219" s="27">
        <v>211</v>
      </c>
      <c r="B219" s="11" t="s">
        <v>470</v>
      </c>
      <c r="C219" s="12" t="s">
        <v>485</v>
      </c>
      <c r="D219" s="34" t="s">
        <v>486</v>
      </c>
      <c r="E219" s="13">
        <v>0.90480000000000005</v>
      </c>
    </row>
    <row r="220" spans="1:5" ht="15.75" x14ac:dyDescent="0.25">
      <c r="A220" s="27">
        <v>214</v>
      </c>
      <c r="B220" s="11" t="s">
        <v>470</v>
      </c>
      <c r="C220" s="12" t="s">
        <v>487</v>
      </c>
      <c r="D220" s="34" t="s">
        <v>488</v>
      </c>
      <c r="E220" s="13">
        <v>0.88890000000000002</v>
      </c>
    </row>
    <row r="221" spans="1:5" ht="15.75" x14ac:dyDescent="0.25">
      <c r="A221" s="27">
        <v>217</v>
      </c>
      <c r="B221" s="11" t="s">
        <v>470</v>
      </c>
      <c r="C221" s="12" t="s">
        <v>489</v>
      </c>
      <c r="D221" s="34" t="s">
        <v>490</v>
      </c>
      <c r="E221" s="13">
        <v>0.88890000000000002</v>
      </c>
    </row>
    <row r="222" spans="1:5" ht="15.75" x14ac:dyDescent="0.25">
      <c r="A222" s="27">
        <v>227</v>
      </c>
      <c r="B222" s="11" t="s">
        <v>470</v>
      </c>
      <c r="C222" s="12" t="s">
        <v>491</v>
      </c>
      <c r="D222" s="34" t="s">
        <v>492</v>
      </c>
      <c r="E222" s="13">
        <v>0.88890000000000002</v>
      </c>
    </row>
    <row r="223" spans="1:5" ht="15.75" x14ac:dyDescent="0.25">
      <c r="A223" s="27">
        <v>228</v>
      </c>
      <c r="B223" s="11" t="s">
        <v>470</v>
      </c>
      <c r="C223" s="37" t="s">
        <v>493</v>
      </c>
      <c r="D223" s="35" t="s">
        <v>494</v>
      </c>
      <c r="E223" s="13">
        <v>0.88890000000000002</v>
      </c>
    </row>
    <row r="224" spans="1:5" ht="15.75" x14ac:dyDescent="0.25">
      <c r="A224" s="27">
        <v>231</v>
      </c>
      <c r="B224" s="11" t="s">
        <v>470</v>
      </c>
      <c r="C224" s="12" t="s">
        <v>495</v>
      </c>
      <c r="D224" s="34" t="s">
        <v>496</v>
      </c>
      <c r="E224" s="13">
        <v>0.88890000000000002</v>
      </c>
    </row>
    <row r="225" spans="1:5" ht="15.75" x14ac:dyDescent="0.25">
      <c r="A225" s="27">
        <v>225</v>
      </c>
      <c r="B225" s="11" t="s">
        <v>470</v>
      </c>
      <c r="C225" s="12" t="s">
        <v>497</v>
      </c>
      <c r="D225" s="34" t="s">
        <v>498</v>
      </c>
      <c r="E225" s="13">
        <v>0.873</v>
      </c>
    </row>
    <row r="226" spans="1:5" ht="15.75" x14ac:dyDescent="0.25">
      <c r="A226" s="27">
        <v>226</v>
      </c>
      <c r="B226" s="11" t="s">
        <v>470</v>
      </c>
      <c r="C226" s="12" t="s">
        <v>499</v>
      </c>
      <c r="D226" s="34" t="s">
        <v>500</v>
      </c>
      <c r="E226" s="13">
        <v>0.85709999999999997</v>
      </c>
    </row>
    <row r="227" spans="1:5" ht="15.75" x14ac:dyDescent="0.25">
      <c r="A227" s="27">
        <v>213</v>
      </c>
      <c r="B227" s="11" t="s">
        <v>470</v>
      </c>
      <c r="C227" s="16" t="s">
        <v>501</v>
      </c>
      <c r="D227" s="35" t="s">
        <v>502</v>
      </c>
      <c r="E227" s="13">
        <v>0.84130000000000005</v>
      </c>
    </row>
    <row r="228" spans="1:5" ht="15.75" x14ac:dyDescent="0.25">
      <c r="A228" s="27">
        <v>219</v>
      </c>
      <c r="B228" s="11" t="s">
        <v>470</v>
      </c>
      <c r="C228" s="12" t="s">
        <v>503</v>
      </c>
      <c r="D228" s="34" t="s">
        <v>504</v>
      </c>
      <c r="E228" s="13">
        <v>0.84130000000000005</v>
      </c>
    </row>
    <row r="229" spans="1:5" ht="15.75" x14ac:dyDescent="0.25">
      <c r="A229" s="27">
        <v>239</v>
      </c>
      <c r="B229" s="11" t="s">
        <v>470</v>
      </c>
      <c r="C229" s="16" t="s">
        <v>505</v>
      </c>
      <c r="D229" s="35" t="s">
        <v>506</v>
      </c>
      <c r="E229" s="13">
        <v>0.84130000000000005</v>
      </c>
    </row>
    <row r="230" spans="1:5" ht="15.75" x14ac:dyDescent="0.25">
      <c r="A230" s="27">
        <v>237</v>
      </c>
      <c r="B230" s="11" t="s">
        <v>470</v>
      </c>
      <c r="C230" s="12" t="s">
        <v>507</v>
      </c>
      <c r="D230" s="34" t="s">
        <v>508</v>
      </c>
      <c r="E230" s="13">
        <v>0.82540000000000002</v>
      </c>
    </row>
    <row r="231" spans="1:5" ht="15.75" x14ac:dyDescent="0.25">
      <c r="A231" s="27">
        <v>242</v>
      </c>
      <c r="B231" s="11" t="s">
        <v>470</v>
      </c>
      <c r="C231" s="12" t="s">
        <v>509</v>
      </c>
      <c r="D231" s="34" t="s">
        <v>510</v>
      </c>
      <c r="E231" s="13">
        <v>0.82540000000000002</v>
      </c>
    </row>
    <row r="232" spans="1:5" ht="15.75" x14ac:dyDescent="0.25">
      <c r="A232" s="27">
        <v>221</v>
      </c>
      <c r="B232" s="11" t="s">
        <v>470</v>
      </c>
      <c r="C232" s="16" t="s">
        <v>511</v>
      </c>
      <c r="D232" s="35" t="s">
        <v>512</v>
      </c>
      <c r="E232" s="13">
        <v>0.8095</v>
      </c>
    </row>
    <row r="233" spans="1:5" ht="15.75" x14ac:dyDescent="0.25">
      <c r="A233" s="27">
        <v>235</v>
      </c>
      <c r="B233" s="11" t="s">
        <v>470</v>
      </c>
      <c r="C233" s="12" t="s">
        <v>513</v>
      </c>
      <c r="D233" s="34" t="s">
        <v>514</v>
      </c>
      <c r="E233" s="13">
        <v>0.8095</v>
      </c>
    </row>
    <row r="234" spans="1:5" ht="15.75" x14ac:dyDescent="0.25">
      <c r="A234" s="27">
        <v>250</v>
      </c>
      <c r="B234" s="11" t="s">
        <v>470</v>
      </c>
      <c r="C234" s="12" t="s">
        <v>515</v>
      </c>
      <c r="D234" s="34" t="s">
        <v>516</v>
      </c>
      <c r="E234" s="13">
        <v>0.8095</v>
      </c>
    </row>
    <row r="235" spans="1:5" ht="15.75" x14ac:dyDescent="0.25">
      <c r="A235" s="27">
        <v>240</v>
      </c>
      <c r="B235" s="11" t="s">
        <v>470</v>
      </c>
      <c r="C235" s="12" t="s">
        <v>517</v>
      </c>
      <c r="D235" s="34" t="s">
        <v>518</v>
      </c>
      <c r="E235" s="13">
        <v>0.79369999999999996</v>
      </c>
    </row>
    <row r="236" spans="1:5" ht="15.75" x14ac:dyDescent="0.25">
      <c r="A236" s="27">
        <v>245</v>
      </c>
      <c r="B236" s="11" t="s">
        <v>470</v>
      </c>
      <c r="C236" s="12" t="s">
        <v>519</v>
      </c>
      <c r="D236" s="34" t="s">
        <v>520</v>
      </c>
      <c r="E236" s="13">
        <v>0.77780000000000005</v>
      </c>
    </row>
    <row r="237" spans="1:5" ht="15.75" x14ac:dyDescent="0.25">
      <c r="A237" s="27">
        <v>218</v>
      </c>
      <c r="B237" s="11" t="s">
        <v>470</v>
      </c>
      <c r="C237" s="12" t="s">
        <v>521</v>
      </c>
      <c r="D237" s="34" t="s">
        <v>522</v>
      </c>
      <c r="E237" s="13">
        <v>0.76190000000000002</v>
      </c>
    </row>
    <row r="238" spans="1:5" ht="15.75" x14ac:dyDescent="0.25">
      <c r="A238" s="27">
        <v>249</v>
      </c>
      <c r="B238" s="11" t="s">
        <v>470</v>
      </c>
      <c r="C238" s="12" t="s">
        <v>523</v>
      </c>
      <c r="D238" s="34" t="s">
        <v>524</v>
      </c>
      <c r="E238" s="13">
        <v>0.76190000000000002</v>
      </c>
    </row>
    <row r="239" spans="1:5" ht="15.75" x14ac:dyDescent="0.25">
      <c r="A239" s="27">
        <v>241</v>
      </c>
      <c r="B239" s="11" t="s">
        <v>470</v>
      </c>
      <c r="C239" s="12" t="s">
        <v>525</v>
      </c>
      <c r="D239" s="34" t="s">
        <v>526</v>
      </c>
      <c r="E239" s="13">
        <v>0.746</v>
      </c>
    </row>
    <row r="240" spans="1:5" ht="15.75" x14ac:dyDescent="0.25">
      <c r="A240" s="27">
        <v>230</v>
      </c>
      <c r="B240" s="11" t="s">
        <v>470</v>
      </c>
      <c r="C240" s="12" t="s">
        <v>527</v>
      </c>
      <c r="D240" s="34" t="s">
        <v>528</v>
      </c>
      <c r="E240" s="13">
        <v>0.73019999999999996</v>
      </c>
    </row>
    <row r="241" spans="1:5" ht="15.75" x14ac:dyDescent="0.25">
      <c r="A241" s="27">
        <v>212</v>
      </c>
      <c r="B241" s="11" t="s">
        <v>470</v>
      </c>
      <c r="C241" s="12" t="s">
        <v>529</v>
      </c>
      <c r="D241" s="34" t="s">
        <v>530</v>
      </c>
      <c r="E241" s="13">
        <v>0.66669999999999996</v>
      </c>
    </row>
    <row r="242" spans="1:5" ht="15.75" x14ac:dyDescent="0.25">
      <c r="A242" s="27">
        <v>223</v>
      </c>
      <c r="B242" s="11" t="s">
        <v>470</v>
      </c>
      <c r="C242" s="12" t="s">
        <v>531</v>
      </c>
      <c r="D242" s="34" t="s">
        <v>532</v>
      </c>
      <c r="E242" s="13">
        <v>0.66669999999999996</v>
      </c>
    </row>
    <row r="243" spans="1:5" ht="15.75" x14ac:dyDescent="0.25">
      <c r="A243" s="27">
        <v>229</v>
      </c>
      <c r="B243" s="11" t="s">
        <v>470</v>
      </c>
      <c r="C243" s="16" t="s">
        <v>533</v>
      </c>
      <c r="D243" s="35" t="s">
        <v>534</v>
      </c>
      <c r="E243" s="13">
        <v>0.65080000000000005</v>
      </c>
    </row>
    <row r="244" spans="1:5" ht="15.75" x14ac:dyDescent="0.25">
      <c r="A244" s="27">
        <v>246</v>
      </c>
      <c r="B244" s="11" t="s">
        <v>470</v>
      </c>
      <c r="C244" s="12" t="s">
        <v>535</v>
      </c>
      <c r="D244" s="34" t="s">
        <v>536</v>
      </c>
      <c r="E244" s="13">
        <v>0.65080000000000005</v>
      </c>
    </row>
    <row r="245" spans="1:5" ht="15.75" x14ac:dyDescent="0.25">
      <c r="A245" s="27">
        <v>243</v>
      </c>
      <c r="B245" s="11" t="s">
        <v>470</v>
      </c>
      <c r="C245" s="12" t="s">
        <v>537</v>
      </c>
      <c r="D245" s="34" t="s">
        <v>538</v>
      </c>
      <c r="E245" s="13">
        <v>0.63490000000000002</v>
      </c>
    </row>
    <row r="246" spans="1:5" ht="15.75" x14ac:dyDescent="0.25">
      <c r="A246" s="27">
        <v>244</v>
      </c>
      <c r="B246" s="11" t="s">
        <v>470</v>
      </c>
      <c r="C246" s="12" t="s">
        <v>539</v>
      </c>
      <c r="D246" s="34" t="s">
        <v>540</v>
      </c>
      <c r="E246" s="13">
        <v>0.63490000000000002</v>
      </c>
    </row>
    <row r="247" spans="1:5" ht="15.75" x14ac:dyDescent="0.25">
      <c r="A247" s="27">
        <v>220</v>
      </c>
      <c r="B247" s="11" t="s">
        <v>470</v>
      </c>
      <c r="C247" s="12" t="s">
        <v>541</v>
      </c>
      <c r="D247" s="34" t="s">
        <v>542</v>
      </c>
      <c r="E247" s="13">
        <v>0.61899999999999999</v>
      </c>
    </row>
    <row r="248" spans="1:5" ht="15.75" x14ac:dyDescent="0.25">
      <c r="A248" s="27">
        <v>234</v>
      </c>
      <c r="B248" s="11" t="s">
        <v>470</v>
      </c>
      <c r="C248" s="12" t="s">
        <v>543</v>
      </c>
      <c r="D248" s="34" t="s">
        <v>544</v>
      </c>
      <c r="E248" s="13">
        <v>0.60319999999999996</v>
      </c>
    </row>
    <row r="249" spans="1:5" ht="15.75" x14ac:dyDescent="0.25">
      <c r="A249" s="27">
        <v>238</v>
      </c>
      <c r="B249" s="11" t="s">
        <v>470</v>
      </c>
      <c r="C249" s="12" t="s">
        <v>545</v>
      </c>
      <c r="D249" s="34" t="s">
        <v>546</v>
      </c>
      <c r="E249" s="13">
        <v>0.55559999999999998</v>
      </c>
    </row>
    <row r="250" spans="1:5" ht="15.75" x14ac:dyDescent="0.25">
      <c r="A250" s="27">
        <v>232</v>
      </c>
      <c r="B250" s="11" t="s">
        <v>470</v>
      </c>
      <c r="C250" s="12" t="s">
        <v>547</v>
      </c>
      <c r="D250" s="34" t="s">
        <v>548</v>
      </c>
      <c r="E250" s="13">
        <v>0.49209999999999998</v>
      </c>
    </row>
    <row r="251" spans="1:5" ht="15.75" x14ac:dyDescent="0.25">
      <c r="A251" s="27">
        <v>233</v>
      </c>
      <c r="B251" s="11" t="s">
        <v>470</v>
      </c>
      <c r="C251" s="12" t="s">
        <v>549</v>
      </c>
      <c r="D251" s="34" t="s">
        <v>550</v>
      </c>
      <c r="E251" s="13">
        <v>9.5200000000000007E-2</v>
      </c>
    </row>
    <row r="252" spans="1:5" ht="15.75" x14ac:dyDescent="0.25">
      <c r="A252" s="29">
        <v>259</v>
      </c>
      <c r="B252" s="19" t="s">
        <v>551</v>
      </c>
      <c r="C252" s="20" t="s">
        <v>552</v>
      </c>
      <c r="D252" s="30" t="s">
        <v>553</v>
      </c>
      <c r="E252" s="13">
        <v>1</v>
      </c>
    </row>
    <row r="253" spans="1:5" ht="15.75" x14ac:dyDescent="0.25">
      <c r="A253" s="29">
        <v>257</v>
      </c>
      <c r="B253" s="19" t="s">
        <v>551</v>
      </c>
      <c r="C253" s="20" t="s">
        <v>554</v>
      </c>
      <c r="D253" s="30" t="s">
        <v>555</v>
      </c>
      <c r="E253" s="13">
        <v>0.98409999999999997</v>
      </c>
    </row>
    <row r="254" spans="1:5" ht="15.75" x14ac:dyDescent="0.25">
      <c r="A254" s="29">
        <v>266</v>
      </c>
      <c r="B254" s="19" t="s">
        <v>551</v>
      </c>
      <c r="C254" s="20" t="s">
        <v>556</v>
      </c>
      <c r="D254" s="30" t="s">
        <v>557</v>
      </c>
      <c r="E254" s="13">
        <v>0.92059999999999997</v>
      </c>
    </row>
    <row r="255" spans="1:5" ht="15.75" x14ac:dyDescent="0.25">
      <c r="A255" s="29">
        <v>265</v>
      </c>
      <c r="B255" s="19" t="s">
        <v>551</v>
      </c>
      <c r="C255" s="20" t="s">
        <v>558</v>
      </c>
      <c r="D255" s="30" t="s">
        <v>559</v>
      </c>
      <c r="E255" s="13">
        <v>0.88890000000000002</v>
      </c>
    </row>
    <row r="256" spans="1:5" ht="15.75" x14ac:dyDescent="0.25">
      <c r="A256" s="29">
        <v>254</v>
      </c>
      <c r="B256" s="19" t="s">
        <v>551</v>
      </c>
      <c r="C256" s="20" t="s">
        <v>560</v>
      </c>
      <c r="D256" s="30" t="s">
        <v>561</v>
      </c>
      <c r="E256" s="13">
        <v>0.79369999999999996</v>
      </c>
    </row>
    <row r="257" spans="1:5" ht="15.75" x14ac:dyDescent="0.25">
      <c r="A257" s="29">
        <v>256</v>
      </c>
      <c r="B257" s="19" t="s">
        <v>551</v>
      </c>
      <c r="C257" s="20" t="s">
        <v>562</v>
      </c>
      <c r="D257" s="30" t="s">
        <v>563</v>
      </c>
      <c r="E257" s="13">
        <v>0.746</v>
      </c>
    </row>
    <row r="258" spans="1:5" ht="15.75" x14ac:dyDescent="0.25">
      <c r="A258" s="29">
        <v>253</v>
      </c>
      <c r="B258" s="19" t="s">
        <v>551</v>
      </c>
      <c r="C258" s="22" t="s">
        <v>564</v>
      </c>
      <c r="D258" s="24" t="s">
        <v>565</v>
      </c>
      <c r="E258" s="13">
        <v>0.73019999999999996</v>
      </c>
    </row>
    <row r="259" spans="1:5" ht="15.75" x14ac:dyDescent="0.25">
      <c r="A259" s="29">
        <v>264</v>
      </c>
      <c r="B259" s="19" t="s">
        <v>551</v>
      </c>
      <c r="C259" s="20" t="s">
        <v>566</v>
      </c>
      <c r="D259" s="30" t="s">
        <v>567</v>
      </c>
      <c r="E259" s="13">
        <v>0.71430000000000005</v>
      </c>
    </row>
    <row r="260" spans="1:5" ht="15.75" x14ac:dyDescent="0.25">
      <c r="A260" s="29">
        <v>251</v>
      </c>
      <c r="B260" s="19" t="s">
        <v>551</v>
      </c>
      <c r="C260" s="20" t="s">
        <v>568</v>
      </c>
      <c r="D260" s="21" t="s">
        <v>569</v>
      </c>
      <c r="E260" s="13">
        <v>0.6825</v>
      </c>
    </row>
    <row r="261" spans="1:5" ht="15.75" x14ac:dyDescent="0.25">
      <c r="A261" s="29">
        <v>252</v>
      </c>
      <c r="B261" s="19" t="s">
        <v>551</v>
      </c>
      <c r="C261" s="20" t="s">
        <v>570</v>
      </c>
      <c r="D261" s="21" t="s">
        <v>571</v>
      </c>
      <c r="E261" s="13">
        <v>0.6825</v>
      </c>
    </row>
    <row r="262" spans="1:5" ht="15.75" x14ac:dyDescent="0.25">
      <c r="A262" s="29">
        <v>269</v>
      </c>
      <c r="B262" s="19" t="s">
        <v>551</v>
      </c>
      <c r="C262" s="20" t="s">
        <v>572</v>
      </c>
      <c r="D262" s="30" t="s">
        <v>573</v>
      </c>
      <c r="E262" s="13">
        <v>0.60319999999999996</v>
      </c>
    </row>
    <row r="263" spans="1:5" ht="15.75" x14ac:dyDescent="0.25">
      <c r="A263" s="29">
        <v>262</v>
      </c>
      <c r="B263" s="19" t="s">
        <v>551</v>
      </c>
      <c r="C263" s="20" t="s">
        <v>574</v>
      </c>
      <c r="D263" s="30" t="s">
        <v>575</v>
      </c>
      <c r="E263" s="13">
        <v>0.53969999999999996</v>
      </c>
    </row>
    <row r="264" spans="1:5" ht="15.75" x14ac:dyDescent="0.25">
      <c r="A264" s="29">
        <v>258</v>
      </c>
      <c r="B264" s="19" t="s">
        <v>551</v>
      </c>
      <c r="C264" s="20" t="s">
        <v>576</v>
      </c>
      <c r="D264" s="30" t="s">
        <v>577</v>
      </c>
      <c r="E264" s="13">
        <v>0.52380000000000004</v>
      </c>
    </row>
    <row r="265" spans="1:5" ht="15.75" x14ac:dyDescent="0.25">
      <c r="A265" s="29">
        <v>263</v>
      </c>
      <c r="B265" s="19" t="s">
        <v>551</v>
      </c>
      <c r="C265" s="20" t="s">
        <v>578</v>
      </c>
      <c r="D265" s="30" t="s">
        <v>579</v>
      </c>
      <c r="E265" s="13">
        <v>0.52380000000000004</v>
      </c>
    </row>
    <row r="266" spans="1:5" ht="15.75" x14ac:dyDescent="0.25">
      <c r="A266" s="29">
        <v>261</v>
      </c>
      <c r="B266" s="19" t="s">
        <v>551</v>
      </c>
      <c r="C266" s="20" t="s">
        <v>580</v>
      </c>
      <c r="D266" s="30" t="s">
        <v>581</v>
      </c>
      <c r="E266" s="13">
        <v>0.49209999999999998</v>
      </c>
    </row>
    <row r="267" spans="1:5" ht="15.75" x14ac:dyDescent="0.25">
      <c r="A267" s="29">
        <v>260</v>
      </c>
      <c r="B267" s="19" t="s">
        <v>551</v>
      </c>
      <c r="C267" s="20" t="s">
        <v>582</v>
      </c>
      <c r="D267" s="30" t="s">
        <v>583</v>
      </c>
      <c r="E267" s="13">
        <v>0.41270000000000001</v>
      </c>
    </row>
    <row r="268" spans="1:5" ht="15.75" x14ac:dyDescent="0.25">
      <c r="A268" s="29">
        <v>255</v>
      </c>
      <c r="B268" s="19" t="s">
        <v>551</v>
      </c>
      <c r="C268" s="20" t="s">
        <v>584</v>
      </c>
      <c r="D268" s="30" t="s">
        <v>585</v>
      </c>
      <c r="E268" s="13">
        <v>0.33329999999999999</v>
      </c>
    </row>
    <row r="269" spans="1:5" ht="15.75" x14ac:dyDescent="0.25">
      <c r="A269" s="29">
        <v>268</v>
      </c>
      <c r="B269" s="19" t="s">
        <v>551</v>
      </c>
      <c r="C269" s="20" t="s">
        <v>586</v>
      </c>
      <c r="D269" s="30" t="s">
        <v>587</v>
      </c>
      <c r="E269" s="13">
        <v>0.30159999999999998</v>
      </c>
    </row>
    <row r="270" spans="1:5" ht="15.75" x14ac:dyDescent="0.25">
      <c r="A270" s="29">
        <v>270</v>
      </c>
      <c r="B270" s="19" t="s">
        <v>551</v>
      </c>
      <c r="C270" s="20" t="s">
        <v>588</v>
      </c>
      <c r="D270" s="30" t="s">
        <v>589</v>
      </c>
      <c r="E270" s="13">
        <v>0.127</v>
      </c>
    </row>
    <row r="271" spans="1:5" ht="15.75" x14ac:dyDescent="0.25">
      <c r="A271" s="29">
        <v>267</v>
      </c>
      <c r="B271" s="19" t="s">
        <v>551</v>
      </c>
      <c r="C271" s="20" t="s">
        <v>590</v>
      </c>
      <c r="D271" s="30" t="s">
        <v>591</v>
      </c>
      <c r="E271" s="13">
        <v>7.9399999999999998E-2</v>
      </c>
    </row>
    <row r="272" spans="1:5" ht="15.75" x14ac:dyDescent="0.25">
      <c r="A272" s="27">
        <v>279</v>
      </c>
      <c r="B272" s="11" t="s">
        <v>592</v>
      </c>
      <c r="C272" s="12" t="s">
        <v>593</v>
      </c>
      <c r="D272" s="34" t="s">
        <v>594</v>
      </c>
      <c r="E272" s="13">
        <v>0.96830000000000005</v>
      </c>
    </row>
    <row r="273" spans="1:5" ht="15.75" x14ac:dyDescent="0.25">
      <c r="A273" s="27">
        <v>273</v>
      </c>
      <c r="B273" s="11" t="s">
        <v>592</v>
      </c>
      <c r="C273" s="16" t="s">
        <v>595</v>
      </c>
      <c r="D273" s="35" t="s">
        <v>596</v>
      </c>
      <c r="E273" s="13">
        <v>0.95240000000000002</v>
      </c>
    </row>
    <row r="274" spans="1:5" ht="15.75" x14ac:dyDescent="0.25">
      <c r="A274" s="27">
        <v>271</v>
      </c>
      <c r="B274" s="11" t="s">
        <v>592</v>
      </c>
      <c r="C274" s="16" t="s">
        <v>597</v>
      </c>
      <c r="D274" s="35" t="s">
        <v>598</v>
      </c>
      <c r="E274" s="13">
        <v>0.9365</v>
      </c>
    </row>
    <row r="275" spans="1:5" ht="15.75" x14ac:dyDescent="0.25">
      <c r="A275" s="27">
        <v>274</v>
      </c>
      <c r="B275" s="11" t="s">
        <v>592</v>
      </c>
      <c r="C275" s="16" t="s">
        <v>599</v>
      </c>
      <c r="D275" s="35" t="s">
        <v>600</v>
      </c>
      <c r="E275" s="13">
        <v>0.92059999999999997</v>
      </c>
    </row>
    <row r="276" spans="1:5" ht="15.75" x14ac:dyDescent="0.25">
      <c r="A276" s="27">
        <v>276</v>
      </c>
      <c r="B276" s="11" t="s">
        <v>592</v>
      </c>
      <c r="C276" s="12" t="s">
        <v>601</v>
      </c>
      <c r="D276" s="34" t="s">
        <v>602</v>
      </c>
      <c r="E276" s="13">
        <v>0.84130000000000005</v>
      </c>
    </row>
    <row r="277" spans="1:5" ht="15.75" x14ac:dyDescent="0.25">
      <c r="A277" s="27">
        <v>275</v>
      </c>
      <c r="B277" s="11" t="s">
        <v>592</v>
      </c>
      <c r="C277" s="12" t="s">
        <v>603</v>
      </c>
      <c r="D277" s="34" t="s">
        <v>604</v>
      </c>
      <c r="E277" s="13">
        <v>0.82540000000000002</v>
      </c>
    </row>
    <row r="278" spans="1:5" ht="15.75" x14ac:dyDescent="0.25">
      <c r="A278" s="27">
        <v>277</v>
      </c>
      <c r="B278" s="11" t="s">
        <v>592</v>
      </c>
      <c r="C278" s="12" t="s">
        <v>605</v>
      </c>
      <c r="D278" s="34" t="s">
        <v>606</v>
      </c>
      <c r="E278" s="13">
        <v>0.76190000000000002</v>
      </c>
    </row>
    <row r="279" spans="1:5" ht="15.75" x14ac:dyDescent="0.25">
      <c r="A279" s="27">
        <v>278</v>
      </c>
      <c r="B279" s="11" t="s">
        <v>592</v>
      </c>
      <c r="C279" s="16" t="s">
        <v>607</v>
      </c>
      <c r="D279" s="35" t="s">
        <v>608</v>
      </c>
      <c r="E279" s="13">
        <v>0.66669999999999996</v>
      </c>
    </row>
    <row r="280" spans="1:5" ht="15.75" x14ac:dyDescent="0.25">
      <c r="A280" s="27">
        <v>280</v>
      </c>
      <c r="B280" s="11" t="s">
        <v>592</v>
      </c>
      <c r="C280" s="12" t="s">
        <v>609</v>
      </c>
      <c r="D280" s="34" t="s">
        <v>610</v>
      </c>
      <c r="E280" s="13">
        <v>0.65080000000000005</v>
      </c>
    </row>
    <row r="281" spans="1:5" ht="15.75" x14ac:dyDescent="0.25">
      <c r="A281" s="27">
        <v>272</v>
      </c>
      <c r="B281" s="11" t="s">
        <v>592</v>
      </c>
      <c r="C281" s="16" t="s">
        <v>611</v>
      </c>
      <c r="D281" s="35" t="s">
        <v>612</v>
      </c>
      <c r="E281" s="13">
        <v>0.50790000000000002</v>
      </c>
    </row>
    <row r="282" spans="1:5" ht="15.75" x14ac:dyDescent="0.25">
      <c r="A282" s="29">
        <v>286</v>
      </c>
      <c r="B282" s="19" t="s">
        <v>613</v>
      </c>
      <c r="C282" s="22" t="s">
        <v>614</v>
      </c>
      <c r="D282" s="24" t="s">
        <v>615</v>
      </c>
      <c r="E282" s="13">
        <v>0.92059999999999997</v>
      </c>
    </row>
    <row r="283" spans="1:5" ht="15.75" x14ac:dyDescent="0.25">
      <c r="A283" s="29">
        <v>290</v>
      </c>
      <c r="B283" s="19" t="s">
        <v>613</v>
      </c>
      <c r="C283" s="20" t="s">
        <v>616</v>
      </c>
      <c r="D283" s="21" t="s">
        <v>617</v>
      </c>
      <c r="E283" s="13">
        <v>0.88890000000000002</v>
      </c>
    </row>
    <row r="284" spans="1:5" ht="15.75" x14ac:dyDescent="0.25">
      <c r="A284" s="29">
        <v>282</v>
      </c>
      <c r="B284" s="19" t="s">
        <v>613</v>
      </c>
      <c r="C284" s="20" t="s">
        <v>618</v>
      </c>
      <c r="D284" s="21" t="s">
        <v>619</v>
      </c>
      <c r="E284" s="13">
        <v>0.85170000000000001</v>
      </c>
    </row>
    <row r="285" spans="1:5" ht="15.75" x14ac:dyDescent="0.25">
      <c r="A285" s="29">
        <v>289</v>
      </c>
      <c r="B285" s="19" t="s">
        <v>613</v>
      </c>
      <c r="C285" s="20" t="s">
        <v>620</v>
      </c>
      <c r="D285" s="21" t="s">
        <v>621</v>
      </c>
      <c r="E285" s="13">
        <v>0.84130000000000005</v>
      </c>
    </row>
    <row r="286" spans="1:5" ht="15.75" x14ac:dyDescent="0.25">
      <c r="A286" s="29">
        <v>284</v>
      </c>
      <c r="B286" s="19" t="s">
        <v>613</v>
      </c>
      <c r="C286" s="20" t="s">
        <v>622</v>
      </c>
      <c r="D286" s="21" t="s">
        <v>623</v>
      </c>
      <c r="E286" s="13">
        <v>0.82540000000000002</v>
      </c>
    </row>
    <row r="287" spans="1:5" ht="15.75" x14ac:dyDescent="0.25">
      <c r="A287" s="29">
        <v>287</v>
      </c>
      <c r="B287" s="19" t="s">
        <v>613</v>
      </c>
      <c r="C287" s="20" t="s">
        <v>624</v>
      </c>
      <c r="D287" s="21" t="s">
        <v>625</v>
      </c>
      <c r="E287" s="13">
        <v>0.65080000000000005</v>
      </c>
    </row>
    <row r="288" spans="1:5" ht="15.75" x14ac:dyDescent="0.25">
      <c r="A288" s="29">
        <v>281</v>
      </c>
      <c r="B288" s="19" t="s">
        <v>613</v>
      </c>
      <c r="C288" s="20" t="s">
        <v>626</v>
      </c>
      <c r="D288" s="21" t="s">
        <v>627</v>
      </c>
      <c r="E288" s="13">
        <v>0.49209999999999998</v>
      </c>
    </row>
    <row r="289" spans="1:5" ht="15.75" x14ac:dyDescent="0.25">
      <c r="A289" s="29">
        <v>285</v>
      </c>
      <c r="B289" s="19" t="s">
        <v>613</v>
      </c>
      <c r="C289" s="31" t="s">
        <v>628</v>
      </c>
      <c r="D289" s="32" t="s">
        <v>629</v>
      </c>
      <c r="E289" s="13">
        <v>0.42859999999999998</v>
      </c>
    </row>
    <row r="290" spans="1:5" ht="15.75" x14ac:dyDescent="0.25">
      <c r="A290" s="29">
        <v>277</v>
      </c>
      <c r="B290" s="19" t="s">
        <v>613</v>
      </c>
      <c r="C290" s="20" t="s">
        <v>630</v>
      </c>
      <c r="D290" s="21" t="s">
        <v>631</v>
      </c>
      <c r="E290" s="13">
        <v>0.38100000000000001</v>
      </c>
    </row>
    <row r="291" spans="1:5" ht="15.75" x14ac:dyDescent="0.25">
      <c r="A291" s="29">
        <v>283</v>
      </c>
      <c r="B291" s="19" t="s">
        <v>613</v>
      </c>
      <c r="C291" s="22" t="s">
        <v>632</v>
      </c>
      <c r="D291" s="24" t="s">
        <v>633</v>
      </c>
      <c r="E291" s="13">
        <v>0.36509999999999998</v>
      </c>
    </row>
    <row r="292" spans="1:5" ht="15.75" x14ac:dyDescent="0.25">
      <c r="A292" s="27">
        <v>305</v>
      </c>
      <c r="B292" s="11" t="s">
        <v>634</v>
      </c>
      <c r="C292" s="16" t="s">
        <v>635</v>
      </c>
      <c r="D292" s="35" t="s">
        <v>636</v>
      </c>
      <c r="E292" s="13">
        <v>0.95240000000000002</v>
      </c>
    </row>
    <row r="293" spans="1:5" ht="15.75" x14ac:dyDescent="0.25">
      <c r="A293" s="27">
        <v>291</v>
      </c>
      <c r="B293" s="11" t="s">
        <v>634</v>
      </c>
      <c r="C293" s="12" t="s">
        <v>637</v>
      </c>
      <c r="D293" s="28" t="s">
        <v>638</v>
      </c>
      <c r="E293" s="13">
        <v>0.92059999999999997</v>
      </c>
    </row>
    <row r="294" spans="1:5" ht="15.75" x14ac:dyDescent="0.25">
      <c r="A294" s="27">
        <v>298</v>
      </c>
      <c r="B294" s="11" t="s">
        <v>634</v>
      </c>
      <c r="C294" s="12" t="s">
        <v>639</v>
      </c>
      <c r="D294" s="34" t="s">
        <v>640</v>
      </c>
      <c r="E294" s="13">
        <v>0.92059999999999997</v>
      </c>
    </row>
    <row r="295" spans="1:5" ht="15.75" x14ac:dyDescent="0.25">
      <c r="A295" s="27">
        <v>301</v>
      </c>
      <c r="B295" s="11" t="s">
        <v>634</v>
      </c>
      <c r="C295" s="12" t="s">
        <v>641</v>
      </c>
      <c r="D295" s="34" t="s">
        <v>642</v>
      </c>
      <c r="E295" s="13">
        <v>0.92059999999999997</v>
      </c>
    </row>
    <row r="296" spans="1:5" ht="15.75" x14ac:dyDescent="0.25">
      <c r="A296" s="27">
        <v>310</v>
      </c>
      <c r="B296" s="11" t="s">
        <v>634</v>
      </c>
      <c r="C296" s="12" t="s">
        <v>643</v>
      </c>
      <c r="D296" s="28" t="s">
        <v>644</v>
      </c>
      <c r="E296" s="13">
        <v>0.92059999999999997</v>
      </c>
    </row>
    <row r="297" spans="1:5" ht="15.75" x14ac:dyDescent="0.25">
      <c r="A297" s="27">
        <v>300</v>
      </c>
      <c r="B297" s="11" t="s">
        <v>634</v>
      </c>
      <c r="C297" s="12" t="s">
        <v>645</v>
      </c>
      <c r="D297" s="34" t="s">
        <v>646</v>
      </c>
      <c r="E297" s="13">
        <v>0.90480000000000005</v>
      </c>
    </row>
    <row r="298" spans="1:5" ht="15.75" x14ac:dyDescent="0.25">
      <c r="A298" s="27">
        <v>307</v>
      </c>
      <c r="B298" s="11" t="s">
        <v>634</v>
      </c>
      <c r="C298" s="12" t="s">
        <v>647</v>
      </c>
      <c r="D298" s="28" t="s">
        <v>648</v>
      </c>
      <c r="E298" s="13">
        <v>0.90480000000000005</v>
      </c>
    </row>
    <row r="299" spans="1:5" ht="15.75" x14ac:dyDescent="0.25">
      <c r="A299" s="27">
        <v>295</v>
      </c>
      <c r="B299" s="11" t="s">
        <v>634</v>
      </c>
      <c r="C299" s="12" t="s">
        <v>649</v>
      </c>
      <c r="D299" s="28" t="s">
        <v>650</v>
      </c>
      <c r="E299" s="13">
        <v>0.88890000000000002</v>
      </c>
    </row>
    <row r="300" spans="1:5" ht="15.75" x14ac:dyDescent="0.25">
      <c r="A300" s="27">
        <v>294</v>
      </c>
      <c r="B300" s="11" t="s">
        <v>634</v>
      </c>
      <c r="C300" s="12" t="s">
        <v>651</v>
      </c>
      <c r="D300" s="28" t="s">
        <v>652</v>
      </c>
      <c r="E300" s="13">
        <v>0.873</v>
      </c>
    </row>
    <row r="301" spans="1:5" ht="15.75" x14ac:dyDescent="0.25">
      <c r="A301" s="27">
        <v>296</v>
      </c>
      <c r="B301" s="11" t="s">
        <v>634</v>
      </c>
      <c r="C301" s="16" t="s">
        <v>653</v>
      </c>
      <c r="D301" s="35" t="s">
        <v>654</v>
      </c>
      <c r="E301" s="13">
        <v>0.85709999999999997</v>
      </c>
    </row>
    <row r="302" spans="1:5" ht="15.75" x14ac:dyDescent="0.25">
      <c r="A302" s="27">
        <v>304</v>
      </c>
      <c r="B302" s="11" t="s">
        <v>634</v>
      </c>
      <c r="C302" s="12" t="s">
        <v>655</v>
      </c>
      <c r="D302" s="34" t="s">
        <v>656</v>
      </c>
      <c r="E302" s="13">
        <v>0.8095</v>
      </c>
    </row>
    <row r="303" spans="1:5" ht="15.75" x14ac:dyDescent="0.25">
      <c r="A303" s="27">
        <v>306</v>
      </c>
      <c r="B303" s="11" t="s">
        <v>634</v>
      </c>
      <c r="C303" s="12" t="s">
        <v>657</v>
      </c>
      <c r="D303" s="28" t="s">
        <v>658</v>
      </c>
      <c r="E303" s="13">
        <v>0.79369999999999996</v>
      </c>
    </row>
    <row r="304" spans="1:5" ht="15.75" x14ac:dyDescent="0.25">
      <c r="A304" s="27">
        <v>299</v>
      </c>
      <c r="B304" s="11" t="s">
        <v>634</v>
      </c>
      <c r="C304" s="16" t="s">
        <v>659</v>
      </c>
      <c r="D304" s="35" t="s">
        <v>660</v>
      </c>
      <c r="E304" s="13">
        <v>0.77780000000000005</v>
      </c>
    </row>
    <row r="305" spans="1:5" ht="15.75" x14ac:dyDescent="0.25">
      <c r="A305" s="27">
        <v>292</v>
      </c>
      <c r="B305" s="11" t="s">
        <v>634</v>
      </c>
      <c r="C305" s="14" t="s">
        <v>661</v>
      </c>
      <c r="D305" s="14" t="s">
        <v>662</v>
      </c>
      <c r="E305" s="13">
        <v>0.76190000000000002</v>
      </c>
    </row>
    <row r="306" spans="1:5" ht="15.75" x14ac:dyDescent="0.25">
      <c r="A306" s="27">
        <v>302</v>
      </c>
      <c r="B306" s="11" t="s">
        <v>634</v>
      </c>
      <c r="C306" s="16" t="s">
        <v>663</v>
      </c>
      <c r="D306" s="35" t="s">
        <v>664</v>
      </c>
      <c r="E306" s="13">
        <v>0.76190000000000002</v>
      </c>
    </row>
    <row r="307" spans="1:5" ht="15.75" x14ac:dyDescent="0.25">
      <c r="A307" s="27">
        <v>309</v>
      </c>
      <c r="B307" s="11" t="s">
        <v>634</v>
      </c>
      <c r="C307" s="12" t="s">
        <v>665</v>
      </c>
      <c r="D307" s="28" t="s">
        <v>666</v>
      </c>
      <c r="E307" s="13">
        <v>0.76190000000000002</v>
      </c>
    </row>
    <row r="308" spans="1:5" ht="15.75" x14ac:dyDescent="0.25">
      <c r="A308" s="27">
        <v>297</v>
      </c>
      <c r="B308" s="11" t="s">
        <v>634</v>
      </c>
      <c r="C308" s="12" t="s">
        <v>667</v>
      </c>
      <c r="D308" s="34" t="s">
        <v>668</v>
      </c>
      <c r="E308" s="13">
        <v>0.746</v>
      </c>
    </row>
    <row r="309" spans="1:5" ht="15.75" x14ac:dyDescent="0.25">
      <c r="A309" s="27">
        <v>308</v>
      </c>
      <c r="B309" s="11" t="s">
        <v>634</v>
      </c>
      <c r="C309" s="12" t="s">
        <v>669</v>
      </c>
      <c r="D309" s="28" t="s">
        <v>670</v>
      </c>
      <c r="E309" s="13">
        <v>0.71430000000000005</v>
      </c>
    </row>
    <row r="310" spans="1:5" ht="15.75" x14ac:dyDescent="0.25">
      <c r="A310" s="27">
        <v>303</v>
      </c>
      <c r="B310" s="11" t="s">
        <v>634</v>
      </c>
      <c r="C310" s="12" t="s">
        <v>671</v>
      </c>
      <c r="D310" s="34" t="s">
        <v>672</v>
      </c>
      <c r="E310" s="13">
        <v>0.66669999999999996</v>
      </c>
    </row>
    <row r="311" spans="1:5" ht="15.75" x14ac:dyDescent="0.25">
      <c r="A311" s="27">
        <v>293</v>
      </c>
      <c r="B311" s="11" t="s">
        <v>634</v>
      </c>
      <c r="C311" s="12" t="s">
        <v>673</v>
      </c>
      <c r="D311" s="28" t="s">
        <v>674</v>
      </c>
      <c r="E311" s="13">
        <v>0.30159999999999998</v>
      </c>
    </row>
    <row r="312" spans="1:5" ht="15.75" x14ac:dyDescent="0.25">
      <c r="A312" s="29">
        <v>311</v>
      </c>
      <c r="B312" s="19" t="s">
        <v>675</v>
      </c>
      <c r="C312" s="20" t="s">
        <v>676</v>
      </c>
      <c r="D312" s="30" t="s">
        <v>677</v>
      </c>
      <c r="E312" s="13">
        <v>0.85709999999999997</v>
      </c>
    </row>
    <row r="313" spans="1:5" ht="15.75" x14ac:dyDescent="0.25">
      <c r="A313" s="29">
        <v>315</v>
      </c>
      <c r="B313" s="19" t="s">
        <v>675</v>
      </c>
      <c r="C313" s="20" t="s">
        <v>678</v>
      </c>
      <c r="D313" s="30" t="s">
        <v>679</v>
      </c>
      <c r="E313" s="13">
        <v>0.79369999999999996</v>
      </c>
    </row>
    <row r="314" spans="1:5" ht="15.75" x14ac:dyDescent="0.25">
      <c r="A314" s="29">
        <v>314</v>
      </c>
      <c r="B314" s="19" t="s">
        <v>675</v>
      </c>
      <c r="C314" s="20" t="s">
        <v>680</v>
      </c>
      <c r="D314" s="30" t="s">
        <v>681</v>
      </c>
      <c r="E314" s="13">
        <v>0.77780000000000005</v>
      </c>
    </row>
    <row r="315" spans="1:5" ht="15.75" x14ac:dyDescent="0.25">
      <c r="A315" s="29">
        <v>317</v>
      </c>
      <c r="B315" s="19" t="s">
        <v>675</v>
      </c>
      <c r="C315" s="20" t="s">
        <v>682</v>
      </c>
      <c r="D315" s="30" t="s">
        <v>683</v>
      </c>
      <c r="E315" s="13">
        <v>0.65080000000000005</v>
      </c>
    </row>
    <row r="316" spans="1:5" ht="15.75" x14ac:dyDescent="0.25">
      <c r="A316" s="29">
        <v>313</v>
      </c>
      <c r="B316" s="19" t="s">
        <v>675</v>
      </c>
      <c r="C316" s="20" t="s">
        <v>684</v>
      </c>
      <c r="D316" s="30" t="s">
        <v>685</v>
      </c>
      <c r="E316" s="13">
        <v>0.61899999999999999</v>
      </c>
    </row>
    <row r="317" spans="1:5" ht="15.75" x14ac:dyDescent="0.25">
      <c r="A317" s="29">
        <v>316</v>
      </c>
      <c r="B317" s="19" t="s">
        <v>675</v>
      </c>
      <c r="C317" s="20" t="s">
        <v>686</v>
      </c>
      <c r="D317" s="30" t="s">
        <v>687</v>
      </c>
      <c r="E317" s="13">
        <v>0.60319999999999996</v>
      </c>
    </row>
    <row r="318" spans="1:5" ht="15.75" x14ac:dyDescent="0.25">
      <c r="A318" s="29">
        <v>318</v>
      </c>
      <c r="B318" s="19" t="s">
        <v>675</v>
      </c>
      <c r="C318" s="20" t="s">
        <v>688</v>
      </c>
      <c r="D318" s="30" t="s">
        <v>689</v>
      </c>
      <c r="E318" s="13">
        <v>0.52380000000000004</v>
      </c>
    </row>
    <row r="319" spans="1:5" ht="15.75" x14ac:dyDescent="0.25">
      <c r="A319" s="29">
        <v>319</v>
      </c>
      <c r="B319" s="19" t="s">
        <v>675</v>
      </c>
      <c r="C319" s="20" t="s">
        <v>690</v>
      </c>
      <c r="D319" s="30" t="s">
        <v>691</v>
      </c>
      <c r="E319" s="13">
        <v>0.47620000000000001</v>
      </c>
    </row>
    <row r="320" spans="1:5" ht="15.75" x14ac:dyDescent="0.25">
      <c r="A320" s="29">
        <v>320</v>
      </c>
      <c r="B320" s="19" t="s">
        <v>675</v>
      </c>
      <c r="C320" s="20" t="s">
        <v>692</v>
      </c>
      <c r="D320" s="30" t="s">
        <v>693</v>
      </c>
      <c r="E320" s="13">
        <v>0.47620000000000001</v>
      </c>
    </row>
    <row r="321" spans="1:5" ht="15.75" x14ac:dyDescent="0.25">
      <c r="A321" s="29">
        <v>312</v>
      </c>
      <c r="B321" s="19" t="s">
        <v>675</v>
      </c>
      <c r="C321" s="22" t="s">
        <v>694</v>
      </c>
      <c r="D321" s="24" t="s">
        <v>695</v>
      </c>
      <c r="E321" s="13">
        <v>0.30159999999999998</v>
      </c>
    </row>
    <row r="322" spans="1:5" ht="15.75" x14ac:dyDescent="0.25">
      <c r="A322" s="27">
        <v>350</v>
      </c>
      <c r="B322" s="11" t="s">
        <v>696</v>
      </c>
      <c r="C322" s="12" t="s">
        <v>697</v>
      </c>
      <c r="D322" s="28" t="s">
        <v>698</v>
      </c>
      <c r="E322" s="13">
        <v>0.9365</v>
      </c>
    </row>
    <row r="323" spans="1:5" ht="15.75" x14ac:dyDescent="0.25">
      <c r="A323" s="27">
        <v>354</v>
      </c>
      <c r="B323" s="11" t="s">
        <v>696</v>
      </c>
      <c r="C323" s="12" t="s">
        <v>699</v>
      </c>
      <c r="D323" s="28" t="s">
        <v>700</v>
      </c>
      <c r="E323" s="13">
        <v>0.9365</v>
      </c>
    </row>
    <row r="324" spans="1:5" ht="15.75" x14ac:dyDescent="0.25">
      <c r="A324" s="27">
        <v>347</v>
      </c>
      <c r="B324" s="11" t="s">
        <v>696</v>
      </c>
      <c r="C324" s="12" t="s">
        <v>701</v>
      </c>
      <c r="D324" s="28" t="s">
        <v>702</v>
      </c>
      <c r="E324" s="13">
        <v>0.92059999999999997</v>
      </c>
    </row>
    <row r="325" spans="1:5" ht="15.75" x14ac:dyDescent="0.25">
      <c r="A325" s="27">
        <v>355</v>
      </c>
      <c r="B325" s="11" t="s">
        <v>696</v>
      </c>
      <c r="C325" s="12" t="s">
        <v>703</v>
      </c>
      <c r="D325" s="28" t="s">
        <v>704</v>
      </c>
      <c r="E325" s="13">
        <v>0.92059999999999997</v>
      </c>
    </row>
    <row r="326" spans="1:5" ht="15.75" x14ac:dyDescent="0.25">
      <c r="A326" s="27">
        <v>334</v>
      </c>
      <c r="B326" s="11" t="s">
        <v>696</v>
      </c>
      <c r="C326" s="12" t="s">
        <v>705</v>
      </c>
      <c r="D326" s="28" t="s">
        <v>706</v>
      </c>
      <c r="E326" s="13">
        <v>0.90480000000000005</v>
      </c>
    </row>
    <row r="327" spans="1:5" ht="15.75" x14ac:dyDescent="0.25">
      <c r="A327" s="27">
        <v>341</v>
      </c>
      <c r="B327" s="11" t="s">
        <v>696</v>
      </c>
      <c r="C327" s="12" t="s">
        <v>707</v>
      </c>
      <c r="D327" s="28" t="s">
        <v>708</v>
      </c>
      <c r="E327" s="13">
        <v>0.90480000000000005</v>
      </c>
    </row>
    <row r="328" spans="1:5" ht="15.75" x14ac:dyDescent="0.25">
      <c r="A328" s="27">
        <v>332</v>
      </c>
      <c r="B328" s="11" t="s">
        <v>696</v>
      </c>
      <c r="C328" s="12" t="s">
        <v>709</v>
      </c>
      <c r="D328" s="28" t="s">
        <v>710</v>
      </c>
      <c r="E328" s="13">
        <v>0.88890000000000002</v>
      </c>
    </row>
    <row r="329" spans="1:5" ht="15.75" x14ac:dyDescent="0.25">
      <c r="A329" s="27">
        <v>353</v>
      </c>
      <c r="B329" s="11" t="s">
        <v>696</v>
      </c>
      <c r="C329" s="12" t="s">
        <v>711</v>
      </c>
      <c r="D329" s="28" t="s">
        <v>712</v>
      </c>
      <c r="E329" s="13">
        <v>0.88890000000000002</v>
      </c>
    </row>
    <row r="330" spans="1:5" ht="15.75" x14ac:dyDescent="0.25">
      <c r="A330" s="27">
        <v>358</v>
      </c>
      <c r="B330" s="11" t="s">
        <v>696</v>
      </c>
      <c r="C330" s="12" t="s">
        <v>713</v>
      </c>
      <c r="D330" s="28" t="s">
        <v>714</v>
      </c>
      <c r="E330" s="13">
        <v>0.88890000000000002</v>
      </c>
    </row>
    <row r="331" spans="1:5" ht="15.75" x14ac:dyDescent="0.25">
      <c r="A331" s="27">
        <v>338</v>
      </c>
      <c r="B331" s="11" t="s">
        <v>696</v>
      </c>
      <c r="C331" s="12" t="s">
        <v>715</v>
      </c>
      <c r="D331" s="28" t="s">
        <v>716</v>
      </c>
      <c r="E331" s="13">
        <v>0.873</v>
      </c>
    </row>
    <row r="332" spans="1:5" ht="15.75" x14ac:dyDescent="0.25">
      <c r="A332" s="27">
        <v>345</v>
      </c>
      <c r="B332" s="11" t="s">
        <v>696</v>
      </c>
      <c r="C332" s="12" t="s">
        <v>717</v>
      </c>
      <c r="D332" s="28" t="s">
        <v>718</v>
      </c>
      <c r="E332" s="13">
        <v>0.873</v>
      </c>
    </row>
    <row r="333" spans="1:5" ht="15.75" x14ac:dyDescent="0.25">
      <c r="A333" s="27">
        <v>346</v>
      </c>
      <c r="B333" s="11" t="s">
        <v>696</v>
      </c>
      <c r="C333" s="12" t="s">
        <v>719</v>
      </c>
      <c r="D333" s="28" t="s">
        <v>720</v>
      </c>
      <c r="E333" s="13">
        <v>0.873</v>
      </c>
    </row>
    <row r="334" spans="1:5" ht="15.75" x14ac:dyDescent="0.25">
      <c r="A334" s="27">
        <v>328</v>
      </c>
      <c r="B334" s="11" t="s">
        <v>696</v>
      </c>
      <c r="C334" s="38" t="s">
        <v>721</v>
      </c>
      <c r="D334" s="39" t="s">
        <v>722</v>
      </c>
      <c r="E334" s="13">
        <v>0.8095</v>
      </c>
    </row>
    <row r="335" spans="1:5" ht="15.75" x14ac:dyDescent="0.25">
      <c r="A335" s="27">
        <v>330</v>
      </c>
      <c r="B335" s="11" t="s">
        <v>696</v>
      </c>
      <c r="C335" s="12" t="s">
        <v>723</v>
      </c>
      <c r="D335" s="28" t="s">
        <v>724</v>
      </c>
      <c r="E335" s="13">
        <v>0.8095</v>
      </c>
    </row>
    <row r="336" spans="1:5" ht="15.75" x14ac:dyDescent="0.25">
      <c r="A336" s="27">
        <v>322</v>
      </c>
      <c r="B336" s="11" t="s">
        <v>696</v>
      </c>
      <c r="C336" s="12" t="s">
        <v>725</v>
      </c>
      <c r="D336" s="28" t="s">
        <v>726</v>
      </c>
      <c r="E336" s="13">
        <v>0.79369999999999996</v>
      </c>
    </row>
    <row r="337" spans="1:5" ht="15.75" x14ac:dyDescent="0.25">
      <c r="A337" s="27">
        <v>335</v>
      </c>
      <c r="B337" s="11" t="s">
        <v>696</v>
      </c>
      <c r="C337" s="12" t="s">
        <v>727</v>
      </c>
      <c r="D337" s="28" t="s">
        <v>728</v>
      </c>
      <c r="E337" s="13">
        <v>0.79369999999999996</v>
      </c>
    </row>
    <row r="338" spans="1:5" ht="15.75" x14ac:dyDescent="0.25">
      <c r="A338" s="27">
        <v>336</v>
      </c>
      <c r="B338" s="11" t="s">
        <v>696</v>
      </c>
      <c r="C338" s="12" t="s">
        <v>729</v>
      </c>
      <c r="D338" s="28" t="s">
        <v>730</v>
      </c>
      <c r="E338" s="13">
        <v>0.79369999999999996</v>
      </c>
    </row>
    <row r="339" spans="1:5" ht="15.75" x14ac:dyDescent="0.25">
      <c r="A339" s="27">
        <v>343</v>
      </c>
      <c r="B339" s="11" t="s">
        <v>696</v>
      </c>
      <c r="C339" s="37" t="s">
        <v>731</v>
      </c>
      <c r="D339" s="35" t="s">
        <v>732</v>
      </c>
      <c r="E339" s="13">
        <v>0.77780000000000005</v>
      </c>
    </row>
    <row r="340" spans="1:5" ht="15.75" x14ac:dyDescent="0.25">
      <c r="A340" s="27">
        <v>326</v>
      </c>
      <c r="B340" s="11" t="s">
        <v>696</v>
      </c>
      <c r="C340" s="12" t="s">
        <v>733</v>
      </c>
      <c r="D340" s="28" t="s">
        <v>734</v>
      </c>
      <c r="E340" s="13">
        <v>0.746</v>
      </c>
    </row>
    <row r="341" spans="1:5" ht="15.75" x14ac:dyDescent="0.25">
      <c r="A341" s="27">
        <v>342</v>
      </c>
      <c r="B341" s="11" t="s">
        <v>696</v>
      </c>
      <c r="C341" s="12" t="s">
        <v>735</v>
      </c>
      <c r="D341" s="28" t="s">
        <v>736</v>
      </c>
      <c r="E341" s="13">
        <v>0.73019999999999996</v>
      </c>
    </row>
    <row r="342" spans="1:5" ht="15.75" x14ac:dyDescent="0.25">
      <c r="A342" s="27">
        <v>349</v>
      </c>
      <c r="B342" s="11" t="s">
        <v>696</v>
      </c>
      <c r="C342" s="12" t="s">
        <v>737</v>
      </c>
      <c r="D342" s="28" t="s">
        <v>738</v>
      </c>
      <c r="E342" s="13">
        <v>0.73019999999999996</v>
      </c>
    </row>
    <row r="343" spans="1:5" ht="15.75" x14ac:dyDescent="0.25">
      <c r="A343" s="27">
        <v>348</v>
      </c>
      <c r="B343" s="11" t="s">
        <v>696</v>
      </c>
      <c r="C343" s="12" t="s">
        <v>739</v>
      </c>
      <c r="D343" s="28" t="s">
        <v>740</v>
      </c>
      <c r="E343" s="13">
        <v>0.71430000000000005</v>
      </c>
    </row>
    <row r="344" spans="1:5" ht="15.75" x14ac:dyDescent="0.25">
      <c r="A344" s="27">
        <v>329</v>
      </c>
      <c r="B344" s="11" t="s">
        <v>696</v>
      </c>
      <c r="C344" s="12" t="s">
        <v>741</v>
      </c>
      <c r="D344" s="28" t="s">
        <v>742</v>
      </c>
      <c r="E344" s="13">
        <v>0.6825</v>
      </c>
    </row>
    <row r="345" spans="1:5" ht="15.75" x14ac:dyDescent="0.25">
      <c r="A345" s="27">
        <v>360</v>
      </c>
      <c r="B345" s="11" t="s">
        <v>696</v>
      </c>
      <c r="C345" s="16" t="s">
        <v>743</v>
      </c>
      <c r="D345" s="35" t="s">
        <v>744</v>
      </c>
      <c r="E345" s="13">
        <v>0.66669999999999996</v>
      </c>
    </row>
    <row r="346" spans="1:5" ht="15.75" x14ac:dyDescent="0.25">
      <c r="A346" s="27">
        <v>333</v>
      </c>
      <c r="B346" s="11" t="s">
        <v>696</v>
      </c>
      <c r="C346" s="12" t="s">
        <v>745</v>
      </c>
      <c r="D346" s="28" t="s">
        <v>746</v>
      </c>
      <c r="E346" s="13">
        <v>0.65080000000000005</v>
      </c>
    </row>
    <row r="347" spans="1:5" ht="15.75" x14ac:dyDescent="0.25">
      <c r="A347" s="27">
        <v>357</v>
      </c>
      <c r="B347" s="11" t="s">
        <v>696</v>
      </c>
      <c r="C347" s="40" t="s">
        <v>747</v>
      </c>
      <c r="D347" s="40" t="s">
        <v>748</v>
      </c>
      <c r="E347" s="13">
        <v>0.61899999999999999</v>
      </c>
    </row>
    <row r="348" spans="1:5" ht="15.75" x14ac:dyDescent="0.25">
      <c r="A348" s="27">
        <v>356</v>
      </c>
      <c r="B348" s="11" t="s">
        <v>696</v>
      </c>
      <c r="C348" s="12" t="s">
        <v>749</v>
      </c>
      <c r="D348" s="28" t="s">
        <v>750</v>
      </c>
      <c r="E348" s="13">
        <v>0.60319999999999996</v>
      </c>
    </row>
    <row r="349" spans="1:5" ht="15.75" x14ac:dyDescent="0.25">
      <c r="A349" s="27">
        <v>324</v>
      </c>
      <c r="B349" s="11" t="s">
        <v>696</v>
      </c>
      <c r="C349" s="12" t="s">
        <v>751</v>
      </c>
      <c r="D349" s="28" t="s">
        <v>752</v>
      </c>
      <c r="E349" s="13">
        <v>0.58730000000000004</v>
      </c>
    </row>
    <row r="350" spans="1:5" ht="15.75" x14ac:dyDescent="0.25">
      <c r="A350" s="27">
        <v>359</v>
      </c>
      <c r="B350" s="11" t="s">
        <v>696</v>
      </c>
      <c r="C350" s="12" t="s">
        <v>753</v>
      </c>
      <c r="D350" s="28" t="s">
        <v>754</v>
      </c>
      <c r="E350" s="13">
        <v>0.55559999999999998</v>
      </c>
    </row>
    <row r="351" spans="1:5" ht="15.75" x14ac:dyDescent="0.25">
      <c r="A351" s="27">
        <v>339</v>
      </c>
      <c r="B351" s="11" t="s">
        <v>696</v>
      </c>
      <c r="C351" s="12" t="s">
        <v>755</v>
      </c>
      <c r="D351" s="28" t="s">
        <v>756</v>
      </c>
      <c r="E351" s="13">
        <v>0.53969999999999996</v>
      </c>
    </row>
    <row r="352" spans="1:5" ht="15.75" x14ac:dyDescent="0.25">
      <c r="A352" s="27">
        <v>323</v>
      </c>
      <c r="B352" s="11" t="s">
        <v>696</v>
      </c>
      <c r="C352" s="12" t="s">
        <v>757</v>
      </c>
      <c r="D352" s="28" t="s">
        <v>758</v>
      </c>
      <c r="E352" s="13">
        <v>0.49209999999999998</v>
      </c>
    </row>
    <row r="353" spans="1:5" ht="15.75" x14ac:dyDescent="0.25">
      <c r="A353" s="27">
        <v>327</v>
      </c>
      <c r="B353" s="11" t="s">
        <v>696</v>
      </c>
      <c r="C353" s="12" t="s">
        <v>759</v>
      </c>
      <c r="D353" s="28" t="s">
        <v>760</v>
      </c>
      <c r="E353" s="13">
        <v>0.44440000000000002</v>
      </c>
    </row>
    <row r="354" spans="1:5" ht="15.75" x14ac:dyDescent="0.25">
      <c r="A354" s="27">
        <v>352</v>
      </c>
      <c r="B354" s="11" t="s">
        <v>696</v>
      </c>
      <c r="C354" s="12" t="s">
        <v>761</v>
      </c>
      <c r="D354" s="28" t="s">
        <v>762</v>
      </c>
      <c r="E354" s="13">
        <v>0.44440000000000002</v>
      </c>
    </row>
    <row r="355" spans="1:5" ht="15.75" x14ac:dyDescent="0.25">
      <c r="A355" s="27">
        <v>337</v>
      </c>
      <c r="B355" s="11" t="s">
        <v>696</v>
      </c>
      <c r="C355" s="12" t="s">
        <v>763</v>
      </c>
      <c r="D355" s="28" t="s">
        <v>764</v>
      </c>
      <c r="E355" s="13">
        <v>0.42859999999999998</v>
      </c>
    </row>
    <row r="356" spans="1:5" ht="15.75" x14ac:dyDescent="0.25">
      <c r="A356" s="27">
        <v>325</v>
      </c>
      <c r="B356" s="11" t="s">
        <v>696</v>
      </c>
      <c r="C356" s="12" t="s">
        <v>765</v>
      </c>
      <c r="D356" s="28" t="s">
        <v>766</v>
      </c>
      <c r="E356" s="13">
        <v>0.41270000000000001</v>
      </c>
    </row>
    <row r="357" spans="1:5" ht="15.75" x14ac:dyDescent="0.25">
      <c r="A357" s="27">
        <v>340</v>
      </c>
      <c r="B357" s="11" t="s">
        <v>696</v>
      </c>
      <c r="C357" s="12" t="s">
        <v>767</v>
      </c>
      <c r="D357" s="28" t="s">
        <v>768</v>
      </c>
      <c r="E357" s="13">
        <v>0.36509999999999998</v>
      </c>
    </row>
    <row r="358" spans="1:5" ht="15.75" x14ac:dyDescent="0.25">
      <c r="A358" s="27">
        <v>331</v>
      </c>
      <c r="B358" s="11" t="s">
        <v>696</v>
      </c>
      <c r="C358" s="12" t="s">
        <v>769</v>
      </c>
      <c r="D358" s="28" t="s">
        <v>770</v>
      </c>
      <c r="E358" s="13">
        <v>0.26979999999999998</v>
      </c>
    </row>
    <row r="359" spans="1:5" ht="15.75" x14ac:dyDescent="0.25">
      <c r="A359" s="27">
        <v>351</v>
      </c>
      <c r="B359" s="11" t="s">
        <v>696</v>
      </c>
      <c r="C359" s="12" t="s">
        <v>771</v>
      </c>
      <c r="D359" s="28" t="s">
        <v>772</v>
      </c>
      <c r="E359" s="13">
        <v>0.254</v>
      </c>
    </row>
    <row r="360" spans="1:5" ht="15.75" x14ac:dyDescent="0.25">
      <c r="A360" s="27">
        <v>344</v>
      </c>
      <c r="B360" s="11" t="s">
        <v>696</v>
      </c>
      <c r="C360" s="12" t="s">
        <v>773</v>
      </c>
      <c r="D360" s="28" t="s">
        <v>774</v>
      </c>
      <c r="E360" s="13">
        <v>0.17460000000000001</v>
      </c>
    </row>
    <row r="361" spans="1:5" ht="15.75" x14ac:dyDescent="0.25">
      <c r="A361" s="27">
        <v>321</v>
      </c>
      <c r="B361" s="11" t="s">
        <v>696</v>
      </c>
      <c r="C361" s="40" t="s">
        <v>775</v>
      </c>
      <c r="D361" s="40" t="s">
        <v>776</v>
      </c>
      <c r="E361" s="13">
        <v>6.3500000000000001E-2</v>
      </c>
    </row>
    <row r="362" spans="1:5" ht="15.75" x14ac:dyDescent="0.25">
      <c r="A362" s="29">
        <v>373</v>
      </c>
      <c r="B362" s="19" t="s">
        <v>777</v>
      </c>
      <c r="C362" s="20" t="s">
        <v>778</v>
      </c>
      <c r="D362" s="21" t="s">
        <v>779</v>
      </c>
      <c r="E362" s="13">
        <v>1</v>
      </c>
    </row>
    <row r="363" spans="1:5" ht="15.75" x14ac:dyDescent="0.25">
      <c r="A363" s="29">
        <v>364</v>
      </c>
      <c r="B363" s="19" t="s">
        <v>777</v>
      </c>
      <c r="C363" s="20" t="s">
        <v>780</v>
      </c>
      <c r="D363" s="21" t="s">
        <v>781</v>
      </c>
      <c r="E363" s="13">
        <v>0.98409999999999997</v>
      </c>
    </row>
    <row r="364" spans="1:5" ht="15.75" x14ac:dyDescent="0.25">
      <c r="A364" s="29">
        <v>361</v>
      </c>
      <c r="B364" s="19" t="s">
        <v>777</v>
      </c>
      <c r="C364" s="20" t="s">
        <v>782</v>
      </c>
      <c r="D364" s="21" t="s">
        <v>783</v>
      </c>
      <c r="E364" s="13">
        <v>0.96830000000000005</v>
      </c>
    </row>
    <row r="365" spans="1:5" ht="15.75" x14ac:dyDescent="0.25">
      <c r="A365" s="29">
        <v>362</v>
      </c>
      <c r="B365" s="19" t="s">
        <v>777</v>
      </c>
      <c r="C365" s="20" t="s">
        <v>784</v>
      </c>
      <c r="D365" s="33" t="s">
        <v>785</v>
      </c>
      <c r="E365" s="13">
        <v>0.96830000000000005</v>
      </c>
    </row>
    <row r="366" spans="1:5" ht="15.75" x14ac:dyDescent="0.25">
      <c r="A366" s="29">
        <v>367</v>
      </c>
      <c r="B366" s="19" t="s">
        <v>777</v>
      </c>
      <c r="C366" s="20" t="s">
        <v>786</v>
      </c>
      <c r="D366" s="21" t="s">
        <v>787</v>
      </c>
      <c r="E366" s="13">
        <v>0.92059999999999997</v>
      </c>
    </row>
    <row r="367" spans="1:5" ht="15.75" x14ac:dyDescent="0.25">
      <c r="A367" s="29">
        <v>368</v>
      </c>
      <c r="B367" s="19" t="s">
        <v>777</v>
      </c>
      <c r="C367" s="20" t="s">
        <v>788</v>
      </c>
      <c r="D367" s="21" t="s">
        <v>789</v>
      </c>
      <c r="E367" s="13">
        <v>0.92059999999999997</v>
      </c>
    </row>
    <row r="368" spans="1:5" ht="15.75" x14ac:dyDescent="0.25">
      <c r="A368" s="29">
        <v>375</v>
      </c>
      <c r="B368" s="19" t="s">
        <v>777</v>
      </c>
      <c r="C368" s="20" t="s">
        <v>790</v>
      </c>
      <c r="D368" s="21" t="s">
        <v>791</v>
      </c>
      <c r="E368" s="13">
        <v>0.90480000000000005</v>
      </c>
    </row>
    <row r="369" spans="1:5" ht="15.75" x14ac:dyDescent="0.25">
      <c r="A369" s="29">
        <v>380</v>
      </c>
      <c r="B369" s="19" t="s">
        <v>777</v>
      </c>
      <c r="C369" s="22" t="s">
        <v>792</v>
      </c>
      <c r="D369" s="24" t="s">
        <v>793</v>
      </c>
      <c r="E369" s="13">
        <v>0.88890000000000002</v>
      </c>
    </row>
    <row r="370" spans="1:5" ht="15.75" x14ac:dyDescent="0.25">
      <c r="A370" s="29">
        <v>366</v>
      </c>
      <c r="B370" s="19" t="s">
        <v>777</v>
      </c>
      <c r="C370" s="31" t="s">
        <v>794</v>
      </c>
      <c r="D370" s="32" t="s">
        <v>795</v>
      </c>
      <c r="E370" s="13">
        <v>0.873</v>
      </c>
    </row>
    <row r="371" spans="1:5" ht="15.75" x14ac:dyDescent="0.25">
      <c r="A371" s="29">
        <v>372</v>
      </c>
      <c r="B371" s="19" t="s">
        <v>777</v>
      </c>
      <c r="C371" s="20" t="s">
        <v>796</v>
      </c>
      <c r="D371" s="21" t="s">
        <v>797</v>
      </c>
      <c r="E371" s="13">
        <v>0.873</v>
      </c>
    </row>
    <row r="372" spans="1:5" ht="15.75" x14ac:dyDescent="0.25">
      <c r="A372" s="29">
        <v>374</v>
      </c>
      <c r="B372" s="19" t="s">
        <v>777</v>
      </c>
      <c r="C372" s="20" t="s">
        <v>798</v>
      </c>
      <c r="D372" s="21" t="s">
        <v>799</v>
      </c>
      <c r="E372" s="13">
        <v>0.85709999999999997</v>
      </c>
    </row>
    <row r="373" spans="1:5" ht="15.75" x14ac:dyDescent="0.25">
      <c r="A373" s="29">
        <v>378</v>
      </c>
      <c r="B373" s="19" t="s">
        <v>777</v>
      </c>
      <c r="C373" s="20" t="s">
        <v>800</v>
      </c>
      <c r="D373" s="21" t="s">
        <v>801</v>
      </c>
      <c r="E373" s="13">
        <v>0.85709999999999997</v>
      </c>
    </row>
    <row r="374" spans="1:5" ht="15.75" x14ac:dyDescent="0.25">
      <c r="A374" s="29">
        <v>369</v>
      </c>
      <c r="B374" s="19" t="s">
        <v>777</v>
      </c>
      <c r="C374" s="20" t="s">
        <v>802</v>
      </c>
      <c r="D374" s="21" t="s">
        <v>803</v>
      </c>
      <c r="E374" s="13">
        <v>0.8095</v>
      </c>
    </row>
    <row r="375" spans="1:5" ht="15.75" x14ac:dyDescent="0.25">
      <c r="A375" s="29">
        <v>370</v>
      </c>
      <c r="B375" s="19" t="s">
        <v>777</v>
      </c>
      <c r="C375" s="20" t="s">
        <v>804</v>
      </c>
      <c r="D375" s="21" t="s">
        <v>805</v>
      </c>
      <c r="E375" s="13">
        <v>0.8095</v>
      </c>
    </row>
    <row r="376" spans="1:5" ht="15.75" x14ac:dyDescent="0.25">
      <c r="A376" s="29">
        <v>376</v>
      </c>
      <c r="B376" s="19" t="s">
        <v>777</v>
      </c>
      <c r="C376" s="41" t="s">
        <v>806</v>
      </c>
      <c r="D376" s="32" t="s">
        <v>807</v>
      </c>
      <c r="E376" s="13">
        <v>0.8095</v>
      </c>
    </row>
    <row r="377" spans="1:5" ht="15.75" x14ac:dyDescent="0.25">
      <c r="A377" s="29">
        <v>377</v>
      </c>
      <c r="B377" s="19" t="s">
        <v>777</v>
      </c>
      <c r="C377" s="22" t="s">
        <v>808</v>
      </c>
      <c r="D377" s="24" t="s">
        <v>809</v>
      </c>
      <c r="E377" s="13">
        <v>0.8095</v>
      </c>
    </row>
    <row r="378" spans="1:5" ht="15.75" x14ac:dyDescent="0.25">
      <c r="A378" s="29">
        <v>379</v>
      </c>
      <c r="B378" s="19" t="s">
        <v>777</v>
      </c>
      <c r="C378" s="20" t="s">
        <v>810</v>
      </c>
      <c r="D378" s="21" t="s">
        <v>811</v>
      </c>
      <c r="E378" s="13">
        <v>0.79369999999999996</v>
      </c>
    </row>
    <row r="379" spans="1:5" ht="15.75" x14ac:dyDescent="0.25">
      <c r="A379" s="29">
        <v>365</v>
      </c>
      <c r="B379" s="19" t="s">
        <v>777</v>
      </c>
      <c r="C379" s="22" t="s">
        <v>812</v>
      </c>
      <c r="D379" s="24" t="s">
        <v>813</v>
      </c>
      <c r="E379" s="13">
        <v>0.66669999999999996</v>
      </c>
    </row>
    <row r="380" spans="1:5" ht="15.75" x14ac:dyDescent="0.25">
      <c r="A380" s="29">
        <v>371</v>
      </c>
      <c r="B380" s="19" t="s">
        <v>777</v>
      </c>
      <c r="C380" s="20" t="s">
        <v>814</v>
      </c>
      <c r="D380" s="21" t="s">
        <v>815</v>
      </c>
      <c r="E380" s="13">
        <v>0.57140000000000002</v>
      </c>
    </row>
    <row r="381" spans="1:5" ht="15.75" x14ac:dyDescent="0.25">
      <c r="A381" s="29">
        <v>363</v>
      </c>
      <c r="B381" s="19" t="s">
        <v>777</v>
      </c>
      <c r="C381" s="20" t="s">
        <v>816</v>
      </c>
      <c r="D381" s="21" t="s">
        <v>817</v>
      </c>
      <c r="E381" s="13">
        <v>0.53969999999999996</v>
      </c>
    </row>
    <row r="382" spans="1:5" ht="15.75" x14ac:dyDescent="0.25">
      <c r="A382" s="27">
        <v>384</v>
      </c>
      <c r="B382" s="11" t="s">
        <v>818</v>
      </c>
      <c r="C382" s="16" t="s">
        <v>819</v>
      </c>
      <c r="D382" s="35" t="s">
        <v>820</v>
      </c>
      <c r="E382" s="13">
        <v>0.96830000000000005</v>
      </c>
    </row>
    <row r="383" spans="1:5" ht="15.75" x14ac:dyDescent="0.25">
      <c r="A383" s="27">
        <v>400</v>
      </c>
      <c r="B383" s="11" t="s">
        <v>818</v>
      </c>
      <c r="C383" s="12" t="s">
        <v>821</v>
      </c>
      <c r="D383" s="34" t="s">
        <v>822</v>
      </c>
      <c r="E383" s="13">
        <v>0.90480000000000005</v>
      </c>
    </row>
    <row r="384" spans="1:5" ht="15.75" x14ac:dyDescent="0.25">
      <c r="A384" s="27">
        <v>419</v>
      </c>
      <c r="B384" s="11" t="s">
        <v>818</v>
      </c>
      <c r="C384" s="12" t="s">
        <v>823</v>
      </c>
      <c r="D384" s="34" t="s">
        <v>824</v>
      </c>
      <c r="E384" s="13">
        <v>0.90480000000000005</v>
      </c>
    </row>
    <row r="385" spans="1:5" ht="15.75" x14ac:dyDescent="0.25">
      <c r="A385" s="27">
        <v>401</v>
      </c>
      <c r="B385" s="11" t="s">
        <v>818</v>
      </c>
      <c r="C385" s="12" t="s">
        <v>825</v>
      </c>
      <c r="D385" s="34" t="s">
        <v>826</v>
      </c>
      <c r="E385" s="13">
        <v>0.84130000000000005</v>
      </c>
    </row>
    <row r="386" spans="1:5" ht="15.75" x14ac:dyDescent="0.25">
      <c r="A386" s="27">
        <v>381</v>
      </c>
      <c r="B386" s="11" t="s">
        <v>818</v>
      </c>
      <c r="C386" s="12" t="s">
        <v>827</v>
      </c>
      <c r="D386" s="28" t="s">
        <v>828</v>
      </c>
      <c r="E386" s="13">
        <v>0.79369999999999996</v>
      </c>
    </row>
    <row r="387" spans="1:5" ht="15.75" x14ac:dyDescent="0.25">
      <c r="A387" s="27">
        <v>386</v>
      </c>
      <c r="B387" s="11" t="s">
        <v>818</v>
      </c>
      <c r="C387" s="42" t="s">
        <v>829</v>
      </c>
      <c r="D387" s="28" t="s">
        <v>830</v>
      </c>
      <c r="E387" s="13">
        <v>0.79369999999999996</v>
      </c>
    </row>
    <row r="388" spans="1:5" ht="15.75" x14ac:dyDescent="0.25">
      <c r="A388" s="27">
        <v>398</v>
      </c>
      <c r="B388" s="11" t="s">
        <v>818</v>
      </c>
      <c r="C388" s="12" t="s">
        <v>831</v>
      </c>
      <c r="D388" s="28" t="s">
        <v>832</v>
      </c>
      <c r="E388" s="13">
        <v>0.77780000000000005</v>
      </c>
    </row>
    <row r="389" spans="1:5" ht="15.75" x14ac:dyDescent="0.25">
      <c r="A389" s="27">
        <v>399</v>
      </c>
      <c r="B389" s="11" t="s">
        <v>818</v>
      </c>
      <c r="C389" s="16" t="s">
        <v>833</v>
      </c>
      <c r="D389" s="35" t="s">
        <v>834</v>
      </c>
      <c r="E389" s="13">
        <v>0.77780000000000005</v>
      </c>
    </row>
    <row r="390" spans="1:5" ht="15.75" x14ac:dyDescent="0.25">
      <c r="A390" s="27">
        <v>385</v>
      </c>
      <c r="B390" s="11" t="s">
        <v>818</v>
      </c>
      <c r="C390" s="12" t="s">
        <v>835</v>
      </c>
      <c r="D390" s="28" t="s">
        <v>836</v>
      </c>
      <c r="E390" s="13">
        <v>0.76190000000000002</v>
      </c>
    </row>
    <row r="391" spans="1:5" ht="15.75" x14ac:dyDescent="0.25">
      <c r="A391" s="27">
        <v>415</v>
      </c>
      <c r="B391" s="11" t="s">
        <v>818</v>
      </c>
      <c r="C391" s="12" t="s">
        <v>837</v>
      </c>
      <c r="D391" s="28" t="s">
        <v>838</v>
      </c>
      <c r="E391" s="13">
        <v>0.76190000000000002</v>
      </c>
    </row>
    <row r="392" spans="1:5" ht="15.75" x14ac:dyDescent="0.25">
      <c r="A392" s="27">
        <v>397</v>
      </c>
      <c r="B392" s="11" t="s">
        <v>818</v>
      </c>
      <c r="C392" s="42" t="s">
        <v>839</v>
      </c>
      <c r="D392" s="28" t="s">
        <v>840</v>
      </c>
      <c r="E392" s="13">
        <v>0.73019999999999996</v>
      </c>
    </row>
    <row r="393" spans="1:5" ht="15.75" x14ac:dyDescent="0.25">
      <c r="A393" s="27">
        <v>414</v>
      </c>
      <c r="B393" s="11" t="s">
        <v>818</v>
      </c>
      <c r="C393" s="12" t="s">
        <v>841</v>
      </c>
      <c r="D393" s="28" t="s">
        <v>842</v>
      </c>
      <c r="E393" s="13">
        <v>0.73019999999999996</v>
      </c>
    </row>
    <row r="394" spans="1:5" ht="15.75" x14ac:dyDescent="0.25">
      <c r="A394" s="27">
        <v>393</v>
      </c>
      <c r="B394" s="11" t="s">
        <v>818</v>
      </c>
      <c r="C394" s="12" t="s">
        <v>843</v>
      </c>
      <c r="D394" s="28" t="s">
        <v>844</v>
      </c>
      <c r="E394" s="13">
        <v>0.71430000000000005</v>
      </c>
    </row>
    <row r="395" spans="1:5" ht="15.75" x14ac:dyDescent="0.25">
      <c r="A395" s="27">
        <v>404</v>
      </c>
      <c r="B395" s="11" t="s">
        <v>818</v>
      </c>
      <c r="C395" s="12" t="s">
        <v>845</v>
      </c>
      <c r="D395" s="34" t="s">
        <v>846</v>
      </c>
      <c r="E395" s="13">
        <v>0.71430000000000005</v>
      </c>
    </row>
    <row r="396" spans="1:5" ht="15.75" x14ac:dyDescent="0.25">
      <c r="A396" s="27">
        <v>383</v>
      </c>
      <c r="B396" s="11" t="s">
        <v>818</v>
      </c>
      <c r="C396" s="12" t="s">
        <v>847</v>
      </c>
      <c r="D396" s="34" t="s">
        <v>848</v>
      </c>
      <c r="E396" s="13">
        <v>0.69840000000000002</v>
      </c>
    </row>
    <row r="397" spans="1:5" ht="15.75" x14ac:dyDescent="0.25">
      <c r="A397" s="27">
        <v>389</v>
      </c>
      <c r="B397" s="11" t="s">
        <v>818</v>
      </c>
      <c r="C397" s="12" t="s">
        <v>849</v>
      </c>
      <c r="D397" s="28" t="s">
        <v>850</v>
      </c>
      <c r="E397" s="13">
        <v>0.69840000000000002</v>
      </c>
    </row>
    <row r="398" spans="1:5" ht="15.75" x14ac:dyDescent="0.25">
      <c r="A398" s="27">
        <v>394</v>
      </c>
      <c r="B398" s="11" t="s">
        <v>818</v>
      </c>
      <c r="C398" s="12" t="s">
        <v>851</v>
      </c>
      <c r="D398" s="28" t="s">
        <v>852</v>
      </c>
      <c r="E398" s="13">
        <v>0.6825</v>
      </c>
    </row>
    <row r="399" spans="1:5" ht="15.75" x14ac:dyDescent="0.25">
      <c r="A399" s="27">
        <v>402</v>
      </c>
      <c r="B399" s="11" t="s">
        <v>818</v>
      </c>
      <c r="C399" s="12" t="s">
        <v>853</v>
      </c>
      <c r="D399" s="34" t="s">
        <v>854</v>
      </c>
      <c r="E399" s="13">
        <v>0.6825</v>
      </c>
    </row>
    <row r="400" spans="1:5" ht="15.75" x14ac:dyDescent="0.25">
      <c r="A400" s="27">
        <v>388</v>
      </c>
      <c r="B400" s="11" t="s">
        <v>818</v>
      </c>
      <c r="C400" s="12" t="s">
        <v>855</v>
      </c>
      <c r="D400" s="28" t="s">
        <v>856</v>
      </c>
      <c r="E400" s="13">
        <v>0.66669999999999996</v>
      </c>
    </row>
    <row r="401" spans="1:5" ht="15.75" x14ac:dyDescent="0.25">
      <c r="A401" s="27">
        <v>411</v>
      </c>
      <c r="B401" s="11" t="s">
        <v>818</v>
      </c>
      <c r="C401" s="12" t="s">
        <v>857</v>
      </c>
      <c r="D401" s="28" t="s">
        <v>858</v>
      </c>
      <c r="E401" s="13">
        <v>0.66669999999999996</v>
      </c>
    </row>
    <row r="402" spans="1:5" ht="15.75" x14ac:dyDescent="0.25">
      <c r="A402" s="27">
        <v>390</v>
      </c>
      <c r="B402" s="11" t="s">
        <v>818</v>
      </c>
      <c r="C402" s="12" t="s">
        <v>859</v>
      </c>
      <c r="D402" s="28" t="s">
        <v>860</v>
      </c>
      <c r="E402" s="13">
        <v>0.65080000000000005</v>
      </c>
    </row>
    <row r="403" spans="1:5" ht="15.75" x14ac:dyDescent="0.25">
      <c r="A403" s="27">
        <v>407</v>
      </c>
      <c r="B403" s="11" t="s">
        <v>818</v>
      </c>
      <c r="C403" s="12" t="s">
        <v>861</v>
      </c>
      <c r="D403" s="28" t="s">
        <v>862</v>
      </c>
      <c r="E403" s="13">
        <v>0.63490000000000002</v>
      </c>
    </row>
    <row r="404" spans="1:5" ht="15.75" x14ac:dyDescent="0.25">
      <c r="A404" s="27">
        <v>395</v>
      </c>
      <c r="B404" s="11" t="s">
        <v>818</v>
      </c>
      <c r="C404" s="12" t="s">
        <v>863</v>
      </c>
      <c r="D404" s="28" t="s">
        <v>864</v>
      </c>
      <c r="E404" s="13">
        <v>0.61899999999999999</v>
      </c>
    </row>
    <row r="405" spans="1:5" ht="15.75" x14ac:dyDescent="0.25">
      <c r="A405" s="27">
        <v>409</v>
      </c>
      <c r="B405" s="11" t="s">
        <v>818</v>
      </c>
      <c r="C405" s="12" t="s">
        <v>865</v>
      </c>
      <c r="D405" s="28" t="s">
        <v>866</v>
      </c>
      <c r="E405" s="13">
        <v>0.61899999999999999</v>
      </c>
    </row>
    <row r="406" spans="1:5" ht="15.75" x14ac:dyDescent="0.25">
      <c r="A406" s="27">
        <v>396</v>
      </c>
      <c r="B406" s="11" t="s">
        <v>818</v>
      </c>
      <c r="C406" s="12" t="s">
        <v>867</v>
      </c>
      <c r="D406" s="28" t="s">
        <v>868</v>
      </c>
      <c r="E406" s="13">
        <v>0.60319999999999996</v>
      </c>
    </row>
    <row r="407" spans="1:5" ht="15.75" x14ac:dyDescent="0.25">
      <c r="A407" s="27">
        <v>420</v>
      </c>
      <c r="B407" s="11" t="s">
        <v>818</v>
      </c>
      <c r="C407" s="16" t="s">
        <v>869</v>
      </c>
      <c r="D407" s="35" t="s">
        <v>870</v>
      </c>
      <c r="E407" s="13">
        <v>0.57140000000000002</v>
      </c>
    </row>
    <row r="408" spans="1:5" ht="15.75" x14ac:dyDescent="0.25">
      <c r="A408" s="27">
        <v>382</v>
      </c>
      <c r="B408" s="11" t="s">
        <v>818</v>
      </c>
      <c r="C408" s="16" t="s">
        <v>871</v>
      </c>
      <c r="D408" s="35" t="s">
        <v>872</v>
      </c>
      <c r="E408" s="13">
        <v>0.55559999999999998</v>
      </c>
    </row>
    <row r="409" spans="1:5" ht="15.75" x14ac:dyDescent="0.25">
      <c r="A409" s="27">
        <v>413</v>
      </c>
      <c r="B409" s="11" t="s">
        <v>818</v>
      </c>
      <c r="C409" s="12" t="s">
        <v>873</v>
      </c>
      <c r="D409" s="28" t="s">
        <v>874</v>
      </c>
      <c r="E409" s="13">
        <v>0.49209999999999998</v>
      </c>
    </row>
    <row r="410" spans="1:5" ht="15.75" x14ac:dyDescent="0.25">
      <c r="A410" s="27">
        <v>410</v>
      </c>
      <c r="B410" s="11" t="s">
        <v>818</v>
      </c>
      <c r="C410" s="12" t="s">
        <v>875</v>
      </c>
      <c r="D410" s="28" t="s">
        <v>876</v>
      </c>
      <c r="E410" s="13">
        <v>0.3175</v>
      </c>
    </row>
    <row r="411" spans="1:5" ht="15.75" x14ac:dyDescent="0.25">
      <c r="A411" s="27">
        <v>403</v>
      </c>
      <c r="B411" s="11" t="s">
        <v>818</v>
      </c>
      <c r="C411" s="16" t="s">
        <v>877</v>
      </c>
      <c r="D411" s="35" t="s">
        <v>878</v>
      </c>
      <c r="E411" s="13">
        <v>0.30159999999999998</v>
      </c>
    </row>
    <row r="412" spans="1:5" ht="15.75" x14ac:dyDescent="0.25">
      <c r="A412" s="27">
        <v>412</v>
      </c>
      <c r="B412" s="11" t="s">
        <v>818</v>
      </c>
      <c r="C412" s="12" t="s">
        <v>879</v>
      </c>
      <c r="D412" s="28" t="s">
        <v>880</v>
      </c>
      <c r="E412" s="13">
        <v>0.30159999999999998</v>
      </c>
    </row>
    <row r="413" spans="1:5" ht="15.75" x14ac:dyDescent="0.25">
      <c r="A413" s="27">
        <v>417</v>
      </c>
      <c r="B413" s="11" t="s">
        <v>818</v>
      </c>
      <c r="C413" s="12" t="s">
        <v>881</v>
      </c>
      <c r="D413" s="28" t="s">
        <v>882</v>
      </c>
      <c r="E413" s="13">
        <v>0.28570000000000001</v>
      </c>
    </row>
    <row r="414" spans="1:5" ht="15.75" x14ac:dyDescent="0.25">
      <c r="A414" s="27">
        <v>387</v>
      </c>
      <c r="B414" s="11" t="s">
        <v>818</v>
      </c>
      <c r="C414" s="12" t="s">
        <v>883</v>
      </c>
      <c r="D414" s="28" t="s">
        <v>884</v>
      </c>
      <c r="E414" s="13">
        <v>0.26979999999999998</v>
      </c>
    </row>
    <row r="415" spans="1:5" ht="15.75" x14ac:dyDescent="0.25">
      <c r="A415" s="27">
        <v>392</v>
      </c>
      <c r="B415" s="11" t="s">
        <v>818</v>
      </c>
      <c r="C415" s="12" t="s">
        <v>885</v>
      </c>
      <c r="D415" s="28" t="s">
        <v>886</v>
      </c>
      <c r="E415" s="13">
        <v>0.254</v>
      </c>
    </row>
    <row r="416" spans="1:5" ht="15.75" x14ac:dyDescent="0.25">
      <c r="A416" s="27">
        <v>391</v>
      </c>
      <c r="B416" s="11" t="s">
        <v>818</v>
      </c>
      <c r="C416" s="12" t="s">
        <v>887</v>
      </c>
      <c r="D416" s="28" t="s">
        <v>888</v>
      </c>
      <c r="E416" s="13">
        <v>0.23810000000000001</v>
      </c>
    </row>
    <row r="417" spans="1:5" ht="15.75" x14ac:dyDescent="0.25">
      <c r="A417" s="27">
        <v>416</v>
      </c>
      <c r="B417" s="11" t="s">
        <v>818</v>
      </c>
      <c r="C417" s="12" t="s">
        <v>889</v>
      </c>
      <c r="D417" s="28" t="s">
        <v>890</v>
      </c>
      <c r="E417" s="13">
        <v>0.23810000000000001</v>
      </c>
    </row>
    <row r="418" spans="1:5" ht="15.75" x14ac:dyDescent="0.25">
      <c r="A418" s="27">
        <v>105</v>
      </c>
      <c r="B418" s="11" t="s">
        <v>818</v>
      </c>
      <c r="C418" s="12" t="s">
        <v>891</v>
      </c>
      <c r="D418" s="28" t="s">
        <v>892</v>
      </c>
      <c r="E418" s="13">
        <v>0.1905</v>
      </c>
    </row>
    <row r="419" spans="1:5" ht="15.75" x14ac:dyDescent="0.25">
      <c r="A419" s="27">
        <v>406</v>
      </c>
      <c r="B419" s="11" t="s">
        <v>818</v>
      </c>
      <c r="C419" s="12" t="s">
        <v>893</v>
      </c>
      <c r="D419" s="28" t="s">
        <v>894</v>
      </c>
      <c r="E419" s="13">
        <v>0.17460000000000001</v>
      </c>
    </row>
    <row r="420" spans="1:5" ht="15.75" x14ac:dyDescent="0.25">
      <c r="A420" s="27">
        <v>418</v>
      </c>
      <c r="B420" s="11" t="s">
        <v>818</v>
      </c>
      <c r="C420" s="16" t="s">
        <v>895</v>
      </c>
      <c r="D420" s="35" t="s">
        <v>896</v>
      </c>
      <c r="E420" s="13">
        <v>0.1111</v>
      </c>
    </row>
    <row r="421" spans="1:5" ht="15.75" x14ac:dyDescent="0.25">
      <c r="A421" s="27">
        <v>408</v>
      </c>
      <c r="B421" s="11" t="s">
        <v>818</v>
      </c>
      <c r="C421" s="42" t="s">
        <v>897</v>
      </c>
      <c r="D421" s="28" t="s">
        <v>898</v>
      </c>
      <c r="E421" s="13">
        <v>7.9399999999999998E-2</v>
      </c>
    </row>
    <row r="422" spans="1:5" ht="15.75" x14ac:dyDescent="0.25">
      <c r="A422" s="29">
        <v>426</v>
      </c>
      <c r="B422" s="19" t="s">
        <v>899</v>
      </c>
      <c r="C422" s="20" t="s">
        <v>900</v>
      </c>
      <c r="D422" s="30" t="s">
        <v>901</v>
      </c>
      <c r="E422" s="13">
        <v>0.84130000000000005</v>
      </c>
    </row>
    <row r="423" spans="1:5" ht="15.75" x14ac:dyDescent="0.25">
      <c r="A423" s="29">
        <v>430</v>
      </c>
      <c r="B423" s="19" t="s">
        <v>899</v>
      </c>
      <c r="C423" s="20" t="s">
        <v>902</v>
      </c>
      <c r="D423" s="30" t="s">
        <v>903</v>
      </c>
      <c r="E423" s="13">
        <v>0.84130000000000005</v>
      </c>
    </row>
    <row r="424" spans="1:5" ht="15.75" x14ac:dyDescent="0.25">
      <c r="A424" s="29">
        <v>422</v>
      </c>
      <c r="B424" s="19" t="s">
        <v>899</v>
      </c>
      <c r="C424" s="22" t="s">
        <v>904</v>
      </c>
      <c r="D424" s="23" t="s">
        <v>905</v>
      </c>
      <c r="E424" s="13">
        <v>0.8095</v>
      </c>
    </row>
    <row r="425" spans="1:5" ht="15.75" x14ac:dyDescent="0.25">
      <c r="A425" s="29">
        <v>424</v>
      </c>
      <c r="B425" s="19" t="s">
        <v>899</v>
      </c>
      <c r="C425" s="22" t="s">
        <v>906</v>
      </c>
      <c r="D425" s="24" t="s">
        <v>907</v>
      </c>
      <c r="E425" s="13">
        <v>0.76190000000000002</v>
      </c>
    </row>
    <row r="426" spans="1:5" ht="15.75" x14ac:dyDescent="0.25">
      <c r="A426" s="29">
        <v>421</v>
      </c>
      <c r="B426" s="19" t="s">
        <v>899</v>
      </c>
      <c r="C426" s="20" t="s">
        <v>908</v>
      </c>
      <c r="D426" s="21" t="s">
        <v>909</v>
      </c>
      <c r="E426" s="13">
        <v>0.6825</v>
      </c>
    </row>
    <row r="427" spans="1:5" ht="15.75" x14ac:dyDescent="0.25">
      <c r="A427" s="29">
        <v>425</v>
      </c>
      <c r="B427" s="19" t="s">
        <v>899</v>
      </c>
      <c r="C427" s="20" t="s">
        <v>910</v>
      </c>
      <c r="D427" s="30" t="s">
        <v>911</v>
      </c>
      <c r="E427" s="13">
        <v>0.57140000000000002</v>
      </c>
    </row>
    <row r="428" spans="1:5" ht="15.75" x14ac:dyDescent="0.25">
      <c r="A428" s="29">
        <v>427</v>
      </c>
      <c r="B428" s="19" t="s">
        <v>899</v>
      </c>
      <c r="C428" s="20" t="s">
        <v>912</v>
      </c>
      <c r="D428" s="30" t="s">
        <v>913</v>
      </c>
      <c r="E428" s="13">
        <v>0.53969999999999996</v>
      </c>
    </row>
    <row r="429" spans="1:5" ht="15.75" x14ac:dyDescent="0.25">
      <c r="A429" s="29">
        <v>429</v>
      </c>
      <c r="B429" s="19" t="s">
        <v>899</v>
      </c>
      <c r="C429" s="20" t="s">
        <v>914</v>
      </c>
      <c r="D429" s="30" t="s">
        <v>915</v>
      </c>
      <c r="E429" s="13">
        <v>0.39679999999999999</v>
      </c>
    </row>
    <row r="430" spans="1:5" ht="15.75" x14ac:dyDescent="0.25">
      <c r="A430" s="29">
        <v>428</v>
      </c>
      <c r="B430" s="19" t="s">
        <v>899</v>
      </c>
      <c r="C430" s="20" t="s">
        <v>916</v>
      </c>
      <c r="D430" s="30" t="s">
        <v>917</v>
      </c>
      <c r="E430" s="13">
        <v>0.22220000000000001</v>
      </c>
    </row>
    <row r="431" spans="1:5" ht="15.75" x14ac:dyDescent="0.25">
      <c r="A431" s="29">
        <v>423</v>
      </c>
      <c r="B431" s="19" t="s">
        <v>899</v>
      </c>
      <c r="C431" s="20" t="s">
        <v>918</v>
      </c>
      <c r="D431" s="21" t="s">
        <v>919</v>
      </c>
      <c r="E431" s="13">
        <v>0.17460000000000001</v>
      </c>
    </row>
    <row r="432" spans="1:5" ht="15.75" x14ac:dyDescent="0.25">
      <c r="A432" s="27">
        <v>433</v>
      </c>
      <c r="B432" s="11" t="s">
        <v>920</v>
      </c>
      <c r="C432" s="42" t="s">
        <v>921</v>
      </c>
      <c r="D432" s="28" t="s">
        <v>922</v>
      </c>
      <c r="E432" s="13">
        <v>0.96830000000000005</v>
      </c>
    </row>
    <row r="433" spans="1:5" ht="15.75" x14ac:dyDescent="0.25">
      <c r="A433" s="27">
        <v>443</v>
      </c>
      <c r="B433" s="11" t="s">
        <v>920</v>
      </c>
      <c r="C433" s="12" t="s">
        <v>923</v>
      </c>
      <c r="D433" s="28" t="s">
        <v>924</v>
      </c>
      <c r="E433" s="13">
        <v>0.96830000000000005</v>
      </c>
    </row>
    <row r="434" spans="1:5" ht="15.75" x14ac:dyDescent="0.25">
      <c r="A434" s="27">
        <v>439</v>
      </c>
      <c r="B434" s="11" t="s">
        <v>920</v>
      </c>
      <c r="C434" s="12" t="s">
        <v>925</v>
      </c>
      <c r="D434" s="34" t="s">
        <v>926</v>
      </c>
      <c r="E434" s="13">
        <v>0.95240000000000002</v>
      </c>
    </row>
    <row r="435" spans="1:5" ht="15.75" x14ac:dyDescent="0.25">
      <c r="A435" s="27">
        <v>442</v>
      </c>
      <c r="B435" s="11" t="s">
        <v>920</v>
      </c>
      <c r="C435" s="12" t="s">
        <v>927</v>
      </c>
      <c r="D435" s="28" t="s">
        <v>928</v>
      </c>
      <c r="E435" s="13">
        <v>0.9365</v>
      </c>
    </row>
    <row r="436" spans="1:5" ht="15.75" x14ac:dyDescent="0.25">
      <c r="A436" s="27">
        <v>446</v>
      </c>
      <c r="B436" s="11" t="s">
        <v>920</v>
      </c>
      <c r="C436" s="12" t="s">
        <v>929</v>
      </c>
      <c r="D436" s="28" t="s">
        <v>930</v>
      </c>
      <c r="E436" s="13">
        <v>0.9365</v>
      </c>
    </row>
    <row r="437" spans="1:5" ht="15.75" x14ac:dyDescent="0.25">
      <c r="A437" s="27">
        <v>441</v>
      </c>
      <c r="B437" s="11" t="s">
        <v>920</v>
      </c>
      <c r="C437" s="12" t="s">
        <v>931</v>
      </c>
      <c r="D437" s="28" t="s">
        <v>932</v>
      </c>
      <c r="E437" s="13">
        <v>0.92059999999999997</v>
      </c>
    </row>
    <row r="438" spans="1:5" ht="15.75" x14ac:dyDescent="0.25">
      <c r="A438" s="27">
        <v>444</v>
      </c>
      <c r="B438" s="11" t="s">
        <v>920</v>
      </c>
      <c r="C438" s="42" t="s">
        <v>933</v>
      </c>
      <c r="D438" s="28" t="s">
        <v>934</v>
      </c>
      <c r="E438" s="13">
        <v>0.88890000000000002</v>
      </c>
    </row>
    <row r="439" spans="1:5" ht="15.75" x14ac:dyDescent="0.25">
      <c r="A439" s="27">
        <v>435</v>
      </c>
      <c r="B439" s="11" t="s">
        <v>920</v>
      </c>
      <c r="C439" s="12" t="s">
        <v>935</v>
      </c>
      <c r="D439" s="34" t="s">
        <v>936</v>
      </c>
      <c r="E439" s="13">
        <v>0.873</v>
      </c>
    </row>
    <row r="440" spans="1:5" ht="15.75" x14ac:dyDescent="0.25">
      <c r="A440" s="27">
        <v>449</v>
      </c>
      <c r="B440" s="11" t="s">
        <v>920</v>
      </c>
      <c r="C440" s="12" t="s">
        <v>937</v>
      </c>
      <c r="D440" s="28" t="s">
        <v>938</v>
      </c>
      <c r="E440" s="13">
        <v>0.873</v>
      </c>
    </row>
    <row r="441" spans="1:5" ht="15.75" x14ac:dyDescent="0.25">
      <c r="A441" s="27">
        <v>438</v>
      </c>
      <c r="B441" s="11" t="s">
        <v>920</v>
      </c>
      <c r="C441" s="16" t="s">
        <v>939</v>
      </c>
      <c r="D441" s="35" t="s">
        <v>940</v>
      </c>
      <c r="E441" s="13">
        <v>0.84130000000000005</v>
      </c>
    </row>
    <row r="442" spans="1:5" ht="15.75" x14ac:dyDescent="0.25">
      <c r="A442" s="27">
        <v>437</v>
      </c>
      <c r="B442" s="11" t="s">
        <v>920</v>
      </c>
      <c r="C442" s="12" t="s">
        <v>941</v>
      </c>
      <c r="D442" s="34" t="s">
        <v>942</v>
      </c>
      <c r="E442" s="13">
        <v>0.79369999999999996</v>
      </c>
    </row>
    <row r="443" spans="1:5" ht="15.75" x14ac:dyDescent="0.25">
      <c r="A443" s="27">
        <v>447</v>
      </c>
      <c r="B443" s="11" t="s">
        <v>920</v>
      </c>
      <c r="C443" s="12" t="s">
        <v>943</v>
      </c>
      <c r="D443" s="28" t="s">
        <v>944</v>
      </c>
      <c r="E443" s="13">
        <v>0.77780000000000005</v>
      </c>
    </row>
    <row r="444" spans="1:5" ht="15.75" x14ac:dyDescent="0.25">
      <c r="A444" s="27">
        <v>450</v>
      </c>
      <c r="B444" s="11" t="s">
        <v>920</v>
      </c>
      <c r="C444" s="12" t="s">
        <v>945</v>
      </c>
      <c r="D444" s="28" t="s">
        <v>946</v>
      </c>
      <c r="E444" s="13">
        <v>0.76190000000000002</v>
      </c>
    </row>
    <row r="445" spans="1:5" ht="15.75" x14ac:dyDescent="0.25">
      <c r="A445" s="27">
        <v>431</v>
      </c>
      <c r="B445" s="11" t="s">
        <v>920</v>
      </c>
      <c r="C445" s="12" t="s">
        <v>947</v>
      </c>
      <c r="D445" s="28" t="s">
        <v>948</v>
      </c>
      <c r="E445" s="13">
        <v>0.746</v>
      </c>
    </row>
    <row r="446" spans="1:5" ht="15.75" x14ac:dyDescent="0.25">
      <c r="A446" s="27">
        <v>448</v>
      </c>
      <c r="B446" s="11" t="s">
        <v>920</v>
      </c>
      <c r="C446" s="12" t="s">
        <v>949</v>
      </c>
      <c r="D446" s="28" t="s">
        <v>950</v>
      </c>
      <c r="E446" s="13">
        <v>0.73019999999999996</v>
      </c>
    </row>
    <row r="447" spans="1:5" ht="15.75" x14ac:dyDescent="0.25">
      <c r="A447" s="27">
        <v>434</v>
      </c>
      <c r="B447" s="11" t="s">
        <v>920</v>
      </c>
      <c r="C447" s="16" t="s">
        <v>951</v>
      </c>
      <c r="D447" s="35" t="s">
        <v>952</v>
      </c>
      <c r="E447" s="13">
        <v>0.65080000000000005</v>
      </c>
    </row>
    <row r="448" spans="1:5" ht="15.75" x14ac:dyDescent="0.25">
      <c r="A448" s="27">
        <v>445</v>
      </c>
      <c r="B448" s="11" t="s">
        <v>920</v>
      </c>
      <c r="C448" s="12" t="s">
        <v>953</v>
      </c>
      <c r="D448" s="28" t="s">
        <v>954</v>
      </c>
      <c r="E448" s="13">
        <v>0.58730000000000004</v>
      </c>
    </row>
    <row r="449" spans="1:5" ht="15.75" x14ac:dyDescent="0.25">
      <c r="A449" s="27">
        <v>436</v>
      </c>
      <c r="B449" s="11" t="s">
        <v>920</v>
      </c>
      <c r="C449" s="16" t="s">
        <v>955</v>
      </c>
      <c r="D449" s="35" t="s">
        <v>956</v>
      </c>
      <c r="E449" s="13">
        <v>0.57140000000000002</v>
      </c>
    </row>
    <row r="450" spans="1:5" ht="15.75" x14ac:dyDescent="0.25">
      <c r="A450" s="27">
        <v>432</v>
      </c>
      <c r="B450" s="11" t="s">
        <v>920</v>
      </c>
      <c r="C450" s="12" t="s">
        <v>957</v>
      </c>
      <c r="D450" s="28" t="s">
        <v>958</v>
      </c>
      <c r="E450" s="13">
        <v>0.52380000000000004</v>
      </c>
    </row>
    <row r="451" spans="1:5" ht="15.75" x14ac:dyDescent="0.25">
      <c r="A451" s="27">
        <v>440</v>
      </c>
      <c r="B451" s="11" t="s">
        <v>920</v>
      </c>
      <c r="C451" s="17" t="s">
        <v>959</v>
      </c>
      <c r="D451" s="39" t="s">
        <v>960</v>
      </c>
      <c r="E451" s="13">
        <v>0.3175</v>
      </c>
    </row>
    <row r="452" spans="1:5" ht="15.75" x14ac:dyDescent="0.25">
      <c r="A452" s="29">
        <v>460</v>
      </c>
      <c r="B452" s="19" t="s">
        <v>961</v>
      </c>
      <c r="C452" s="20" t="s">
        <v>962</v>
      </c>
      <c r="D452" s="30" t="s">
        <v>963</v>
      </c>
      <c r="E452" s="13">
        <v>1</v>
      </c>
    </row>
    <row r="453" spans="1:5" ht="15.75" x14ac:dyDescent="0.25">
      <c r="A453" s="29">
        <v>454</v>
      </c>
      <c r="B453" s="19" t="s">
        <v>961</v>
      </c>
      <c r="C453" s="20" t="s">
        <v>964</v>
      </c>
      <c r="D453" s="30" t="s">
        <v>965</v>
      </c>
      <c r="E453" s="13">
        <v>0.98409999999999997</v>
      </c>
    </row>
    <row r="454" spans="1:5" ht="15.75" x14ac:dyDescent="0.25">
      <c r="A454" s="29">
        <v>457</v>
      </c>
      <c r="B454" s="19" t="s">
        <v>961</v>
      </c>
      <c r="C454" s="20" t="s">
        <v>966</v>
      </c>
      <c r="D454" s="30" t="s">
        <v>967</v>
      </c>
      <c r="E454" s="13">
        <v>0.88890000000000002</v>
      </c>
    </row>
    <row r="455" spans="1:5" ht="15.75" x14ac:dyDescent="0.25">
      <c r="A455" s="29">
        <v>456</v>
      </c>
      <c r="B455" s="19" t="s">
        <v>961</v>
      </c>
      <c r="C455" s="20" t="s">
        <v>968</v>
      </c>
      <c r="D455" s="30" t="s">
        <v>969</v>
      </c>
      <c r="E455" s="13">
        <v>0.82540000000000002</v>
      </c>
    </row>
    <row r="456" spans="1:5" ht="15.75" x14ac:dyDescent="0.25">
      <c r="A456" s="29">
        <v>455</v>
      </c>
      <c r="B456" s="19" t="s">
        <v>961</v>
      </c>
      <c r="C456" s="20" t="s">
        <v>970</v>
      </c>
      <c r="D456" s="30" t="s">
        <v>971</v>
      </c>
      <c r="E456" s="13">
        <v>0.77780000000000005</v>
      </c>
    </row>
    <row r="457" spans="1:5" ht="15.75" x14ac:dyDescent="0.25">
      <c r="A457" s="29">
        <v>452</v>
      </c>
      <c r="B457" s="19" t="s">
        <v>961</v>
      </c>
      <c r="C457" s="20" t="s">
        <v>972</v>
      </c>
      <c r="D457" s="30" t="s">
        <v>973</v>
      </c>
      <c r="E457" s="13">
        <v>0.746</v>
      </c>
    </row>
    <row r="458" spans="1:5" ht="15.75" x14ac:dyDescent="0.25">
      <c r="A458" s="29">
        <v>458</v>
      </c>
      <c r="B458" s="19" t="s">
        <v>961</v>
      </c>
      <c r="C458" s="20" t="s">
        <v>974</v>
      </c>
      <c r="D458" s="30" t="s">
        <v>975</v>
      </c>
      <c r="E458" s="13">
        <v>0.69840000000000002</v>
      </c>
    </row>
    <row r="459" spans="1:5" ht="15.75" x14ac:dyDescent="0.25">
      <c r="A459" s="29">
        <v>451</v>
      </c>
      <c r="B459" s="19" t="s">
        <v>961</v>
      </c>
      <c r="C459" s="31" t="s">
        <v>976</v>
      </c>
      <c r="D459" s="32" t="s">
        <v>977</v>
      </c>
      <c r="E459" s="13">
        <v>0.60319999999999996</v>
      </c>
    </row>
    <row r="460" spans="1:5" ht="15.75" x14ac:dyDescent="0.25">
      <c r="A460" s="29">
        <v>453</v>
      </c>
      <c r="B460" s="19" t="s">
        <v>961</v>
      </c>
      <c r="C460" s="20" t="s">
        <v>978</v>
      </c>
      <c r="D460" s="30" t="s">
        <v>979</v>
      </c>
      <c r="E460" s="13">
        <v>0.57140000000000002</v>
      </c>
    </row>
    <row r="461" spans="1:5" ht="15.75" x14ac:dyDescent="0.25">
      <c r="A461" s="29">
        <v>459</v>
      </c>
      <c r="B461" s="19" t="s">
        <v>961</v>
      </c>
      <c r="C461" s="20" t="s">
        <v>980</v>
      </c>
      <c r="D461" s="30" t="s">
        <v>981</v>
      </c>
      <c r="E461" s="13">
        <v>0.28570000000000001</v>
      </c>
    </row>
    <row r="462" spans="1:5" ht="15.75" x14ac:dyDescent="0.25">
      <c r="A462" s="27">
        <v>464</v>
      </c>
      <c r="B462" s="11" t="s">
        <v>982</v>
      </c>
      <c r="C462" s="12" t="s">
        <v>983</v>
      </c>
      <c r="D462" s="28" t="s">
        <v>984</v>
      </c>
      <c r="E462" s="13">
        <v>0.79369999999999996</v>
      </c>
    </row>
    <row r="463" spans="1:5" ht="15.75" x14ac:dyDescent="0.25">
      <c r="A463" s="27">
        <v>470</v>
      </c>
      <c r="B463" s="11" t="s">
        <v>982</v>
      </c>
      <c r="C463" s="12" t="s">
        <v>985</v>
      </c>
      <c r="D463" s="28" t="s">
        <v>986</v>
      </c>
      <c r="E463" s="13">
        <v>0.77780000000000005</v>
      </c>
    </row>
    <row r="464" spans="1:5" ht="15.75" x14ac:dyDescent="0.25">
      <c r="A464" s="27">
        <v>468</v>
      </c>
      <c r="B464" s="11" t="s">
        <v>982</v>
      </c>
      <c r="C464" s="12" t="s">
        <v>987</v>
      </c>
      <c r="D464" s="28" t="s">
        <v>988</v>
      </c>
      <c r="E464" s="13">
        <v>0.71430000000000005</v>
      </c>
    </row>
    <row r="465" spans="1:5" ht="15.75" x14ac:dyDescent="0.25">
      <c r="A465" s="27">
        <v>467</v>
      </c>
      <c r="B465" s="11" t="s">
        <v>982</v>
      </c>
      <c r="C465" s="12" t="s">
        <v>989</v>
      </c>
      <c r="D465" s="28" t="s">
        <v>990</v>
      </c>
      <c r="E465" s="13">
        <v>0.6825</v>
      </c>
    </row>
    <row r="466" spans="1:5" ht="15.75" x14ac:dyDescent="0.25">
      <c r="A466" s="27">
        <v>461</v>
      </c>
      <c r="B466" s="11" t="s">
        <v>982</v>
      </c>
      <c r="C466" s="12" t="s">
        <v>991</v>
      </c>
      <c r="D466" s="28" t="s">
        <v>992</v>
      </c>
      <c r="E466" s="13">
        <v>0.65080000000000005</v>
      </c>
    </row>
    <row r="467" spans="1:5" ht="15.75" x14ac:dyDescent="0.25">
      <c r="A467" s="27">
        <v>466</v>
      </c>
      <c r="B467" s="11" t="s">
        <v>982</v>
      </c>
      <c r="C467" s="12" t="s">
        <v>993</v>
      </c>
      <c r="D467" s="28" t="s">
        <v>994</v>
      </c>
      <c r="E467" s="13">
        <v>0.63490000000000002</v>
      </c>
    </row>
    <row r="468" spans="1:5" ht="15.75" x14ac:dyDescent="0.25">
      <c r="A468" s="27">
        <v>465</v>
      </c>
      <c r="B468" s="11" t="s">
        <v>982</v>
      </c>
      <c r="C468" s="12" t="s">
        <v>995</v>
      </c>
      <c r="D468" s="28" t="s">
        <v>996</v>
      </c>
      <c r="E468" s="13">
        <v>0.47620000000000001</v>
      </c>
    </row>
    <row r="469" spans="1:5" ht="15.75" x14ac:dyDescent="0.25">
      <c r="A469" s="27">
        <v>462</v>
      </c>
      <c r="B469" s="11" t="s">
        <v>982</v>
      </c>
      <c r="C469" s="12" t="s">
        <v>997</v>
      </c>
      <c r="D469" s="28" t="s">
        <v>998</v>
      </c>
      <c r="E469" s="13">
        <v>0.39679999999999999</v>
      </c>
    </row>
    <row r="470" spans="1:5" ht="15.75" x14ac:dyDescent="0.25">
      <c r="A470" s="27">
        <v>463</v>
      </c>
      <c r="B470" s="11" t="s">
        <v>982</v>
      </c>
      <c r="C470" s="12" t="s">
        <v>999</v>
      </c>
      <c r="D470" s="28" t="s">
        <v>1000</v>
      </c>
      <c r="E470" s="13">
        <v>0.3175</v>
      </c>
    </row>
    <row r="471" spans="1:5" ht="15.75" x14ac:dyDescent="0.25">
      <c r="A471" s="27">
        <v>469</v>
      </c>
      <c r="B471" s="11" t="s">
        <v>982</v>
      </c>
      <c r="C471" s="12" t="s">
        <v>1001</v>
      </c>
      <c r="D471" s="28" t="s">
        <v>1002</v>
      </c>
      <c r="E471" s="13">
        <v>0.3175</v>
      </c>
    </row>
    <row r="472" spans="1:5" ht="15.75" x14ac:dyDescent="0.25">
      <c r="A472" s="29">
        <v>480</v>
      </c>
      <c r="B472" s="19" t="s">
        <v>1003</v>
      </c>
      <c r="C472" s="22" t="s">
        <v>1004</v>
      </c>
      <c r="D472" s="24" t="s">
        <v>1005</v>
      </c>
      <c r="E472" s="13">
        <v>1</v>
      </c>
    </row>
    <row r="473" spans="1:5" ht="15.75" x14ac:dyDescent="0.25">
      <c r="A473" s="29">
        <v>485</v>
      </c>
      <c r="B473" s="19" t="s">
        <v>1003</v>
      </c>
      <c r="C473" s="20" t="s">
        <v>1006</v>
      </c>
      <c r="D473" s="21" t="s">
        <v>1007</v>
      </c>
      <c r="E473" s="13">
        <v>0.98409999999999997</v>
      </c>
    </row>
    <row r="474" spans="1:5" ht="15.75" x14ac:dyDescent="0.25">
      <c r="A474" s="29">
        <v>476</v>
      </c>
      <c r="B474" s="19" t="s">
        <v>1003</v>
      </c>
      <c r="C474" s="22" t="s">
        <v>1008</v>
      </c>
      <c r="D474" s="24" t="s">
        <v>1009</v>
      </c>
      <c r="E474" s="13">
        <v>0.95240000000000002</v>
      </c>
    </row>
    <row r="475" spans="1:5" ht="15.75" x14ac:dyDescent="0.25">
      <c r="A475" s="29">
        <v>482</v>
      </c>
      <c r="B475" s="19" t="s">
        <v>1003</v>
      </c>
      <c r="C475" s="22" t="s">
        <v>1010</v>
      </c>
      <c r="D475" s="24" t="s">
        <v>1011</v>
      </c>
      <c r="E475" s="13">
        <v>0.90480000000000005</v>
      </c>
    </row>
    <row r="476" spans="1:5" ht="15.75" x14ac:dyDescent="0.25">
      <c r="A476" s="29">
        <v>472</v>
      </c>
      <c r="B476" s="19" t="s">
        <v>1003</v>
      </c>
      <c r="C476" s="22" t="s">
        <v>1012</v>
      </c>
      <c r="D476" s="24" t="s">
        <v>1013</v>
      </c>
      <c r="E476" s="13">
        <v>0.88890000000000002</v>
      </c>
    </row>
    <row r="477" spans="1:5" ht="15.75" x14ac:dyDescent="0.25">
      <c r="A477" s="29">
        <v>493</v>
      </c>
      <c r="B477" s="19" t="s">
        <v>1003</v>
      </c>
      <c r="C477" s="20" t="s">
        <v>1014</v>
      </c>
      <c r="D477" s="21" t="s">
        <v>1015</v>
      </c>
      <c r="E477" s="13">
        <v>0.85709999999999997</v>
      </c>
    </row>
    <row r="478" spans="1:5" ht="15.75" x14ac:dyDescent="0.25">
      <c r="A478" s="29">
        <v>489</v>
      </c>
      <c r="B478" s="19" t="s">
        <v>1003</v>
      </c>
      <c r="C478" s="20" t="s">
        <v>1016</v>
      </c>
      <c r="D478" s="21" t="s">
        <v>1017</v>
      </c>
      <c r="E478" s="13">
        <v>0.8095</v>
      </c>
    </row>
    <row r="479" spans="1:5" ht="15.75" x14ac:dyDescent="0.25">
      <c r="A479" s="29">
        <v>477</v>
      </c>
      <c r="B479" s="19" t="s">
        <v>1003</v>
      </c>
      <c r="C479" s="20" t="s">
        <v>1018</v>
      </c>
      <c r="D479" s="21" t="s">
        <v>1019</v>
      </c>
      <c r="E479" s="13">
        <v>0.79369999999999996</v>
      </c>
    </row>
    <row r="480" spans="1:5" ht="15.75" x14ac:dyDescent="0.25">
      <c r="A480" s="29">
        <v>492</v>
      </c>
      <c r="B480" s="19" t="s">
        <v>1003</v>
      </c>
      <c r="C480" s="20" t="s">
        <v>1020</v>
      </c>
      <c r="D480" s="21" t="s">
        <v>1021</v>
      </c>
      <c r="E480" s="13">
        <v>0.746</v>
      </c>
    </row>
    <row r="481" spans="1:5" ht="15.75" x14ac:dyDescent="0.25">
      <c r="A481" s="29">
        <v>486</v>
      </c>
      <c r="B481" s="19" t="s">
        <v>1003</v>
      </c>
      <c r="C481" s="20" t="s">
        <v>1022</v>
      </c>
      <c r="D481" s="21" t="s">
        <v>1023</v>
      </c>
      <c r="E481" s="13">
        <v>0.69840000000000002</v>
      </c>
    </row>
    <row r="482" spans="1:5" ht="15.75" x14ac:dyDescent="0.25">
      <c r="A482" s="29">
        <v>495</v>
      </c>
      <c r="B482" s="19" t="s">
        <v>1003</v>
      </c>
      <c r="C482" s="22" t="s">
        <v>1024</v>
      </c>
      <c r="D482" s="24" t="s">
        <v>1025</v>
      </c>
      <c r="E482" s="13">
        <v>0.6825</v>
      </c>
    </row>
    <row r="483" spans="1:5" ht="15.75" x14ac:dyDescent="0.25">
      <c r="A483" s="29">
        <v>475</v>
      </c>
      <c r="B483" s="19" t="s">
        <v>1003</v>
      </c>
      <c r="C483" s="22" t="s">
        <v>1026</v>
      </c>
      <c r="D483" s="24" t="s">
        <v>1027</v>
      </c>
      <c r="E483" s="13">
        <v>0.66669999999999996</v>
      </c>
    </row>
    <row r="484" spans="1:5" ht="15.75" x14ac:dyDescent="0.25">
      <c r="A484" s="29">
        <v>478</v>
      </c>
      <c r="B484" s="19" t="s">
        <v>1003</v>
      </c>
      <c r="C484" s="20" t="s">
        <v>1028</v>
      </c>
      <c r="D484" s="21" t="s">
        <v>1029</v>
      </c>
      <c r="E484" s="13">
        <v>0.66669999999999996</v>
      </c>
    </row>
    <row r="485" spans="1:5" ht="15.75" x14ac:dyDescent="0.25">
      <c r="A485" s="29">
        <v>481</v>
      </c>
      <c r="B485" s="19" t="s">
        <v>1003</v>
      </c>
      <c r="C485" s="20" t="s">
        <v>1030</v>
      </c>
      <c r="D485" s="21" t="s">
        <v>1031</v>
      </c>
      <c r="E485" s="13">
        <v>0.66669999999999996</v>
      </c>
    </row>
    <row r="486" spans="1:5" ht="15.75" x14ac:dyDescent="0.25">
      <c r="A486" s="29">
        <v>488</v>
      </c>
      <c r="B486" s="19" t="s">
        <v>1003</v>
      </c>
      <c r="C486" s="22" t="s">
        <v>1032</v>
      </c>
      <c r="D486" s="24" t="s">
        <v>1033</v>
      </c>
      <c r="E486" s="13">
        <v>0.66669999999999996</v>
      </c>
    </row>
    <row r="487" spans="1:5" ht="15.75" x14ac:dyDescent="0.25">
      <c r="A487" s="29">
        <v>497</v>
      </c>
      <c r="B487" s="19" t="s">
        <v>1003</v>
      </c>
      <c r="C487" s="20" t="s">
        <v>1034</v>
      </c>
      <c r="D487" s="30" t="s">
        <v>1035</v>
      </c>
      <c r="E487" s="13">
        <v>0.66669999999999996</v>
      </c>
    </row>
    <row r="488" spans="1:5" ht="15.75" x14ac:dyDescent="0.25">
      <c r="A488" s="29">
        <v>479</v>
      </c>
      <c r="B488" s="19" t="s">
        <v>1003</v>
      </c>
      <c r="C488" s="22" t="s">
        <v>1036</v>
      </c>
      <c r="D488" s="24" t="s">
        <v>1037</v>
      </c>
      <c r="E488" s="13">
        <v>0.65080000000000005</v>
      </c>
    </row>
    <row r="489" spans="1:5" ht="15.75" x14ac:dyDescent="0.25">
      <c r="A489" s="29">
        <v>498</v>
      </c>
      <c r="B489" s="19" t="s">
        <v>1003</v>
      </c>
      <c r="C489" s="20" t="s">
        <v>1038</v>
      </c>
      <c r="D489" s="30" t="s">
        <v>1039</v>
      </c>
      <c r="E489" s="13">
        <v>0.63490000000000002</v>
      </c>
    </row>
    <row r="490" spans="1:5" ht="15.75" x14ac:dyDescent="0.25">
      <c r="A490" s="29">
        <v>483</v>
      </c>
      <c r="B490" s="19" t="s">
        <v>1003</v>
      </c>
      <c r="C490" s="20" t="s">
        <v>1040</v>
      </c>
      <c r="D490" s="21" t="s">
        <v>1041</v>
      </c>
      <c r="E490" s="13">
        <v>0.61899999999999999</v>
      </c>
    </row>
    <row r="491" spans="1:5" ht="15.75" x14ac:dyDescent="0.25">
      <c r="A491" s="29">
        <v>471</v>
      </c>
      <c r="B491" s="19" t="s">
        <v>1003</v>
      </c>
      <c r="C491" s="20" t="s">
        <v>1042</v>
      </c>
      <c r="D491" s="30" t="s">
        <v>1043</v>
      </c>
      <c r="E491" s="13">
        <v>0.53969999999999996</v>
      </c>
    </row>
    <row r="492" spans="1:5" ht="15.75" x14ac:dyDescent="0.25">
      <c r="A492" s="29">
        <v>496</v>
      </c>
      <c r="B492" s="19" t="s">
        <v>1003</v>
      </c>
      <c r="C492" s="20" t="s">
        <v>1044</v>
      </c>
      <c r="D492" s="30" t="s">
        <v>1045</v>
      </c>
      <c r="E492" s="13">
        <v>0.50790000000000002</v>
      </c>
    </row>
    <row r="493" spans="1:5" ht="15.75" x14ac:dyDescent="0.25">
      <c r="A493" s="29">
        <v>484</v>
      </c>
      <c r="B493" s="19" t="s">
        <v>1003</v>
      </c>
      <c r="C493" s="22" t="s">
        <v>1046</v>
      </c>
      <c r="D493" s="24" t="s">
        <v>1047</v>
      </c>
      <c r="E493" s="13">
        <v>0.46029999999999999</v>
      </c>
    </row>
    <row r="494" spans="1:5" ht="15.75" x14ac:dyDescent="0.25">
      <c r="A494" s="29">
        <v>490</v>
      </c>
      <c r="B494" s="19" t="s">
        <v>1003</v>
      </c>
      <c r="C494" s="22" t="s">
        <v>1048</v>
      </c>
      <c r="D494" s="24" t="s">
        <v>1049</v>
      </c>
      <c r="E494" s="13">
        <v>0.42859999999999998</v>
      </c>
    </row>
    <row r="495" spans="1:5" ht="15.75" x14ac:dyDescent="0.25">
      <c r="A495" s="29">
        <v>473</v>
      </c>
      <c r="B495" s="19" t="s">
        <v>1003</v>
      </c>
      <c r="C495" s="20" t="s">
        <v>1050</v>
      </c>
      <c r="D495" s="21" t="s">
        <v>1051</v>
      </c>
      <c r="E495" s="13">
        <v>0.41270000000000001</v>
      </c>
    </row>
    <row r="496" spans="1:5" ht="15.75" x14ac:dyDescent="0.25">
      <c r="A496" s="29">
        <v>491</v>
      </c>
      <c r="B496" s="19" t="s">
        <v>1003</v>
      </c>
      <c r="C496" s="22" t="s">
        <v>1052</v>
      </c>
      <c r="D496" s="24" t="s">
        <v>1053</v>
      </c>
      <c r="E496" s="13">
        <v>0.39679999999999999</v>
      </c>
    </row>
    <row r="497" spans="1:5" ht="15.75" x14ac:dyDescent="0.25">
      <c r="A497" s="29">
        <v>494</v>
      </c>
      <c r="B497" s="19" t="s">
        <v>1003</v>
      </c>
      <c r="C497" s="20" t="s">
        <v>1054</v>
      </c>
      <c r="D497" s="21" t="s">
        <v>1055</v>
      </c>
      <c r="E497" s="13">
        <v>0.39679999999999999</v>
      </c>
    </row>
    <row r="498" spans="1:5" ht="15.75" x14ac:dyDescent="0.25">
      <c r="A498" s="29">
        <v>499</v>
      </c>
      <c r="B498" s="19" t="s">
        <v>1003</v>
      </c>
      <c r="C498" s="20" t="s">
        <v>1056</v>
      </c>
      <c r="D498" s="30" t="s">
        <v>1057</v>
      </c>
      <c r="E498" s="13">
        <v>0.3175</v>
      </c>
    </row>
    <row r="499" spans="1:5" ht="15.75" x14ac:dyDescent="0.25">
      <c r="A499" s="29">
        <v>487</v>
      </c>
      <c r="B499" s="19" t="s">
        <v>1003</v>
      </c>
      <c r="C499" s="22" t="s">
        <v>1058</v>
      </c>
      <c r="D499" s="24" t="s">
        <v>1059</v>
      </c>
      <c r="E499" s="13">
        <v>0.28570000000000001</v>
      </c>
    </row>
    <row r="500" spans="1:5" ht="15.75" x14ac:dyDescent="0.25">
      <c r="A500" s="29">
        <v>474</v>
      </c>
      <c r="B500" s="19" t="s">
        <v>1003</v>
      </c>
      <c r="C500" s="20" t="s">
        <v>1060</v>
      </c>
      <c r="D500" s="33" t="s">
        <v>1061</v>
      </c>
      <c r="E500" s="13">
        <v>0.23810000000000001</v>
      </c>
    </row>
    <row r="501" spans="1:5" ht="15.75" x14ac:dyDescent="0.25">
      <c r="A501" s="29">
        <v>500</v>
      </c>
      <c r="B501" s="19" t="s">
        <v>1003</v>
      </c>
      <c r="C501" s="20" t="s">
        <v>1062</v>
      </c>
      <c r="D501" s="30" t="s">
        <v>1063</v>
      </c>
      <c r="E501" s="13">
        <v>0.23810000000000001</v>
      </c>
    </row>
  </sheetData>
  <conditionalFormatting sqref="E1:E1048576">
    <cfRule type="colorScale" priority="1">
      <colorScale>
        <cfvo type="min"/>
        <cfvo type="percentile" val="50"/>
        <cfvo type="max"/>
        <color rgb="FFFF0000"/>
        <color rgb="FFFFFF00"/>
        <color rgb="FF00B050"/>
      </colorScale>
    </cfRule>
  </conditionalFormatting>
  <hyperlinks>
    <hyperlink ref="C334" r:id="rId1" display="https://www.goodreads.com/author/show/13199.Alain_de_Botton"/>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1"/>
  <sheetViews>
    <sheetView tabSelected="1" workbookViewId="0">
      <selection activeCell="F1" sqref="F1:F1048576"/>
    </sheetView>
  </sheetViews>
  <sheetFormatPr defaultRowHeight="12.75" x14ac:dyDescent="0.25"/>
  <cols>
    <col min="1" max="1" width="9.140625" style="2"/>
    <col min="2" max="2" width="25" style="2" customWidth="1"/>
    <col min="3" max="3" width="40.28515625" style="2" customWidth="1"/>
    <col min="4" max="4" width="70.5703125" style="2" customWidth="1"/>
    <col min="5" max="5" width="11.140625" style="2" customWidth="1"/>
    <col min="6" max="6" width="12.42578125" style="2" customWidth="1"/>
    <col min="7" max="16384" width="9.140625" style="2"/>
  </cols>
  <sheetData>
    <row r="1" spans="1:6" ht="18.75" x14ac:dyDescent="0.25">
      <c r="A1" s="8"/>
      <c r="B1" s="9" t="s">
        <v>38</v>
      </c>
      <c r="C1" s="9" t="s">
        <v>39</v>
      </c>
      <c r="D1" s="9" t="s">
        <v>40</v>
      </c>
      <c r="E1" s="43" t="s">
        <v>41</v>
      </c>
      <c r="F1" s="43" t="s">
        <v>1064</v>
      </c>
    </row>
    <row r="2" spans="1:6" ht="15.75" x14ac:dyDescent="0.25">
      <c r="A2" s="44">
        <v>39</v>
      </c>
      <c r="B2" s="45" t="s">
        <v>83</v>
      </c>
      <c r="C2" s="46" t="s">
        <v>84</v>
      </c>
      <c r="D2" s="47" t="s">
        <v>85</v>
      </c>
      <c r="E2" s="48">
        <f t="shared" ref="E2:E18" si="0">63/63</f>
        <v>1</v>
      </c>
      <c r="F2" s="2">
        <v>63</v>
      </c>
    </row>
    <row r="3" spans="1:6" ht="15.75" x14ac:dyDescent="0.25">
      <c r="A3" s="49">
        <v>51</v>
      </c>
      <c r="B3" s="50" t="s">
        <v>144</v>
      </c>
      <c r="C3" s="51" t="s">
        <v>145</v>
      </c>
      <c r="D3" s="52" t="s">
        <v>146</v>
      </c>
      <c r="E3" s="48">
        <f t="shared" si="0"/>
        <v>1</v>
      </c>
      <c r="F3" s="2">
        <v>63</v>
      </c>
    </row>
    <row r="4" spans="1:6" ht="15.75" x14ac:dyDescent="0.25">
      <c r="A4" s="49">
        <v>62</v>
      </c>
      <c r="B4" s="50" t="s">
        <v>144</v>
      </c>
      <c r="C4" s="51" t="s">
        <v>147</v>
      </c>
      <c r="D4" s="52" t="s">
        <v>148</v>
      </c>
      <c r="E4" s="48">
        <f t="shared" si="0"/>
        <v>1</v>
      </c>
      <c r="F4" s="2">
        <v>63</v>
      </c>
    </row>
    <row r="5" spans="1:6" ht="15.75" x14ac:dyDescent="0.25">
      <c r="A5" s="53">
        <v>73</v>
      </c>
      <c r="B5" s="54" t="s">
        <v>185</v>
      </c>
      <c r="C5" s="55" t="s">
        <v>186</v>
      </c>
      <c r="D5" s="56" t="s">
        <v>187</v>
      </c>
      <c r="E5" s="48">
        <f t="shared" si="0"/>
        <v>1</v>
      </c>
      <c r="F5" s="2">
        <v>63</v>
      </c>
    </row>
    <row r="6" spans="1:6" ht="15.75" x14ac:dyDescent="0.25">
      <c r="A6" s="53">
        <v>78</v>
      </c>
      <c r="B6" s="54" t="s">
        <v>185</v>
      </c>
      <c r="C6" s="55" t="s">
        <v>188</v>
      </c>
      <c r="D6" s="56" t="s">
        <v>189</v>
      </c>
      <c r="E6" s="48">
        <f t="shared" si="0"/>
        <v>1</v>
      </c>
      <c r="F6" s="2">
        <v>63</v>
      </c>
    </row>
    <row r="7" spans="1:6" ht="15.75" x14ac:dyDescent="0.25">
      <c r="A7" s="53">
        <v>82</v>
      </c>
      <c r="B7" s="54" t="s">
        <v>185</v>
      </c>
      <c r="C7" s="55" t="s">
        <v>190</v>
      </c>
      <c r="D7" s="56" t="s">
        <v>191</v>
      </c>
      <c r="E7" s="48">
        <f t="shared" si="0"/>
        <v>1</v>
      </c>
      <c r="F7" s="2">
        <v>63</v>
      </c>
    </row>
    <row r="8" spans="1:6" ht="15.75" x14ac:dyDescent="0.25">
      <c r="A8" s="53">
        <v>84</v>
      </c>
      <c r="B8" s="54" t="s">
        <v>185</v>
      </c>
      <c r="C8" s="55" t="s">
        <v>192</v>
      </c>
      <c r="D8" s="56" t="s">
        <v>193</v>
      </c>
      <c r="E8" s="48">
        <f t="shared" si="0"/>
        <v>1</v>
      </c>
      <c r="F8" s="2">
        <v>63</v>
      </c>
    </row>
    <row r="9" spans="1:6" ht="15.75" x14ac:dyDescent="0.25">
      <c r="A9" s="53">
        <v>91</v>
      </c>
      <c r="B9" s="54" t="s">
        <v>185</v>
      </c>
      <c r="C9" s="55" t="s">
        <v>194</v>
      </c>
      <c r="D9" s="56" t="s">
        <v>195</v>
      </c>
      <c r="E9" s="48">
        <f t="shared" si="0"/>
        <v>1</v>
      </c>
      <c r="F9" s="2">
        <v>63</v>
      </c>
    </row>
    <row r="10" spans="1:6" ht="15.75" x14ac:dyDescent="0.25">
      <c r="A10" s="53">
        <v>94</v>
      </c>
      <c r="B10" s="54" t="s">
        <v>185</v>
      </c>
      <c r="C10" s="55" t="s">
        <v>196</v>
      </c>
      <c r="D10" s="56" t="s">
        <v>197</v>
      </c>
      <c r="E10" s="48">
        <f t="shared" si="0"/>
        <v>1</v>
      </c>
      <c r="F10" s="2">
        <v>63</v>
      </c>
    </row>
    <row r="11" spans="1:6" ht="15.75" x14ac:dyDescent="0.25">
      <c r="A11" s="53">
        <v>97</v>
      </c>
      <c r="B11" s="54" t="s">
        <v>185</v>
      </c>
      <c r="C11" s="55" t="s">
        <v>198</v>
      </c>
      <c r="D11" s="56" t="s">
        <v>199</v>
      </c>
      <c r="E11" s="48">
        <f t="shared" si="0"/>
        <v>1</v>
      </c>
      <c r="F11" s="2">
        <v>63</v>
      </c>
    </row>
    <row r="12" spans="1:6" ht="15.75" x14ac:dyDescent="0.25">
      <c r="A12" s="53">
        <v>104</v>
      </c>
      <c r="B12" s="54" t="s">
        <v>185</v>
      </c>
      <c r="C12" s="55" t="s">
        <v>200</v>
      </c>
      <c r="D12" s="56" t="s">
        <v>201</v>
      </c>
      <c r="E12" s="48">
        <f t="shared" si="0"/>
        <v>1</v>
      </c>
      <c r="F12" s="2">
        <v>63</v>
      </c>
    </row>
    <row r="13" spans="1:6" ht="15.75" x14ac:dyDescent="0.25">
      <c r="A13" s="57">
        <v>178</v>
      </c>
      <c r="B13" s="58" t="s">
        <v>347</v>
      </c>
      <c r="C13" s="59" t="s">
        <v>348</v>
      </c>
      <c r="D13" s="60" t="s">
        <v>349</v>
      </c>
      <c r="E13" s="48">
        <f t="shared" si="0"/>
        <v>1</v>
      </c>
      <c r="F13" s="2">
        <v>63</v>
      </c>
    </row>
    <row r="14" spans="1:6" ht="15.75" x14ac:dyDescent="0.25">
      <c r="A14" s="61">
        <v>247</v>
      </c>
      <c r="B14" s="62" t="s">
        <v>470</v>
      </c>
      <c r="C14" s="63" t="s">
        <v>471</v>
      </c>
      <c r="D14" s="64" t="s">
        <v>472</v>
      </c>
      <c r="E14" s="48">
        <f t="shared" si="0"/>
        <v>1</v>
      </c>
      <c r="F14" s="2">
        <v>63</v>
      </c>
    </row>
    <row r="15" spans="1:6" ht="15.75" x14ac:dyDescent="0.25">
      <c r="A15" s="65">
        <v>259</v>
      </c>
      <c r="B15" s="66" t="s">
        <v>551</v>
      </c>
      <c r="C15" s="67" t="s">
        <v>552</v>
      </c>
      <c r="D15" s="68" t="s">
        <v>553</v>
      </c>
      <c r="E15" s="48">
        <f t="shared" si="0"/>
        <v>1</v>
      </c>
      <c r="F15" s="2">
        <v>63</v>
      </c>
    </row>
    <row r="16" spans="1:6" ht="15.75" x14ac:dyDescent="0.25">
      <c r="A16" s="69">
        <v>373</v>
      </c>
      <c r="B16" s="70" t="s">
        <v>777</v>
      </c>
      <c r="C16" s="71" t="s">
        <v>778</v>
      </c>
      <c r="D16" s="72" t="s">
        <v>779</v>
      </c>
      <c r="E16" s="48">
        <f t="shared" si="0"/>
        <v>1</v>
      </c>
      <c r="F16" s="2">
        <v>63</v>
      </c>
    </row>
    <row r="17" spans="1:6" ht="15.75" x14ac:dyDescent="0.25">
      <c r="A17" s="73">
        <v>460</v>
      </c>
      <c r="B17" s="74" t="s">
        <v>961</v>
      </c>
      <c r="C17" s="75" t="s">
        <v>962</v>
      </c>
      <c r="D17" s="76" t="s">
        <v>963</v>
      </c>
      <c r="E17" s="48">
        <f t="shared" si="0"/>
        <v>1</v>
      </c>
      <c r="F17" s="2">
        <v>63</v>
      </c>
    </row>
    <row r="18" spans="1:6" ht="15.75" x14ac:dyDescent="0.25">
      <c r="A18" s="77">
        <v>480</v>
      </c>
      <c r="B18" s="78" t="s">
        <v>1003</v>
      </c>
      <c r="C18" s="79" t="s">
        <v>1004</v>
      </c>
      <c r="D18" s="80" t="s">
        <v>1005</v>
      </c>
      <c r="E18" s="48">
        <f t="shared" si="0"/>
        <v>1</v>
      </c>
      <c r="F18" s="2">
        <v>63</v>
      </c>
    </row>
    <row r="19" spans="1:6" ht="15.75" x14ac:dyDescent="0.25">
      <c r="A19" s="44">
        <v>28</v>
      </c>
      <c r="B19" s="45" t="s">
        <v>83</v>
      </c>
      <c r="C19" s="46" t="s">
        <v>86</v>
      </c>
      <c r="D19" s="47" t="s">
        <v>87</v>
      </c>
      <c r="E19" s="13">
        <f t="shared" ref="E19:E41" si="1">62/63</f>
        <v>0.98412698412698407</v>
      </c>
      <c r="F19" s="2">
        <v>62</v>
      </c>
    </row>
    <row r="20" spans="1:6" ht="15.75" x14ac:dyDescent="0.25">
      <c r="A20" s="44">
        <v>30</v>
      </c>
      <c r="B20" s="45" t="s">
        <v>83</v>
      </c>
      <c r="C20" s="46" t="s">
        <v>88</v>
      </c>
      <c r="D20" s="47" t="s">
        <v>89</v>
      </c>
      <c r="E20" s="13">
        <f t="shared" si="1"/>
        <v>0.98412698412698407</v>
      </c>
      <c r="F20" s="2">
        <v>62</v>
      </c>
    </row>
    <row r="21" spans="1:6" ht="15.75" x14ac:dyDescent="0.25">
      <c r="A21" s="44">
        <v>37</v>
      </c>
      <c r="B21" s="45" t="s">
        <v>83</v>
      </c>
      <c r="C21" s="46" t="s">
        <v>90</v>
      </c>
      <c r="D21" s="47" t="s">
        <v>91</v>
      </c>
      <c r="E21" s="13">
        <f t="shared" si="1"/>
        <v>0.98412698412698407</v>
      </c>
      <c r="F21" s="2">
        <v>62</v>
      </c>
    </row>
    <row r="22" spans="1:6" ht="15.75" x14ac:dyDescent="0.25">
      <c r="A22" s="44">
        <v>38</v>
      </c>
      <c r="B22" s="45" t="s">
        <v>83</v>
      </c>
      <c r="C22" s="46" t="s">
        <v>92</v>
      </c>
      <c r="D22" s="47" t="s">
        <v>93</v>
      </c>
      <c r="E22" s="13">
        <f t="shared" si="1"/>
        <v>0.98412698412698407</v>
      </c>
      <c r="F22" s="2">
        <v>62</v>
      </c>
    </row>
    <row r="23" spans="1:6" ht="15.75" x14ac:dyDescent="0.25">
      <c r="A23" s="44">
        <v>43</v>
      </c>
      <c r="B23" s="45" t="s">
        <v>83</v>
      </c>
      <c r="C23" s="46" t="s">
        <v>94</v>
      </c>
      <c r="D23" s="47" t="s">
        <v>95</v>
      </c>
      <c r="E23" s="13">
        <f t="shared" si="1"/>
        <v>0.98412698412698407</v>
      </c>
      <c r="F23" s="2">
        <v>62</v>
      </c>
    </row>
    <row r="24" spans="1:6" ht="15.75" x14ac:dyDescent="0.25">
      <c r="A24" s="44">
        <v>44</v>
      </c>
      <c r="B24" s="45" t="s">
        <v>83</v>
      </c>
      <c r="C24" s="46" t="s">
        <v>96</v>
      </c>
      <c r="D24" s="47" t="s">
        <v>97</v>
      </c>
      <c r="E24" s="13">
        <f t="shared" si="1"/>
        <v>0.98412698412698407</v>
      </c>
      <c r="F24" s="2">
        <v>62</v>
      </c>
    </row>
    <row r="25" spans="1:6" ht="15.75" x14ac:dyDescent="0.25">
      <c r="A25" s="44">
        <v>47</v>
      </c>
      <c r="B25" s="45" t="s">
        <v>83</v>
      </c>
      <c r="C25" s="46" t="s">
        <v>98</v>
      </c>
      <c r="D25" s="47" t="s">
        <v>99</v>
      </c>
      <c r="E25" s="13">
        <f t="shared" si="1"/>
        <v>0.98412698412698407</v>
      </c>
      <c r="F25" s="2">
        <v>62</v>
      </c>
    </row>
    <row r="26" spans="1:6" ht="15.75" x14ac:dyDescent="0.25">
      <c r="A26" s="44">
        <v>49</v>
      </c>
      <c r="B26" s="45" t="s">
        <v>83</v>
      </c>
      <c r="C26" s="46" t="s">
        <v>100</v>
      </c>
      <c r="D26" s="47" t="s">
        <v>101</v>
      </c>
      <c r="E26" s="13">
        <f t="shared" si="1"/>
        <v>0.98412698412698407</v>
      </c>
      <c r="F26" s="2">
        <v>62</v>
      </c>
    </row>
    <row r="27" spans="1:6" ht="15.75" x14ac:dyDescent="0.25">
      <c r="A27" s="44">
        <v>50</v>
      </c>
      <c r="B27" s="45" t="s">
        <v>83</v>
      </c>
      <c r="C27" s="81" t="s">
        <v>102</v>
      </c>
      <c r="D27" s="82" t="s">
        <v>103</v>
      </c>
      <c r="E27" s="13">
        <f t="shared" si="1"/>
        <v>0.98412698412698407</v>
      </c>
      <c r="F27" s="2">
        <v>62</v>
      </c>
    </row>
    <row r="28" spans="1:6" ht="15.75" x14ac:dyDescent="0.25">
      <c r="A28" s="49">
        <v>52</v>
      </c>
      <c r="B28" s="50" t="s">
        <v>144</v>
      </c>
      <c r="C28" s="51" t="s">
        <v>149</v>
      </c>
      <c r="D28" s="52" t="s">
        <v>150</v>
      </c>
      <c r="E28" s="13">
        <f t="shared" si="1"/>
        <v>0.98412698412698407</v>
      </c>
      <c r="F28" s="2">
        <v>62</v>
      </c>
    </row>
    <row r="29" spans="1:6" ht="15.75" x14ac:dyDescent="0.25">
      <c r="A29" s="49">
        <v>53</v>
      </c>
      <c r="B29" s="50" t="s">
        <v>144</v>
      </c>
      <c r="C29" s="51" t="s">
        <v>151</v>
      </c>
      <c r="D29" s="52" t="s">
        <v>152</v>
      </c>
      <c r="E29" s="13">
        <f t="shared" si="1"/>
        <v>0.98412698412698407</v>
      </c>
      <c r="F29" s="2">
        <v>62</v>
      </c>
    </row>
    <row r="30" spans="1:6" ht="15.75" x14ac:dyDescent="0.25">
      <c r="A30" s="49">
        <v>55</v>
      </c>
      <c r="B30" s="50" t="s">
        <v>144</v>
      </c>
      <c r="C30" s="51" t="s">
        <v>153</v>
      </c>
      <c r="D30" s="52" t="s">
        <v>154</v>
      </c>
      <c r="E30" s="13">
        <f t="shared" si="1"/>
        <v>0.98412698412698407</v>
      </c>
      <c r="F30" s="2">
        <v>62</v>
      </c>
    </row>
    <row r="31" spans="1:6" ht="15.75" x14ac:dyDescent="0.25">
      <c r="A31" s="49">
        <v>65</v>
      </c>
      <c r="B31" s="50" t="s">
        <v>144</v>
      </c>
      <c r="C31" s="51" t="s">
        <v>155</v>
      </c>
      <c r="D31" s="52" t="s">
        <v>156</v>
      </c>
      <c r="E31" s="13">
        <f t="shared" si="1"/>
        <v>0.98412698412698407</v>
      </c>
      <c r="F31" s="2">
        <v>62</v>
      </c>
    </row>
    <row r="32" spans="1:6" ht="15.75" x14ac:dyDescent="0.25">
      <c r="A32" s="49">
        <v>69</v>
      </c>
      <c r="B32" s="50" t="s">
        <v>144</v>
      </c>
      <c r="C32" s="51" t="s">
        <v>157</v>
      </c>
      <c r="D32" s="52" t="s">
        <v>158</v>
      </c>
      <c r="E32" s="13">
        <f t="shared" si="1"/>
        <v>0.98412698412698407</v>
      </c>
      <c r="F32" s="2">
        <v>62</v>
      </c>
    </row>
    <row r="33" spans="1:6" ht="15.75" x14ac:dyDescent="0.25">
      <c r="A33" s="53">
        <v>83</v>
      </c>
      <c r="B33" s="54" t="s">
        <v>185</v>
      </c>
      <c r="C33" s="55" t="s">
        <v>202</v>
      </c>
      <c r="D33" s="56" t="s">
        <v>203</v>
      </c>
      <c r="E33" s="13">
        <f t="shared" si="1"/>
        <v>0.98412698412698407</v>
      </c>
      <c r="F33" s="2">
        <v>62</v>
      </c>
    </row>
    <row r="34" spans="1:6" ht="15.75" x14ac:dyDescent="0.25">
      <c r="A34" s="83">
        <v>147</v>
      </c>
      <c r="B34" s="84" t="s">
        <v>306</v>
      </c>
      <c r="C34" s="85" t="s">
        <v>307</v>
      </c>
      <c r="D34" s="86" t="s">
        <v>308</v>
      </c>
      <c r="E34" s="13">
        <f t="shared" si="1"/>
        <v>0.98412698412698407</v>
      </c>
      <c r="F34" s="2">
        <v>62</v>
      </c>
    </row>
    <row r="35" spans="1:6" ht="15.75" x14ac:dyDescent="0.25">
      <c r="A35" s="61">
        <v>222</v>
      </c>
      <c r="B35" s="62" t="s">
        <v>470</v>
      </c>
      <c r="C35" s="63" t="s">
        <v>473</v>
      </c>
      <c r="D35" s="64" t="s">
        <v>474</v>
      </c>
      <c r="E35" s="13">
        <f t="shared" si="1"/>
        <v>0.98412698412698407</v>
      </c>
      <c r="F35" s="2">
        <v>62</v>
      </c>
    </row>
    <row r="36" spans="1:6" ht="15.75" x14ac:dyDescent="0.25">
      <c r="A36" s="61">
        <v>236</v>
      </c>
      <c r="B36" s="62" t="s">
        <v>470</v>
      </c>
      <c r="C36" s="63" t="s">
        <v>475</v>
      </c>
      <c r="D36" s="87" t="s">
        <v>476</v>
      </c>
      <c r="E36" s="13">
        <f t="shared" si="1"/>
        <v>0.98412698412698407</v>
      </c>
      <c r="F36" s="2">
        <v>62</v>
      </c>
    </row>
    <row r="37" spans="1:6" ht="15.75" x14ac:dyDescent="0.25">
      <c r="A37" s="61">
        <v>248</v>
      </c>
      <c r="B37" s="62" t="s">
        <v>470</v>
      </c>
      <c r="C37" s="63" t="s">
        <v>477</v>
      </c>
      <c r="D37" s="64" t="s">
        <v>478</v>
      </c>
      <c r="E37" s="13">
        <f t="shared" si="1"/>
        <v>0.98412698412698407</v>
      </c>
      <c r="F37" s="2">
        <v>62</v>
      </c>
    </row>
    <row r="38" spans="1:6" ht="15.75" x14ac:dyDescent="0.25">
      <c r="A38" s="65">
        <v>257</v>
      </c>
      <c r="B38" s="66" t="s">
        <v>551</v>
      </c>
      <c r="C38" s="67" t="s">
        <v>554</v>
      </c>
      <c r="D38" s="68" t="s">
        <v>555</v>
      </c>
      <c r="E38" s="13">
        <f t="shared" si="1"/>
        <v>0.98412698412698407</v>
      </c>
      <c r="F38" s="2">
        <v>62</v>
      </c>
    </row>
    <row r="39" spans="1:6" ht="15.75" x14ac:dyDescent="0.25">
      <c r="A39" s="69">
        <v>364</v>
      </c>
      <c r="B39" s="70" t="s">
        <v>777</v>
      </c>
      <c r="C39" s="71" t="s">
        <v>780</v>
      </c>
      <c r="D39" s="72" t="s">
        <v>781</v>
      </c>
      <c r="E39" s="13">
        <f t="shared" si="1"/>
        <v>0.98412698412698407</v>
      </c>
      <c r="F39" s="2">
        <v>62</v>
      </c>
    </row>
    <row r="40" spans="1:6" ht="15.75" x14ac:dyDescent="0.25">
      <c r="A40" s="73">
        <v>454</v>
      </c>
      <c r="B40" s="74" t="s">
        <v>961</v>
      </c>
      <c r="C40" s="75" t="s">
        <v>964</v>
      </c>
      <c r="D40" s="76" t="s">
        <v>965</v>
      </c>
      <c r="E40" s="13">
        <f t="shared" si="1"/>
        <v>0.98412698412698407</v>
      </c>
      <c r="F40" s="2">
        <v>62</v>
      </c>
    </row>
    <row r="41" spans="1:6" ht="15.75" x14ac:dyDescent="0.25">
      <c r="A41" s="77">
        <v>485</v>
      </c>
      <c r="B41" s="78" t="s">
        <v>1003</v>
      </c>
      <c r="C41" s="88" t="s">
        <v>1006</v>
      </c>
      <c r="D41" s="89" t="s">
        <v>1007</v>
      </c>
      <c r="E41" s="13">
        <f t="shared" si="1"/>
        <v>0.98412698412698407</v>
      </c>
      <c r="F41" s="2">
        <v>62</v>
      </c>
    </row>
    <row r="42" spans="1:6" ht="15.75" x14ac:dyDescent="0.25">
      <c r="A42" s="69">
        <v>18</v>
      </c>
      <c r="B42" s="70" t="s">
        <v>42</v>
      </c>
      <c r="C42" s="71" t="s">
        <v>43</v>
      </c>
      <c r="D42" s="71" t="s">
        <v>44</v>
      </c>
      <c r="E42" s="13">
        <f t="shared" ref="E42:E62" si="2">61/63</f>
        <v>0.96825396825396826</v>
      </c>
      <c r="F42" s="2">
        <v>61</v>
      </c>
    </row>
    <row r="43" spans="1:6" ht="15.75" x14ac:dyDescent="0.25">
      <c r="A43" s="44">
        <v>24</v>
      </c>
      <c r="B43" s="45" t="s">
        <v>83</v>
      </c>
      <c r="C43" s="46" t="s">
        <v>104</v>
      </c>
      <c r="D43" s="47" t="s">
        <v>105</v>
      </c>
      <c r="E43" s="13">
        <f t="shared" si="2"/>
        <v>0.96825396825396826</v>
      </c>
      <c r="F43" s="2">
        <v>61</v>
      </c>
    </row>
    <row r="44" spans="1:6" ht="15.75" x14ac:dyDescent="0.25">
      <c r="A44" s="44">
        <v>27</v>
      </c>
      <c r="B44" s="45" t="s">
        <v>83</v>
      </c>
      <c r="C44" s="81" t="s">
        <v>106</v>
      </c>
      <c r="D44" s="90" t="s">
        <v>107</v>
      </c>
      <c r="E44" s="13">
        <f t="shared" si="2"/>
        <v>0.96825396825396826</v>
      </c>
      <c r="F44" s="2">
        <v>61</v>
      </c>
    </row>
    <row r="45" spans="1:6" ht="15.75" x14ac:dyDescent="0.25">
      <c r="A45" s="44">
        <v>28</v>
      </c>
      <c r="B45" s="45" t="s">
        <v>83</v>
      </c>
      <c r="C45" s="46" t="s">
        <v>108</v>
      </c>
      <c r="D45" s="47" t="s">
        <v>109</v>
      </c>
      <c r="E45" s="13">
        <f t="shared" si="2"/>
        <v>0.96825396825396826</v>
      </c>
      <c r="F45" s="2">
        <v>61</v>
      </c>
    </row>
    <row r="46" spans="1:6" ht="15.75" x14ac:dyDescent="0.25">
      <c r="A46" s="44">
        <v>32</v>
      </c>
      <c r="B46" s="45" t="s">
        <v>83</v>
      </c>
      <c r="C46" s="46" t="s">
        <v>110</v>
      </c>
      <c r="D46" s="47" t="s">
        <v>111</v>
      </c>
      <c r="E46" s="13">
        <f t="shared" si="2"/>
        <v>0.96825396825396826</v>
      </c>
      <c r="F46" s="2">
        <v>61</v>
      </c>
    </row>
    <row r="47" spans="1:6" ht="15.75" x14ac:dyDescent="0.25">
      <c r="A47" s="44">
        <v>41</v>
      </c>
      <c r="B47" s="45" t="s">
        <v>83</v>
      </c>
      <c r="C47" s="81" t="s">
        <v>112</v>
      </c>
      <c r="D47" s="90" t="s">
        <v>113</v>
      </c>
      <c r="E47" s="13">
        <f t="shared" si="2"/>
        <v>0.96825396825396826</v>
      </c>
      <c r="F47" s="2">
        <v>61</v>
      </c>
    </row>
    <row r="48" spans="1:6" ht="15.75" x14ac:dyDescent="0.25">
      <c r="A48" s="49">
        <v>63</v>
      </c>
      <c r="B48" s="50" t="s">
        <v>144</v>
      </c>
      <c r="C48" s="51" t="s">
        <v>159</v>
      </c>
      <c r="D48" s="52" t="s">
        <v>160</v>
      </c>
      <c r="E48" s="13">
        <f t="shared" si="2"/>
        <v>0.96825396825396826</v>
      </c>
      <c r="F48" s="2">
        <v>61</v>
      </c>
    </row>
    <row r="49" spans="1:6" ht="15.75" x14ac:dyDescent="0.25">
      <c r="A49" s="49">
        <v>67</v>
      </c>
      <c r="B49" s="50" t="s">
        <v>144</v>
      </c>
      <c r="C49" s="51" t="s">
        <v>161</v>
      </c>
      <c r="D49" s="52" t="s">
        <v>162</v>
      </c>
      <c r="E49" s="13">
        <f t="shared" si="2"/>
        <v>0.96825396825396826</v>
      </c>
      <c r="F49" s="2">
        <v>61</v>
      </c>
    </row>
    <row r="50" spans="1:6" ht="15.75" x14ac:dyDescent="0.25">
      <c r="A50" s="53">
        <v>86</v>
      </c>
      <c r="B50" s="54" t="s">
        <v>185</v>
      </c>
      <c r="C50" s="55" t="s">
        <v>204</v>
      </c>
      <c r="D50" s="56" t="s">
        <v>205</v>
      </c>
      <c r="E50" s="13">
        <f t="shared" si="2"/>
        <v>0.96825396825396826</v>
      </c>
      <c r="F50" s="2">
        <v>61</v>
      </c>
    </row>
    <row r="51" spans="1:6" ht="15.75" x14ac:dyDescent="0.25">
      <c r="A51" s="53">
        <v>118</v>
      </c>
      <c r="B51" s="54" t="s">
        <v>185</v>
      </c>
      <c r="C51" s="55" t="s">
        <v>206</v>
      </c>
      <c r="D51" s="56" t="s">
        <v>207</v>
      </c>
      <c r="E51" s="13">
        <f t="shared" si="2"/>
        <v>0.96825396825396826</v>
      </c>
      <c r="F51" s="2">
        <v>61</v>
      </c>
    </row>
    <row r="52" spans="1:6" ht="15.75" x14ac:dyDescent="0.25">
      <c r="A52" s="91">
        <v>120</v>
      </c>
      <c r="B52" s="54" t="s">
        <v>185</v>
      </c>
      <c r="C52" s="55" t="s">
        <v>208</v>
      </c>
      <c r="D52" s="56" t="s">
        <v>209</v>
      </c>
      <c r="E52" s="13">
        <f t="shared" si="2"/>
        <v>0.96825396825396826</v>
      </c>
      <c r="F52" s="2">
        <v>61</v>
      </c>
    </row>
    <row r="53" spans="1:6" ht="15.75" x14ac:dyDescent="0.25">
      <c r="A53" s="91">
        <v>123</v>
      </c>
      <c r="B53" s="54" t="s">
        <v>185</v>
      </c>
      <c r="C53" s="55" t="s">
        <v>210</v>
      </c>
      <c r="D53" s="56" t="s">
        <v>211</v>
      </c>
      <c r="E53" s="13">
        <f t="shared" si="2"/>
        <v>0.96825396825396826</v>
      </c>
      <c r="F53" s="2">
        <v>61</v>
      </c>
    </row>
    <row r="54" spans="1:6" ht="15.75" x14ac:dyDescent="0.25">
      <c r="A54" s="92">
        <v>134</v>
      </c>
      <c r="B54" s="84" t="s">
        <v>306</v>
      </c>
      <c r="C54" s="93" t="s">
        <v>309</v>
      </c>
      <c r="D54" s="94" t="s">
        <v>310</v>
      </c>
      <c r="E54" s="13">
        <f t="shared" si="2"/>
        <v>0.96825396825396826</v>
      </c>
      <c r="F54" s="2">
        <v>61</v>
      </c>
    </row>
    <row r="55" spans="1:6" ht="15.75" x14ac:dyDescent="0.25">
      <c r="A55" s="92">
        <v>142</v>
      </c>
      <c r="B55" s="84" t="s">
        <v>306</v>
      </c>
      <c r="C55" s="95" t="s">
        <v>311</v>
      </c>
      <c r="D55" s="96" t="s">
        <v>312</v>
      </c>
      <c r="E55" s="13">
        <f t="shared" si="2"/>
        <v>0.96825396825396826</v>
      </c>
      <c r="F55" s="2">
        <v>61</v>
      </c>
    </row>
    <row r="56" spans="1:6" ht="15.75" x14ac:dyDescent="0.25">
      <c r="A56" s="92">
        <v>145</v>
      </c>
      <c r="B56" s="84" t="s">
        <v>306</v>
      </c>
      <c r="C56" s="85" t="s">
        <v>313</v>
      </c>
      <c r="D56" s="86" t="s">
        <v>314</v>
      </c>
      <c r="E56" s="13">
        <f t="shared" si="2"/>
        <v>0.96825396825396826</v>
      </c>
      <c r="F56" s="2">
        <v>61</v>
      </c>
    </row>
    <row r="57" spans="1:6" ht="15.75" x14ac:dyDescent="0.25">
      <c r="A57" s="97">
        <v>279</v>
      </c>
      <c r="B57" s="50" t="s">
        <v>592</v>
      </c>
      <c r="C57" s="98" t="s">
        <v>593</v>
      </c>
      <c r="D57" s="99" t="s">
        <v>594</v>
      </c>
      <c r="E57" s="13">
        <f t="shared" si="2"/>
        <v>0.96825396825396826</v>
      </c>
      <c r="F57" s="2">
        <v>61</v>
      </c>
    </row>
    <row r="58" spans="1:6" ht="15.75" x14ac:dyDescent="0.25">
      <c r="A58" s="100">
        <v>361</v>
      </c>
      <c r="B58" s="70" t="s">
        <v>777</v>
      </c>
      <c r="C58" s="71" t="s">
        <v>782</v>
      </c>
      <c r="D58" s="72" t="s">
        <v>783</v>
      </c>
      <c r="E58" s="13">
        <f t="shared" si="2"/>
        <v>0.96825396825396826</v>
      </c>
      <c r="F58" s="2">
        <v>61</v>
      </c>
    </row>
    <row r="59" spans="1:6" ht="15.75" x14ac:dyDescent="0.25">
      <c r="A59" s="100">
        <v>362</v>
      </c>
      <c r="B59" s="70" t="s">
        <v>777</v>
      </c>
      <c r="C59" s="71" t="s">
        <v>784</v>
      </c>
      <c r="D59" s="101" t="s">
        <v>785</v>
      </c>
      <c r="E59" s="13">
        <f t="shared" si="2"/>
        <v>0.96825396825396826</v>
      </c>
      <c r="F59" s="2">
        <v>61</v>
      </c>
    </row>
    <row r="60" spans="1:6" ht="15.75" x14ac:dyDescent="0.25">
      <c r="A60" s="102">
        <v>384</v>
      </c>
      <c r="B60" s="103" t="s">
        <v>818</v>
      </c>
      <c r="C60" s="104" t="s">
        <v>819</v>
      </c>
      <c r="D60" s="105" t="s">
        <v>820</v>
      </c>
      <c r="E60" s="13">
        <f t="shared" si="2"/>
        <v>0.96825396825396826</v>
      </c>
      <c r="F60" s="2">
        <v>61</v>
      </c>
    </row>
    <row r="61" spans="1:6" ht="15.75" x14ac:dyDescent="0.25">
      <c r="A61" s="106">
        <v>433</v>
      </c>
      <c r="B61" s="107" t="s">
        <v>920</v>
      </c>
      <c r="C61" s="108" t="s">
        <v>921</v>
      </c>
      <c r="D61" s="109" t="s">
        <v>922</v>
      </c>
      <c r="E61" s="13">
        <f t="shared" si="2"/>
        <v>0.96825396825396826</v>
      </c>
      <c r="F61" s="2">
        <v>61</v>
      </c>
    </row>
    <row r="62" spans="1:6" ht="15.75" x14ac:dyDescent="0.25">
      <c r="A62" s="106">
        <v>443</v>
      </c>
      <c r="B62" s="107" t="s">
        <v>920</v>
      </c>
      <c r="C62" s="110" t="s">
        <v>923</v>
      </c>
      <c r="D62" s="109" t="s">
        <v>924</v>
      </c>
      <c r="E62" s="13">
        <f t="shared" si="2"/>
        <v>0.96825396825396826</v>
      </c>
      <c r="F62" s="2">
        <v>61</v>
      </c>
    </row>
    <row r="63" spans="1:6" ht="15.75" x14ac:dyDescent="0.25">
      <c r="A63" s="100">
        <v>9</v>
      </c>
      <c r="B63" s="70" t="s">
        <v>42</v>
      </c>
      <c r="C63" s="101" t="s">
        <v>45</v>
      </c>
      <c r="D63" s="101" t="s">
        <v>46</v>
      </c>
      <c r="E63" s="13">
        <f t="shared" ref="E63:E81" si="3">60/63</f>
        <v>0.95238095238095233</v>
      </c>
      <c r="F63" s="2">
        <v>60</v>
      </c>
    </row>
    <row r="64" spans="1:6" ht="15.75" x14ac:dyDescent="0.25">
      <c r="A64" s="100">
        <v>13</v>
      </c>
      <c r="B64" s="70" t="s">
        <v>42</v>
      </c>
      <c r="C64" s="71" t="s">
        <v>47</v>
      </c>
      <c r="D64" s="71" t="s">
        <v>48</v>
      </c>
      <c r="E64" s="13">
        <f t="shared" si="3"/>
        <v>0.95238095238095233</v>
      </c>
      <c r="F64" s="2">
        <v>60</v>
      </c>
    </row>
    <row r="65" spans="1:6" ht="15.75" x14ac:dyDescent="0.25">
      <c r="A65" s="111">
        <v>25</v>
      </c>
      <c r="B65" s="45" t="s">
        <v>83</v>
      </c>
      <c r="C65" s="81" t="s">
        <v>114</v>
      </c>
      <c r="D65" s="90" t="s">
        <v>115</v>
      </c>
      <c r="E65" s="13">
        <f t="shared" si="3"/>
        <v>0.95238095238095233</v>
      </c>
      <c r="F65" s="2">
        <v>60</v>
      </c>
    </row>
    <row r="66" spans="1:6" ht="15.75" x14ac:dyDescent="0.25">
      <c r="A66" s="111">
        <v>42</v>
      </c>
      <c r="B66" s="45" t="s">
        <v>83</v>
      </c>
      <c r="C66" s="46" t="s">
        <v>116</v>
      </c>
      <c r="D66" s="47" t="s">
        <v>117</v>
      </c>
      <c r="E66" s="13">
        <f t="shared" si="3"/>
        <v>0.95238095238095233</v>
      </c>
      <c r="F66" s="2">
        <v>60</v>
      </c>
    </row>
    <row r="67" spans="1:6" ht="15.75" x14ac:dyDescent="0.25">
      <c r="A67" s="97">
        <v>66</v>
      </c>
      <c r="B67" s="50" t="s">
        <v>144</v>
      </c>
      <c r="C67" s="51" t="s">
        <v>163</v>
      </c>
      <c r="D67" s="52" t="s">
        <v>164</v>
      </c>
      <c r="E67" s="13">
        <f t="shared" si="3"/>
        <v>0.95238095238095233</v>
      </c>
      <c r="F67" s="2">
        <v>60</v>
      </c>
    </row>
    <row r="68" spans="1:6" ht="15.75" x14ac:dyDescent="0.25">
      <c r="A68" s="97">
        <v>68</v>
      </c>
      <c r="B68" s="50" t="s">
        <v>144</v>
      </c>
      <c r="C68" s="51" t="s">
        <v>165</v>
      </c>
      <c r="D68" s="52" t="s">
        <v>166</v>
      </c>
      <c r="E68" s="13">
        <f t="shared" si="3"/>
        <v>0.95238095238095233</v>
      </c>
      <c r="F68" s="2">
        <v>60</v>
      </c>
    </row>
    <row r="69" spans="1:6" ht="15.75" x14ac:dyDescent="0.25">
      <c r="A69" s="91">
        <v>93</v>
      </c>
      <c r="B69" s="54" t="s">
        <v>185</v>
      </c>
      <c r="C69" s="55" t="s">
        <v>212</v>
      </c>
      <c r="D69" s="56" t="s">
        <v>213</v>
      </c>
      <c r="E69" s="13">
        <f t="shared" si="3"/>
        <v>0.95238095238095233</v>
      </c>
      <c r="F69" s="2">
        <v>60</v>
      </c>
    </row>
    <row r="70" spans="1:6" ht="15.75" x14ac:dyDescent="0.25">
      <c r="A70" s="91">
        <v>95</v>
      </c>
      <c r="B70" s="54" t="s">
        <v>185</v>
      </c>
      <c r="C70" s="55" t="s">
        <v>214</v>
      </c>
      <c r="D70" s="56" t="s">
        <v>215</v>
      </c>
      <c r="E70" s="13">
        <f t="shared" si="3"/>
        <v>0.95238095238095233</v>
      </c>
      <c r="F70" s="2">
        <v>60</v>
      </c>
    </row>
    <row r="71" spans="1:6" ht="15.75" x14ac:dyDescent="0.25">
      <c r="A71" s="91">
        <v>114</v>
      </c>
      <c r="B71" s="54" t="s">
        <v>185</v>
      </c>
      <c r="C71" s="55" t="s">
        <v>216</v>
      </c>
      <c r="D71" s="56" t="s">
        <v>217</v>
      </c>
      <c r="E71" s="13">
        <f t="shared" si="3"/>
        <v>0.95238095238095233</v>
      </c>
      <c r="F71" s="2">
        <v>60</v>
      </c>
    </row>
    <row r="72" spans="1:6" ht="15.75" x14ac:dyDescent="0.25">
      <c r="A72" s="91">
        <v>119</v>
      </c>
      <c r="B72" s="54" t="s">
        <v>185</v>
      </c>
      <c r="C72" s="55" t="s">
        <v>218</v>
      </c>
      <c r="D72" s="56" t="s">
        <v>219</v>
      </c>
      <c r="E72" s="13">
        <f t="shared" si="3"/>
        <v>0.95238095238095233</v>
      </c>
      <c r="F72" s="2">
        <v>60</v>
      </c>
    </row>
    <row r="73" spans="1:6" ht="15.75" x14ac:dyDescent="0.25">
      <c r="A73" s="91">
        <v>121</v>
      </c>
      <c r="B73" s="54" t="s">
        <v>185</v>
      </c>
      <c r="C73" s="55" t="s">
        <v>220</v>
      </c>
      <c r="D73" s="56" t="s">
        <v>221</v>
      </c>
      <c r="E73" s="13">
        <f t="shared" si="3"/>
        <v>0.95238095238095233</v>
      </c>
      <c r="F73" s="2">
        <v>60</v>
      </c>
    </row>
    <row r="74" spans="1:6" ht="15.75" x14ac:dyDescent="0.25">
      <c r="A74" s="92">
        <v>141</v>
      </c>
      <c r="B74" s="84" t="s">
        <v>306</v>
      </c>
      <c r="C74" s="93" t="s">
        <v>315</v>
      </c>
      <c r="D74" s="94" t="s">
        <v>316</v>
      </c>
      <c r="E74" s="13">
        <f t="shared" si="3"/>
        <v>0.95238095238095233</v>
      </c>
      <c r="F74" s="2">
        <v>60</v>
      </c>
    </row>
    <row r="75" spans="1:6" ht="15.75" x14ac:dyDescent="0.25">
      <c r="A75" s="92">
        <v>146</v>
      </c>
      <c r="B75" s="84" t="s">
        <v>306</v>
      </c>
      <c r="C75" s="85" t="s">
        <v>317</v>
      </c>
      <c r="D75" s="86" t="s">
        <v>318</v>
      </c>
      <c r="E75" s="13">
        <f t="shared" si="3"/>
        <v>0.95238095238095233</v>
      </c>
      <c r="F75" s="2">
        <v>60</v>
      </c>
    </row>
    <row r="76" spans="1:6" ht="15.75" x14ac:dyDescent="0.25">
      <c r="A76" s="112">
        <v>215</v>
      </c>
      <c r="B76" s="62" t="s">
        <v>470</v>
      </c>
      <c r="C76" s="63" t="s">
        <v>479</v>
      </c>
      <c r="D76" s="64" t="s">
        <v>480</v>
      </c>
      <c r="E76" s="13">
        <f t="shared" si="3"/>
        <v>0.95238095238095233</v>
      </c>
      <c r="F76" s="2">
        <v>60</v>
      </c>
    </row>
    <row r="77" spans="1:6" ht="15.75" x14ac:dyDescent="0.25">
      <c r="A77" s="112">
        <v>216</v>
      </c>
      <c r="B77" s="62" t="s">
        <v>470</v>
      </c>
      <c r="C77" s="63" t="s">
        <v>481</v>
      </c>
      <c r="D77" s="64" t="s">
        <v>482</v>
      </c>
      <c r="E77" s="13">
        <f t="shared" si="3"/>
        <v>0.95238095238095233</v>
      </c>
      <c r="F77" s="2">
        <v>60</v>
      </c>
    </row>
    <row r="78" spans="1:6" ht="15.75" x14ac:dyDescent="0.25">
      <c r="A78" s="97">
        <v>273</v>
      </c>
      <c r="B78" s="50" t="s">
        <v>592</v>
      </c>
      <c r="C78" s="113" t="s">
        <v>595</v>
      </c>
      <c r="D78" s="114" t="s">
        <v>596</v>
      </c>
      <c r="E78" s="13">
        <f t="shared" si="3"/>
        <v>0.95238095238095233</v>
      </c>
      <c r="F78" s="2">
        <v>60</v>
      </c>
    </row>
    <row r="79" spans="1:6" ht="15.75" x14ac:dyDescent="0.25">
      <c r="A79" s="115">
        <v>305</v>
      </c>
      <c r="B79" s="58" t="s">
        <v>634</v>
      </c>
      <c r="C79" s="116" t="s">
        <v>635</v>
      </c>
      <c r="D79" s="117" t="s">
        <v>636</v>
      </c>
      <c r="E79" s="13">
        <f t="shared" si="3"/>
        <v>0.95238095238095233</v>
      </c>
      <c r="F79" s="2">
        <v>60</v>
      </c>
    </row>
    <row r="80" spans="1:6" ht="15.75" x14ac:dyDescent="0.25">
      <c r="A80" s="106">
        <v>439</v>
      </c>
      <c r="B80" s="107" t="s">
        <v>920</v>
      </c>
      <c r="C80" s="118" t="s">
        <v>925</v>
      </c>
      <c r="D80" s="119" t="s">
        <v>926</v>
      </c>
      <c r="E80" s="13">
        <f t="shared" si="3"/>
        <v>0.95238095238095233</v>
      </c>
      <c r="F80" s="2">
        <v>60</v>
      </c>
    </row>
    <row r="81" spans="1:6" ht="15.75" x14ac:dyDescent="0.25">
      <c r="A81" s="120">
        <v>476</v>
      </c>
      <c r="B81" s="78" t="s">
        <v>1003</v>
      </c>
      <c r="C81" s="79" t="s">
        <v>1008</v>
      </c>
      <c r="D81" s="80" t="s">
        <v>1009</v>
      </c>
      <c r="E81" s="13">
        <f t="shared" si="3"/>
        <v>0.95238095238095233</v>
      </c>
      <c r="F81" s="2">
        <v>60</v>
      </c>
    </row>
    <row r="82" spans="1:6" ht="15.75" x14ac:dyDescent="0.25">
      <c r="A82" s="100">
        <v>3</v>
      </c>
      <c r="B82" s="70" t="s">
        <v>42</v>
      </c>
      <c r="C82" s="121" t="s">
        <v>49</v>
      </c>
      <c r="D82" s="121" t="s">
        <v>50</v>
      </c>
      <c r="E82" s="13">
        <f t="shared" ref="E82:E97" si="4">59/63</f>
        <v>0.93650793650793651</v>
      </c>
      <c r="F82" s="2">
        <v>59</v>
      </c>
    </row>
    <row r="83" spans="1:6" ht="15.75" x14ac:dyDescent="0.25">
      <c r="A83" s="100">
        <v>5</v>
      </c>
      <c r="B83" s="70" t="s">
        <v>42</v>
      </c>
      <c r="C83" s="122" t="s">
        <v>51</v>
      </c>
      <c r="D83" s="122" t="s">
        <v>52</v>
      </c>
      <c r="E83" s="13">
        <f t="shared" si="4"/>
        <v>0.93650793650793651</v>
      </c>
      <c r="F83" s="2">
        <v>59</v>
      </c>
    </row>
    <row r="84" spans="1:6" ht="15.75" x14ac:dyDescent="0.25">
      <c r="A84" s="100">
        <v>6</v>
      </c>
      <c r="B84" s="70" t="s">
        <v>42</v>
      </c>
      <c r="C84" s="71" t="s">
        <v>53</v>
      </c>
      <c r="D84" s="71" t="s">
        <v>54</v>
      </c>
      <c r="E84" s="13">
        <f t="shared" si="4"/>
        <v>0.93650793650793651</v>
      </c>
      <c r="F84" s="2">
        <v>59</v>
      </c>
    </row>
    <row r="85" spans="1:6" ht="15.75" x14ac:dyDescent="0.25">
      <c r="A85" s="100">
        <v>17</v>
      </c>
      <c r="B85" s="70" t="s">
        <v>42</v>
      </c>
      <c r="C85" s="122" t="s">
        <v>55</v>
      </c>
      <c r="D85" s="122" t="s">
        <v>56</v>
      </c>
      <c r="E85" s="13">
        <f t="shared" si="4"/>
        <v>0.93650793650793651</v>
      </c>
      <c r="F85" s="2">
        <v>59</v>
      </c>
    </row>
    <row r="86" spans="1:6" ht="15.75" x14ac:dyDescent="0.25">
      <c r="A86" s="111">
        <v>31</v>
      </c>
      <c r="B86" s="45" t="s">
        <v>83</v>
      </c>
      <c r="C86" s="46" t="s">
        <v>118</v>
      </c>
      <c r="D86" s="47" t="s">
        <v>119</v>
      </c>
      <c r="E86" s="13">
        <f t="shared" si="4"/>
        <v>0.93650793650793651</v>
      </c>
      <c r="F86" s="2">
        <v>59</v>
      </c>
    </row>
    <row r="87" spans="1:6" ht="15.75" x14ac:dyDescent="0.25">
      <c r="A87" s="111">
        <v>46</v>
      </c>
      <c r="B87" s="45" t="s">
        <v>83</v>
      </c>
      <c r="C87" s="46" t="s">
        <v>120</v>
      </c>
      <c r="D87" s="47" t="s">
        <v>121</v>
      </c>
      <c r="E87" s="13">
        <f t="shared" si="4"/>
        <v>0.93650793650793651</v>
      </c>
      <c r="F87" s="2">
        <v>59</v>
      </c>
    </row>
    <row r="88" spans="1:6" ht="15.75" x14ac:dyDescent="0.25">
      <c r="A88" s="97">
        <v>58</v>
      </c>
      <c r="B88" s="50" t="s">
        <v>144</v>
      </c>
      <c r="C88" s="51" t="s">
        <v>167</v>
      </c>
      <c r="D88" s="52" t="s">
        <v>168</v>
      </c>
      <c r="E88" s="13">
        <f t="shared" si="4"/>
        <v>0.93650793650793651</v>
      </c>
      <c r="F88" s="2">
        <v>59</v>
      </c>
    </row>
    <row r="89" spans="1:6" ht="15.75" x14ac:dyDescent="0.25">
      <c r="A89" s="91">
        <v>102</v>
      </c>
      <c r="B89" s="54" t="s">
        <v>185</v>
      </c>
      <c r="C89" s="123" t="s">
        <v>222</v>
      </c>
      <c r="D89" s="124" t="s">
        <v>223</v>
      </c>
      <c r="E89" s="13">
        <f t="shared" si="4"/>
        <v>0.93650793650793651</v>
      </c>
      <c r="F89" s="2">
        <v>59</v>
      </c>
    </row>
    <row r="90" spans="1:6" ht="15.75" x14ac:dyDescent="0.25">
      <c r="A90" s="92">
        <v>133</v>
      </c>
      <c r="B90" s="84" t="s">
        <v>306</v>
      </c>
      <c r="C90" s="93" t="s">
        <v>319</v>
      </c>
      <c r="D90" s="94" t="s">
        <v>320</v>
      </c>
      <c r="E90" s="13">
        <f t="shared" si="4"/>
        <v>0.93650793650793651</v>
      </c>
      <c r="F90" s="2">
        <v>59</v>
      </c>
    </row>
    <row r="91" spans="1:6" ht="15.75" x14ac:dyDescent="0.25">
      <c r="A91" s="115">
        <v>160</v>
      </c>
      <c r="B91" s="58" t="s">
        <v>347</v>
      </c>
      <c r="C91" s="59" t="s">
        <v>350</v>
      </c>
      <c r="D91" s="60" t="s">
        <v>351</v>
      </c>
      <c r="E91" s="13">
        <f t="shared" si="4"/>
        <v>0.93650793650793651</v>
      </c>
      <c r="F91" s="2">
        <v>59</v>
      </c>
    </row>
    <row r="92" spans="1:6" ht="15.75" x14ac:dyDescent="0.25">
      <c r="A92" s="112">
        <v>224</v>
      </c>
      <c r="B92" s="62" t="s">
        <v>470</v>
      </c>
      <c r="C92" s="63" t="s">
        <v>483</v>
      </c>
      <c r="D92" s="64" t="s">
        <v>484</v>
      </c>
      <c r="E92" s="13">
        <f t="shared" si="4"/>
        <v>0.93650793650793651</v>
      </c>
      <c r="F92" s="2">
        <v>59</v>
      </c>
    </row>
    <row r="93" spans="1:6" ht="15.75" x14ac:dyDescent="0.25">
      <c r="A93" s="97">
        <v>271</v>
      </c>
      <c r="B93" s="50" t="s">
        <v>592</v>
      </c>
      <c r="C93" s="113" t="s">
        <v>597</v>
      </c>
      <c r="D93" s="114" t="s">
        <v>598</v>
      </c>
      <c r="E93" s="13">
        <f t="shared" si="4"/>
        <v>0.93650793650793651</v>
      </c>
      <c r="F93" s="2">
        <v>59</v>
      </c>
    </row>
    <row r="94" spans="1:6" ht="15.75" x14ac:dyDescent="0.25">
      <c r="A94" s="111">
        <v>350</v>
      </c>
      <c r="B94" s="45" t="s">
        <v>696</v>
      </c>
      <c r="C94" s="125" t="s">
        <v>697</v>
      </c>
      <c r="D94" s="126" t="s">
        <v>698</v>
      </c>
      <c r="E94" s="13">
        <f t="shared" si="4"/>
        <v>0.93650793650793651</v>
      </c>
      <c r="F94" s="2">
        <v>59</v>
      </c>
    </row>
    <row r="95" spans="1:6" ht="15.75" x14ac:dyDescent="0.25">
      <c r="A95" s="111">
        <v>354</v>
      </c>
      <c r="B95" s="45" t="s">
        <v>696</v>
      </c>
      <c r="C95" s="125" t="s">
        <v>699</v>
      </c>
      <c r="D95" s="126" t="s">
        <v>700</v>
      </c>
      <c r="E95" s="13">
        <f t="shared" si="4"/>
        <v>0.93650793650793651</v>
      </c>
      <c r="F95" s="2">
        <v>59</v>
      </c>
    </row>
    <row r="96" spans="1:6" ht="15.75" x14ac:dyDescent="0.25">
      <c r="A96" s="106">
        <v>442</v>
      </c>
      <c r="B96" s="107" t="s">
        <v>920</v>
      </c>
      <c r="C96" s="110" t="s">
        <v>927</v>
      </c>
      <c r="D96" s="109" t="s">
        <v>928</v>
      </c>
      <c r="E96" s="13">
        <f t="shared" si="4"/>
        <v>0.93650793650793651</v>
      </c>
      <c r="F96" s="2">
        <v>59</v>
      </c>
    </row>
    <row r="97" spans="1:6" ht="15.75" x14ac:dyDescent="0.25">
      <c r="A97" s="106">
        <v>446</v>
      </c>
      <c r="B97" s="107" t="s">
        <v>920</v>
      </c>
      <c r="C97" s="110" t="s">
        <v>929</v>
      </c>
      <c r="D97" s="109" t="s">
        <v>930</v>
      </c>
      <c r="E97" s="13">
        <f t="shared" si="4"/>
        <v>0.93650793650793651</v>
      </c>
      <c r="F97" s="2">
        <v>59</v>
      </c>
    </row>
    <row r="98" spans="1:6" ht="15.75" x14ac:dyDescent="0.25">
      <c r="A98" s="100">
        <v>11</v>
      </c>
      <c r="B98" s="70" t="s">
        <v>42</v>
      </c>
      <c r="C98" s="71" t="s">
        <v>57</v>
      </c>
      <c r="D98" s="101" t="s">
        <v>58</v>
      </c>
      <c r="E98" s="13">
        <f t="shared" ref="E98:E118" si="5">58/63</f>
        <v>0.92063492063492058</v>
      </c>
      <c r="F98" s="2">
        <v>58</v>
      </c>
    </row>
    <row r="99" spans="1:6" ht="15.75" x14ac:dyDescent="0.25">
      <c r="A99" s="111">
        <v>33</v>
      </c>
      <c r="B99" s="45" t="s">
        <v>83</v>
      </c>
      <c r="C99" s="46" t="s">
        <v>122</v>
      </c>
      <c r="D99" s="47" t="s">
        <v>123</v>
      </c>
      <c r="E99" s="13">
        <f t="shared" si="5"/>
        <v>0.92063492063492058</v>
      </c>
      <c r="F99" s="2">
        <v>58</v>
      </c>
    </row>
    <row r="100" spans="1:6" ht="15.75" x14ac:dyDescent="0.25">
      <c r="A100" s="111">
        <v>36</v>
      </c>
      <c r="B100" s="45" t="s">
        <v>83</v>
      </c>
      <c r="C100" s="46" t="s">
        <v>124</v>
      </c>
      <c r="D100" s="47" t="s">
        <v>125</v>
      </c>
      <c r="E100" s="13">
        <f t="shared" si="5"/>
        <v>0.92063492063492058</v>
      </c>
      <c r="F100" s="2">
        <v>58</v>
      </c>
    </row>
    <row r="101" spans="1:6" ht="15.75" x14ac:dyDescent="0.25">
      <c r="A101" s="91">
        <v>92</v>
      </c>
      <c r="B101" s="54" t="s">
        <v>185</v>
      </c>
      <c r="C101" s="55" t="s">
        <v>224</v>
      </c>
      <c r="D101" s="56" t="s">
        <v>225</v>
      </c>
      <c r="E101" s="13">
        <f t="shared" si="5"/>
        <v>0.92063492063492058</v>
      </c>
      <c r="F101" s="2">
        <v>58</v>
      </c>
    </row>
    <row r="102" spans="1:6" ht="15.75" x14ac:dyDescent="0.25">
      <c r="A102" s="91">
        <v>101</v>
      </c>
      <c r="B102" s="54" t="s">
        <v>185</v>
      </c>
      <c r="C102" s="55" t="s">
        <v>226</v>
      </c>
      <c r="D102" s="56" t="s">
        <v>227</v>
      </c>
      <c r="E102" s="13">
        <f t="shared" si="5"/>
        <v>0.92063492063492058</v>
      </c>
      <c r="F102" s="2">
        <v>58</v>
      </c>
    </row>
    <row r="103" spans="1:6" ht="15.75" x14ac:dyDescent="0.25">
      <c r="A103" s="91">
        <v>103</v>
      </c>
      <c r="B103" s="54" t="s">
        <v>185</v>
      </c>
      <c r="C103" s="55" t="s">
        <v>228</v>
      </c>
      <c r="D103" s="56" t="s">
        <v>229</v>
      </c>
      <c r="E103" s="13">
        <f t="shared" si="5"/>
        <v>0.92063492063492058</v>
      </c>
      <c r="F103" s="2">
        <v>58</v>
      </c>
    </row>
    <row r="104" spans="1:6" ht="15.75" x14ac:dyDescent="0.25">
      <c r="A104" s="91">
        <v>113</v>
      </c>
      <c r="B104" s="54" t="s">
        <v>185</v>
      </c>
      <c r="C104" s="55" t="s">
        <v>230</v>
      </c>
      <c r="D104" s="56" t="s">
        <v>231</v>
      </c>
      <c r="E104" s="13">
        <f t="shared" si="5"/>
        <v>0.92063492063492058</v>
      </c>
      <c r="F104" s="2">
        <v>58</v>
      </c>
    </row>
    <row r="105" spans="1:6" ht="15.75" x14ac:dyDescent="0.25">
      <c r="A105" s="92">
        <v>132</v>
      </c>
      <c r="B105" s="84" t="s">
        <v>306</v>
      </c>
      <c r="C105" s="93" t="s">
        <v>321</v>
      </c>
      <c r="D105" s="94" t="s">
        <v>322</v>
      </c>
      <c r="E105" s="13">
        <f t="shared" si="5"/>
        <v>0.92063492063492058</v>
      </c>
      <c r="F105" s="2">
        <v>58</v>
      </c>
    </row>
    <row r="106" spans="1:6" ht="15.75" x14ac:dyDescent="0.25">
      <c r="A106" s="115">
        <v>170</v>
      </c>
      <c r="B106" s="58" t="s">
        <v>347</v>
      </c>
      <c r="C106" s="116" t="s">
        <v>352</v>
      </c>
      <c r="D106" s="117" t="s">
        <v>353</v>
      </c>
      <c r="E106" s="13">
        <f t="shared" si="5"/>
        <v>0.92063492063492058</v>
      </c>
      <c r="F106" s="2">
        <v>58</v>
      </c>
    </row>
    <row r="107" spans="1:6" ht="15.75" x14ac:dyDescent="0.25">
      <c r="A107" s="127">
        <v>266</v>
      </c>
      <c r="B107" s="66" t="s">
        <v>551</v>
      </c>
      <c r="C107" s="67" t="s">
        <v>556</v>
      </c>
      <c r="D107" s="68" t="s">
        <v>557</v>
      </c>
      <c r="E107" s="13">
        <f t="shared" si="5"/>
        <v>0.92063492063492058</v>
      </c>
      <c r="F107" s="2">
        <v>58</v>
      </c>
    </row>
    <row r="108" spans="1:6" ht="15.75" x14ac:dyDescent="0.25">
      <c r="A108" s="97">
        <v>274</v>
      </c>
      <c r="B108" s="50" t="s">
        <v>592</v>
      </c>
      <c r="C108" s="113" t="s">
        <v>599</v>
      </c>
      <c r="D108" s="114" t="s">
        <v>600</v>
      </c>
      <c r="E108" s="13">
        <f t="shared" si="5"/>
        <v>0.92063492063492058</v>
      </c>
      <c r="F108" s="2">
        <v>58</v>
      </c>
    </row>
    <row r="109" spans="1:6" ht="15.75" x14ac:dyDescent="0.25">
      <c r="A109" s="102">
        <v>286</v>
      </c>
      <c r="B109" s="103" t="s">
        <v>613</v>
      </c>
      <c r="C109" s="104" t="s">
        <v>614</v>
      </c>
      <c r="D109" s="105" t="s">
        <v>615</v>
      </c>
      <c r="E109" s="13">
        <f t="shared" si="5"/>
        <v>0.92063492063492058</v>
      </c>
      <c r="F109" s="2">
        <v>58</v>
      </c>
    </row>
    <row r="110" spans="1:6" ht="15.75" x14ac:dyDescent="0.25">
      <c r="A110" s="115">
        <v>291</v>
      </c>
      <c r="B110" s="58" t="s">
        <v>634</v>
      </c>
      <c r="C110" s="128" t="s">
        <v>637</v>
      </c>
      <c r="D110" s="129" t="s">
        <v>638</v>
      </c>
      <c r="E110" s="13">
        <f t="shared" si="5"/>
        <v>0.92063492063492058</v>
      </c>
      <c r="F110" s="2">
        <v>58</v>
      </c>
    </row>
    <row r="111" spans="1:6" ht="15.75" x14ac:dyDescent="0.25">
      <c r="A111" s="115">
        <v>298</v>
      </c>
      <c r="B111" s="58" t="s">
        <v>634</v>
      </c>
      <c r="C111" s="59" t="s">
        <v>639</v>
      </c>
      <c r="D111" s="60" t="s">
        <v>640</v>
      </c>
      <c r="E111" s="13">
        <f t="shared" si="5"/>
        <v>0.92063492063492058</v>
      </c>
      <c r="F111" s="2">
        <v>58</v>
      </c>
    </row>
    <row r="112" spans="1:6" ht="15.75" x14ac:dyDescent="0.25">
      <c r="A112" s="115">
        <v>301</v>
      </c>
      <c r="B112" s="58" t="s">
        <v>634</v>
      </c>
      <c r="C112" s="59" t="s">
        <v>641</v>
      </c>
      <c r="D112" s="60" t="s">
        <v>642</v>
      </c>
      <c r="E112" s="13">
        <f t="shared" si="5"/>
        <v>0.92063492063492058</v>
      </c>
      <c r="F112" s="2">
        <v>58</v>
      </c>
    </row>
    <row r="113" spans="1:6" ht="15.75" x14ac:dyDescent="0.25">
      <c r="A113" s="115">
        <v>310</v>
      </c>
      <c r="B113" s="58" t="s">
        <v>634</v>
      </c>
      <c r="C113" s="128" t="s">
        <v>643</v>
      </c>
      <c r="D113" s="129" t="s">
        <v>644</v>
      </c>
      <c r="E113" s="13">
        <f t="shared" si="5"/>
        <v>0.92063492063492058</v>
      </c>
      <c r="F113" s="2">
        <v>58</v>
      </c>
    </row>
    <row r="114" spans="1:6" ht="15.75" x14ac:dyDescent="0.25">
      <c r="A114" s="111">
        <v>347</v>
      </c>
      <c r="B114" s="45" t="s">
        <v>696</v>
      </c>
      <c r="C114" s="125" t="s">
        <v>701</v>
      </c>
      <c r="D114" s="126" t="s">
        <v>702</v>
      </c>
      <c r="E114" s="13">
        <f t="shared" si="5"/>
        <v>0.92063492063492058</v>
      </c>
      <c r="F114" s="2">
        <v>58</v>
      </c>
    </row>
    <row r="115" spans="1:6" ht="15.75" x14ac:dyDescent="0.25">
      <c r="A115" s="111">
        <v>355</v>
      </c>
      <c r="B115" s="45" t="s">
        <v>696</v>
      </c>
      <c r="C115" s="125" t="s">
        <v>703</v>
      </c>
      <c r="D115" s="126" t="s">
        <v>704</v>
      </c>
      <c r="E115" s="13">
        <f t="shared" si="5"/>
        <v>0.92063492063492058</v>
      </c>
      <c r="F115" s="2">
        <v>58</v>
      </c>
    </row>
    <row r="116" spans="1:6" ht="15.75" x14ac:dyDescent="0.25">
      <c r="A116" s="100">
        <v>367</v>
      </c>
      <c r="B116" s="70" t="s">
        <v>777</v>
      </c>
      <c r="C116" s="71" t="s">
        <v>786</v>
      </c>
      <c r="D116" s="72" t="s">
        <v>787</v>
      </c>
      <c r="E116" s="13">
        <f t="shared" si="5"/>
        <v>0.92063492063492058</v>
      </c>
      <c r="F116" s="2">
        <v>58</v>
      </c>
    </row>
    <row r="117" spans="1:6" ht="15.75" x14ac:dyDescent="0.25">
      <c r="A117" s="100">
        <v>368</v>
      </c>
      <c r="B117" s="70" t="s">
        <v>777</v>
      </c>
      <c r="C117" s="71" t="s">
        <v>788</v>
      </c>
      <c r="D117" s="72" t="s">
        <v>789</v>
      </c>
      <c r="E117" s="13">
        <f t="shared" si="5"/>
        <v>0.92063492063492058</v>
      </c>
      <c r="F117" s="2">
        <v>58</v>
      </c>
    </row>
    <row r="118" spans="1:6" ht="15.75" x14ac:dyDescent="0.25">
      <c r="A118" s="106">
        <v>441</v>
      </c>
      <c r="B118" s="107" t="s">
        <v>920</v>
      </c>
      <c r="C118" s="110" t="s">
        <v>931</v>
      </c>
      <c r="D118" s="109" t="s">
        <v>932</v>
      </c>
      <c r="E118" s="13">
        <f t="shared" si="5"/>
        <v>0.92063492063492058</v>
      </c>
      <c r="F118" s="2">
        <v>58</v>
      </c>
    </row>
    <row r="119" spans="1:6" ht="15.75" x14ac:dyDescent="0.25">
      <c r="A119" s="111">
        <v>26</v>
      </c>
      <c r="B119" s="45" t="s">
        <v>83</v>
      </c>
      <c r="C119" s="46" t="s">
        <v>126</v>
      </c>
      <c r="D119" s="47" t="s">
        <v>127</v>
      </c>
      <c r="E119" s="13">
        <f t="shared" ref="E119:E136" si="6">57/63</f>
        <v>0.90476190476190477</v>
      </c>
      <c r="F119" s="2">
        <v>57</v>
      </c>
    </row>
    <row r="120" spans="1:6" ht="15.75" x14ac:dyDescent="0.25">
      <c r="A120" s="111">
        <v>45</v>
      </c>
      <c r="B120" s="45" t="s">
        <v>83</v>
      </c>
      <c r="C120" s="46" t="s">
        <v>128</v>
      </c>
      <c r="D120" s="47" t="s">
        <v>129</v>
      </c>
      <c r="E120" s="13">
        <f t="shared" si="6"/>
        <v>0.90476190476190477</v>
      </c>
      <c r="F120" s="2">
        <v>57</v>
      </c>
    </row>
    <row r="121" spans="1:6" ht="15.75" x14ac:dyDescent="0.25">
      <c r="A121" s="97">
        <v>57</v>
      </c>
      <c r="B121" s="50" t="s">
        <v>144</v>
      </c>
      <c r="C121" s="51" t="s">
        <v>169</v>
      </c>
      <c r="D121" s="52" t="s">
        <v>170</v>
      </c>
      <c r="E121" s="13">
        <f t="shared" si="6"/>
        <v>0.90476190476190477</v>
      </c>
      <c r="F121" s="2">
        <v>57</v>
      </c>
    </row>
    <row r="122" spans="1:6" ht="15.75" x14ac:dyDescent="0.25">
      <c r="A122" s="97">
        <v>64</v>
      </c>
      <c r="B122" s="50" t="s">
        <v>144</v>
      </c>
      <c r="C122" s="51" t="s">
        <v>171</v>
      </c>
      <c r="D122" s="52" t="s">
        <v>172</v>
      </c>
      <c r="E122" s="13">
        <f t="shared" si="6"/>
        <v>0.90476190476190477</v>
      </c>
      <c r="F122" s="2">
        <v>57</v>
      </c>
    </row>
    <row r="123" spans="1:6" ht="15.75" x14ac:dyDescent="0.25">
      <c r="A123" s="91">
        <v>89</v>
      </c>
      <c r="B123" s="54" t="s">
        <v>185</v>
      </c>
      <c r="C123" s="55" t="s">
        <v>232</v>
      </c>
      <c r="D123" s="56" t="s">
        <v>233</v>
      </c>
      <c r="E123" s="13">
        <f t="shared" si="6"/>
        <v>0.90476190476190477</v>
      </c>
      <c r="F123" s="2">
        <v>57</v>
      </c>
    </row>
    <row r="124" spans="1:6" ht="15.75" x14ac:dyDescent="0.25">
      <c r="A124" s="91">
        <v>112</v>
      </c>
      <c r="B124" s="54" t="s">
        <v>185</v>
      </c>
      <c r="C124" s="55" t="s">
        <v>234</v>
      </c>
      <c r="D124" s="56" t="s">
        <v>235</v>
      </c>
      <c r="E124" s="13">
        <f t="shared" si="6"/>
        <v>0.90476190476190477</v>
      </c>
      <c r="F124" s="2">
        <v>57</v>
      </c>
    </row>
    <row r="125" spans="1:6" ht="15.75" x14ac:dyDescent="0.25">
      <c r="A125" s="92">
        <v>137</v>
      </c>
      <c r="B125" s="84" t="s">
        <v>306</v>
      </c>
      <c r="C125" s="93" t="s">
        <v>323</v>
      </c>
      <c r="D125" s="94" t="s">
        <v>324</v>
      </c>
      <c r="E125" s="13">
        <f t="shared" si="6"/>
        <v>0.90476190476190477</v>
      </c>
      <c r="F125" s="2">
        <v>57</v>
      </c>
    </row>
    <row r="126" spans="1:6" ht="15.75" x14ac:dyDescent="0.25">
      <c r="A126" s="92">
        <v>139</v>
      </c>
      <c r="B126" s="84" t="s">
        <v>306</v>
      </c>
      <c r="C126" s="93" t="s">
        <v>325</v>
      </c>
      <c r="D126" s="94" t="s">
        <v>326</v>
      </c>
      <c r="E126" s="13">
        <f t="shared" si="6"/>
        <v>0.90476190476190477</v>
      </c>
      <c r="F126" s="2">
        <v>57</v>
      </c>
    </row>
    <row r="127" spans="1:6" ht="15.75" x14ac:dyDescent="0.25">
      <c r="A127" s="115">
        <v>155</v>
      </c>
      <c r="B127" s="58" t="s">
        <v>347</v>
      </c>
      <c r="C127" s="116" t="s">
        <v>354</v>
      </c>
      <c r="D127" s="117" t="s">
        <v>355</v>
      </c>
      <c r="E127" s="13">
        <f t="shared" si="6"/>
        <v>0.90476190476190477</v>
      </c>
      <c r="F127" s="2">
        <v>57</v>
      </c>
    </row>
    <row r="128" spans="1:6" ht="15.75" x14ac:dyDescent="0.25">
      <c r="A128" s="112">
        <v>211</v>
      </c>
      <c r="B128" s="62" t="s">
        <v>470</v>
      </c>
      <c r="C128" s="63" t="s">
        <v>485</v>
      </c>
      <c r="D128" s="64" t="s">
        <v>486</v>
      </c>
      <c r="E128" s="13">
        <f t="shared" si="6"/>
        <v>0.90476190476190477</v>
      </c>
      <c r="F128" s="2">
        <v>57</v>
      </c>
    </row>
    <row r="129" spans="1:6" ht="15.75" x14ac:dyDescent="0.25">
      <c r="A129" s="115">
        <v>300</v>
      </c>
      <c r="B129" s="58" t="s">
        <v>634</v>
      </c>
      <c r="C129" s="59" t="s">
        <v>645</v>
      </c>
      <c r="D129" s="60" t="s">
        <v>646</v>
      </c>
      <c r="E129" s="13">
        <f t="shared" si="6"/>
        <v>0.90476190476190477</v>
      </c>
      <c r="F129" s="2">
        <v>57</v>
      </c>
    </row>
    <row r="130" spans="1:6" ht="15.75" x14ac:dyDescent="0.25">
      <c r="A130" s="115">
        <v>307</v>
      </c>
      <c r="B130" s="58" t="s">
        <v>634</v>
      </c>
      <c r="C130" s="128" t="s">
        <v>647</v>
      </c>
      <c r="D130" s="129" t="s">
        <v>648</v>
      </c>
      <c r="E130" s="13">
        <f t="shared" si="6"/>
        <v>0.90476190476190477</v>
      </c>
      <c r="F130" s="2">
        <v>57</v>
      </c>
    </row>
    <row r="131" spans="1:6" ht="15.75" x14ac:dyDescent="0.25">
      <c r="A131" s="111">
        <v>334</v>
      </c>
      <c r="B131" s="45" t="s">
        <v>696</v>
      </c>
      <c r="C131" s="125" t="s">
        <v>705</v>
      </c>
      <c r="D131" s="126" t="s">
        <v>706</v>
      </c>
      <c r="E131" s="13">
        <f t="shared" si="6"/>
        <v>0.90476190476190477</v>
      </c>
      <c r="F131" s="2">
        <v>57</v>
      </c>
    </row>
    <row r="132" spans="1:6" ht="15.75" x14ac:dyDescent="0.25">
      <c r="A132" s="111">
        <v>341</v>
      </c>
      <c r="B132" s="45" t="s">
        <v>696</v>
      </c>
      <c r="C132" s="125" t="s">
        <v>707</v>
      </c>
      <c r="D132" s="126" t="s">
        <v>708</v>
      </c>
      <c r="E132" s="13">
        <f t="shared" si="6"/>
        <v>0.90476190476190477</v>
      </c>
      <c r="F132" s="2">
        <v>57</v>
      </c>
    </row>
    <row r="133" spans="1:6" ht="15.75" x14ac:dyDescent="0.25">
      <c r="A133" s="100">
        <v>375</v>
      </c>
      <c r="B133" s="70" t="s">
        <v>777</v>
      </c>
      <c r="C133" s="71" t="s">
        <v>790</v>
      </c>
      <c r="D133" s="72" t="s">
        <v>791</v>
      </c>
      <c r="E133" s="13">
        <f t="shared" si="6"/>
        <v>0.90476190476190477</v>
      </c>
      <c r="F133" s="2">
        <v>57</v>
      </c>
    </row>
    <row r="134" spans="1:6" ht="15.75" x14ac:dyDescent="0.25">
      <c r="A134" s="102">
        <v>400</v>
      </c>
      <c r="B134" s="103" t="s">
        <v>818</v>
      </c>
      <c r="C134" s="130" t="s">
        <v>821</v>
      </c>
      <c r="D134" s="131" t="s">
        <v>822</v>
      </c>
      <c r="E134" s="13">
        <f t="shared" si="6"/>
        <v>0.90476190476190477</v>
      </c>
      <c r="F134" s="2">
        <v>57</v>
      </c>
    </row>
    <row r="135" spans="1:6" ht="15.75" x14ac:dyDescent="0.25">
      <c r="A135" s="102">
        <v>419</v>
      </c>
      <c r="B135" s="103" t="s">
        <v>818</v>
      </c>
      <c r="C135" s="130" t="s">
        <v>823</v>
      </c>
      <c r="D135" s="131" t="s">
        <v>824</v>
      </c>
      <c r="E135" s="13">
        <f t="shared" si="6"/>
        <v>0.90476190476190477</v>
      </c>
      <c r="F135" s="2">
        <v>57</v>
      </c>
    </row>
    <row r="136" spans="1:6" ht="15.75" x14ac:dyDescent="0.25">
      <c r="A136" s="120">
        <v>482</v>
      </c>
      <c r="B136" s="78" t="s">
        <v>1003</v>
      </c>
      <c r="C136" s="79" t="s">
        <v>1010</v>
      </c>
      <c r="D136" s="80" t="s">
        <v>1011</v>
      </c>
      <c r="E136" s="13">
        <f t="shared" si="6"/>
        <v>0.90476190476190477</v>
      </c>
      <c r="F136" s="2">
        <v>57</v>
      </c>
    </row>
    <row r="137" spans="1:6" ht="15.75" x14ac:dyDescent="0.25">
      <c r="A137" s="100">
        <v>4</v>
      </c>
      <c r="B137" s="70" t="s">
        <v>42</v>
      </c>
      <c r="C137" s="71" t="s">
        <v>59</v>
      </c>
      <c r="D137" s="71" t="s">
        <v>60</v>
      </c>
      <c r="E137" s="13">
        <f t="shared" ref="E137:E159" si="7">56/63</f>
        <v>0.88888888888888884</v>
      </c>
      <c r="F137" s="2">
        <v>56</v>
      </c>
    </row>
    <row r="138" spans="1:6" ht="15.75" x14ac:dyDescent="0.25">
      <c r="A138" s="100">
        <v>10</v>
      </c>
      <c r="B138" s="70" t="s">
        <v>42</v>
      </c>
      <c r="C138" s="71" t="s">
        <v>61</v>
      </c>
      <c r="D138" s="71" t="s">
        <v>62</v>
      </c>
      <c r="E138" s="13">
        <f t="shared" si="7"/>
        <v>0.88888888888888884</v>
      </c>
      <c r="F138" s="2">
        <v>56</v>
      </c>
    </row>
    <row r="139" spans="1:6" ht="15.75" x14ac:dyDescent="0.25">
      <c r="A139" s="111">
        <v>34</v>
      </c>
      <c r="B139" s="45" t="s">
        <v>83</v>
      </c>
      <c r="C139" s="46" t="s">
        <v>130</v>
      </c>
      <c r="D139" s="47" t="s">
        <v>131</v>
      </c>
      <c r="E139" s="13">
        <f t="shared" si="7"/>
        <v>0.88888888888888884</v>
      </c>
      <c r="F139" s="2">
        <v>56</v>
      </c>
    </row>
    <row r="140" spans="1:6" ht="15.75" x14ac:dyDescent="0.25">
      <c r="A140" s="97">
        <v>60</v>
      </c>
      <c r="B140" s="50" t="s">
        <v>144</v>
      </c>
      <c r="C140" s="51" t="s">
        <v>173</v>
      </c>
      <c r="D140" s="52" t="s">
        <v>174</v>
      </c>
      <c r="E140" s="13">
        <f t="shared" si="7"/>
        <v>0.88888888888888884</v>
      </c>
      <c r="F140" s="2">
        <v>56</v>
      </c>
    </row>
    <row r="141" spans="1:6" ht="15.75" x14ac:dyDescent="0.25">
      <c r="A141" s="91">
        <v>87</v>
      </c>
      <c r="B141" s="54" t="s">
        <v>185</v>
      </c>
      <c r="C141" s="55" t="s">
        <v>236</v>
      </c>
      <c r="D141" s="56" t="s">
        <v>237</v>
      </c>
      <c r="E141" s="13">
        <f t="shared" si="7"/>
        <v>0.88888888888888884</v>
      </c>
      <c r="F141" s="2">
        <v>56</v>
      </c>
    </row>
    <row r="142" spans="1:6" ht="15.75" x14ac:dyDescent="0.25">
      <c r="A142" s="91">
        <v>115</v>
      </c>
      <c r="B142" s="54" t="s">
        <v>185</v>
      </c>
      <c r="C142" s="55" t="s">
        <v>238</v>
      </c>
      <c r="D142" s="56" t="s">
        <v>239</v>
      </c>
      <c r="E142" s="13">
        <f t="shared" si="7"/>
        <v>0.88888888888888884</v>
      </c>
      <c r="F142" s="2">
        <v>56</v>
      </c>
    </row>
    <row r="143" spans="1:6" ht="15.75" x14ac:dyDescent="0.25">
      <c r="A143" s="115">
        <v>166</v>
      </c>
      <c r="B143" s="58" t="s">
        <v>347</v>
      </c>
      <c r="C143" s="59" t="s">
        <v>356</v>
      </c>
      <c r="D143" s="60" t="s">
        <v>357</v>
      </c>
      <c r="E143" s="13">
        <f t="shared" si="7"/>
        <v>0.88888888888888884</v>
      </c>
      <c r="F143" s="2">
        <v>56</v>
      </c>
    </row>
    <row r="144" spans="1:6" ht="15.75" x14ac:dyDescent="0.25">
      <c r="A144" s="115">
        <v>172</v>
      </c>
      <c r="B144" s="58" t="s">
        <v>347</v>
      </c>
      <c r="C144" s="59" t="s">
        <v>358</v>
      </c>
      <c r="D144" s="60" t="s">
        <v>359</v>
      </c>
      <c r="E144" s="13">
        <f t="shared" si="7"/>
        <v>0.88888888888888884</v>
      </c>
      <c r="F144" s="2">
        <v>56</v>
      </c>
    </row>
    <row r="145" spans="1:6" ht="15.75" x14ac:dyDescent="0.25">
      <c r="A145" s="112">
        <v>214</v>
      </c>
      <c r="B145" s="62" t="s">
        <v>470</v>
      </c>
      <c r="C145" s="63" t="s">
        <v>487</v>
      </c>
      <c r="D145" s="64" t="s">
        <v>488</v>
      </c>
      <c r="E145" s="13">
        <f t="shared" si="7"/>
        <v>0.88888888888888884</v>
      </c>
      <c r="F145" s="2">
        <v>56</v>
      </c>
    </row>
    <row r="146" spans="1:6" ht="15.75" x14ac:dyDescent="0.25">
      <c r="A146" s="112">
        <v>217</v>
      </c>
      <c r="B146" s="62" t="s">
        <v>470</v>
      </c>
      <c r="C146" s="63" t="s">
        <v>489</v>
      </c>
      <c r="D146" s="64" t="s">
        <v>490</v>
      </c>
      <c r="E146" s="13">
        <f t="shared" si="7"/>
        <v>0.88888888888888884</v>
      </c>
      <c r="F146" s="2">
        <v>56</v>
      </c>
    </row>
    <row r="147" spans="1:6" ht="15.75" x14ac:dyDescent="0.25">
      <c r="A147" s="112">
        <v>227</v>
      </c>
      <c r="B147" s="62" t="s">
        <v>470</v>
      </c>
      <c r="C147" s="63" t="s">
        <v>491</v>
      </c>
      <c r="D147" s="64" t="s">
        <v>492</v>
      </c>
      <c r="E147" s="13">
        <f t="shared" si="7"/>
        <v>0.88888888888888884</v>
      </c>
      <c r="F147" s="2">
        <v>56</v>
      </c>
    </row>
    <row r="148" spans="1:6" ht="15.75" x14ac:dyDescent="0.25">
      <c r="A148" s="112">
        <v>228</v>
      </c>
      <c r="B148" s="62" t="s">
        <v>470</v>
      </c>
      <c r="C148" s="132" t="s">
        <v>493</v>
      </c>
      <c r="D148" s="133" t="s">
        <v>494</v>
      </c>
      <c r="E148" s="13">
        <f t="shared" si="7"/>
        <v>0.88888888888888884</v>
      </c>
      <c r="F148" s="2">
        <v>56</v>
      </c>
    </row>
    <row r="149" spans="1:6" ht="15.75" x14ac:dyDescent="0.25">
      <c r="A149" s="112">
        <v>231</v>
      </c>
      <c r="B149" s="62" t="s">
        <v>470</v>
      </c>
      <c r="C149" s="63" t="s">
        <v>495</v>
      </c>
      <c r="D149" s="64" t="s">
        <v>496</v>
      </c>
      <c r="E149" s="13">
        <f t="shared" si="7"/>
        <v>0.88888888888888884</v>
      </c>
      <c r="F149" s="2">
        <v>56</v>
      </c>
    </row>
    <row r="150" spans="1:6" ht="15.75" x14ac:dyDescent="0.25">
      <c r="A150" s="127">
        <v>265</v>
      </c>
      <c r="B150" s="66" t="s">
        <v>551</v>
      </c>
      <c r="C150" s="67" t="s">
        <v>558</v>
      </c>
      <c r="D150" s="68" t="s">
        <v>559</v>
      </c>
      <c r="E150" s="13">
        <f t="shared" si="7"/>
        <v>0.88888888888888884</v>
      </c>
      <c r="F150" s="2">
        <v>56</v>
      </c>
    </row>
    <row r="151" spans="1:6" ht="15.75" x14ac:dyDescent="0.25">
      <c r="A151" s="102">
        <v>290</v>
      </c>
      <c r="B151" s="103" t="s">
        <v>613</v>
      </c>
      <c r="C151" s="130" t="s">
        <v>616</v>
      </c>
      <c r="D151" s="131" t="s">
        <v>617</v>
      </c>
      <c r="E151" s="13">
        <f t="shared" si="7"/>
        <v>0.88888888888888884</v>
      </c>
      <c r="F151" s="2">
        <v>56</v>
      </c>
    </row>
    <row r="152" spans="1:6" ht="15.75" x14ac:dyDescent="0.25">
      <c r="A152" s="115">
        <v>295</v>
      </c>
      <c r="B152" s="58" t="s">
        <v>634</v>
      </c>
      <c r="C152" s="128" t="s">
        <v>649</v>
      </c>
      <c r="D152" s="129" t="s">
        <v>650</v>
      </c>
      <c r="E152" s="13">
        <f t="shared" si="7"/>
        <v>0.88888888888888884</v>
      </c>
      <c r="F152" s="2">
        <v>56</v>
      </c>
    </row>
    <row r="153" spans="1:6" ht="15.75" x14ac:dyDescent="0.25">
      <c r="A153" s="111">
        <v>332</v>
      </c>
      <c r="B153" s="45" t="s">
        <v>696</v>
      </c>
      <c r="C153" s="125" t="s">
        <v>709</v>
      </c>
      <c r="D153" s="126" t="s">
        <v>710</v>
      </c>
      <c r="E153" s="13">
        <f t="shared" si="7"/>
        <v>0.88888888888888884</v>
      </c>
      <c r="F153" s="2">
        <v>56</v>
      </c>
    </row>
    <row r="154" spans="1:6" ht="15.75" x14ac:dyDescent="0.25">
      <c r="A154" s="111">
        <v>353</v>
      </c>
      <c r="B154" s="45" t="s">
        <v>696</v>
      </c>
      <c r="C154" s="125" t="s">
        <v>711</v>
      </c>
      <c r="D154" s="126" t="s">
        <v>712</v>
      </c>
      <c r="E154" s="13">
        <f t="shared" si="7"/>
        <v>0.88888888888888884</v>
      </c>
      <c r="F154" s="2">
        <v>56</v>
      </c>
    </row>
    <row r="155" spans="1:6" ht="15.75" x14ac:dyDescent="0.25">
      <c r="A155" s="111">
        <v>358</v>
      </c>
      <c r="B155" s="45" t="s">
        <v>696</v>
      </c>
      <c r="C155" s="125" t="s">
        <v>713</v>
      </c>
      <c r="D155" s="126" t="s">
        <v>714</v>
      </c>
      <c r="E155" s="13">
        <f t="shared" si="7"/>
        <v>0.88888888888888884</v>
      </c>
      <c r="F155" s="2">
        <v>56</v>
      </c>
    </row>
    <row r="156" spans="1:6" ht="15.75" x14ac:dyDescent="0.25">
      <c r="A156" s="100">
        <v>380</v>
      </c>
      <c r="B156" s="70" t="s">
        <v>777</v>
      </c>
      <c r="C156" s="122" t="s">
        <v>792</v>
      </c>
      <c r="D156" s="134" t="s">
        <v>793</v>
      </c>
      <c r="E156" s="13">
        <f t="shared" si="7"/>
        <v>0.88888888888888884</v>
      </c>
      <c r="F156" s="2">
        <v>56</v>
      </c>
    </row>
    <row r="157" spans="1:6" ht="15.75" x14ac:dyDescent="0.25">
      <c r="A157" s="106">
        <v>444</v>
      </c>
      <c r="B157" s="107" t="s">
        <v>920</v>
      </c>
      <c r="C157" s="108" t="s">
        <v>933</v>
      </c>
      <c r="D157" s="109" t="s">
        <v>934</v>
      </c>
      <c r="E157" s="13">
        <f t="shared" si="7"/>
        <v>0.88888888888888884</v>
      </c>
      <c r="F157" s="2">
        <v>56</v>
      </c>
    </row>
    <row r="158" spans="1:6" ht="15.75" x14ac:dyDescent="0.25">
      <c r="A158" s="135">
        <v>457</v>
      </c>
      <c r="B158" s="74" t="s">
        <v>961</v>
      </c>
      <c r="C158" s="75" t="s">
        <v>966</v>
      </c>
      <c r="D158" s="76" t="s">
        <v>967</v>
      </c>
      <c r="E158" s="13">
        <f t="shared" si="7"/>
        <v>0.88888888888888884</v>
      </c>
      <c r="F158" s="2">
        <v>56</v>
      </c>
    </row>
    <row r="159" spans="1:6" ht="15.75" x14ac:dyDescent="0.25">
      <c r="A159" s="120">
        <v>472</v>
      </c>
      <c r="B159" s="78" t="s">
        <v>1003</v>
      </c>
      <c r="C159" s="79" t="s">
        <v>1012</v>
      </c>
      <c r="D159" s="80" t="s">
        <v>1013</v>
      </c>
      <c r="E159" s="13">
        <f t="shared" si="7"/>
        <v>0.88888888888888884</v>
      </c>
      <c r="F159" s="2">
        <v>56</v>
      </c>
    </row>
    <row r="160" spans="1:6" ht="15.75" x14ac:dyDescent="0.25">
      <c r="A160" s="100">
        <v>7</v>
      </c>
      <c r="B160" s="70" t="s">
        <v>42</v>
      </c>
      <c r="C160" s="71" t="s">
        <v>63</v>
      </c>
      <c r="D160" s="71" t="s">
        <v>64</v>
      </c>
      <c r="E160" s="13">
        <f t="shared" ref="E160:E179" si="8">55/63</f>
        <v>0.87301587301587302</v>
      </c>
      <c r="F160" s="2">
        <v>55</v>
      </c>
    </row>
    <row r="161" spans="1:6" ht="15.75" x14ac:dyDescent="0.25">
      <c r="A161" s="111">
        <v>35</v>
      </c>
      <c r="B161" s="45" t="s">
        <v>83</v>
      </c>
      <c r="C161" s="81" t="s">
        <v>132</v>
      </c>
      <c r="D161" s="90" t="s">
        <v>133</v>
      </c>
      <c r="E161" s="13">
        <f t="shared" si="8"/>
        <v>0.87301587301587302</v>
      </c>
      <c r="F161" s="2">
        <v>55</v>
      </c>
    </row>
    <row r="162" spans="1:6" ht="15.75" x14ac:dyDescent="0.25">
      <c r="A162" s="97">
        <v>58</v>
      </c>
      <c r="B162" s="50" t="s">
        <v>144</v>
      </c>
      <c r="C162" s="51" t="s">
        <v>175</v>
      </c>
      <c r="D162" s="52" t="s">
        <v>176</v>
      </c>
      <c r="E162" s="13">
        <f t="shared" si="8"/>
        <v>0.87301587301587302</v>
      </c>
      <c r="F162" s="2">
        <v>55</v>
      </c>
    </row>
    <row r="163" spans="1:6" ht="15.75" x14ac:dyDescent="0.25">
      <c r="A163" s="91">
        <v>75</v>
      </c>
      <c r="B163" s="54" t="s">
        <v>185</v>
      </c>
      <c r="C163" s="55" t="s">
        <v>240</v>
      </c>
      <c r="D163" s="56" t="s">
        <v>241</v>
      </c>
      <c r="E163" s="13">
        <f t="shared" si="8"/>
        <v>0.87301587301587302</v>
      </c>
      <c r="F163" s="2">
        <v>55</v>
      </c>
    </row>
    <row r="164" spans="1:6" ht="15.75" x14ac:dyDescent="0.25">
      <c r="A164" s="91">
        <v>81</v>
      </c>
      <c r="B164" s="54" t="s">
        <v>185</v>
      </c>
      <c r="C164" s="55" t="s">
        <v>242</v>
      </c>
      <c r="D164" s="56" t="s">
        <v>243</v>
      </c>
      <c r="E164" s="13">
        <f t="shared" si="8"/>
        <v>0.87301587301587302</v>
      </c>
      <c r="F164" s="2">
        <v>55</v>
      </c>
    </row>
    <row r="165" spans="1:6" ht="15.75" x14ac:dyDescent="0.25">
      <c r="A165" s="91">
        <v>122</v>
      </c>
      <c r="B165" s="54" t="s">
        <v>185</v>
      </c>
      <c r="C165" s="55" t="s">
        <v>244</v>
      </c>
      <c r="D165" s="56" t="s">
        <v>245</v>
      </c>
      <c r="E165" s="13">
        <f t="shared" si="8"/>
        <v>0.87301587301587302</v>
      </c>
      <c r="F165" s="2">
        <v>55</v>
      </c>
    </row>
    <row r="166" spans="1:6" ht="15.75" x14ac:dyDescent="0.25">
      <c r="A166" s="91">
        <v>124</v>
      </c>
      <c r="B166" s="54" t="s">
        <v>185</v>
      </c>
      <c r="C166" s="55" t="s">
        <v>246</v>
      </c>
      <c r="D166" s="56" t="s">
        <v>247</v>
      </c>
      <c r="E166" s="13">
        <f t="shared" si="8"/>
        <v>0.87301587301587302</v>
      </c>
      <c r="F166" s="2">
        <v>55</v>
      </c>
    </row>
    <row r="167" spans="1:6" ht="15.75" x14ac:dyDescent="0.25">
      <c r="A167" s="92">
        <v>135</v>
      </c>
      <c r="B167" s="84" t="s">
        <v>306</v>
      </c>
      <c r="C167" s="93" t="s">
        <v>327</v>
      </c>
      <c r="D167" s="94" t="s">
        <v>328</v>
      </c>
      <c r="E167" s="13">
        <f t="shared" si="8"/>
        <v>0.87301587301587302</v>
      </c>
      <c r="F167" s="2">
        <v>55</v>
      </c>
    </row>
    <row r="168" spans="1:6" ht="15.75" x14ac:dyDescent="0.25">
      <c r="A168" s="92">
        <v>136</v>
      </c>
      <c r="B168" s="84" t="s">
        <v>306</v>
      </c>
      <c r="C168" s="93" t="s">
        <v>329</v>
      </c>
      <c r="D168" s="94" t="s">
        <v>330</v>
      </c>
      <c r="E168" s="13">
        <f t="shared" si="8"/>
        <v>0.87301587301587302</v>
      </c>
      <c r="F168" s="2">
        <v>55</v>
      </c>
    </row>
    <row r="169" spans="1:6" ht="15.75" x14ac:dyDescent="0.25">
      <c r="A169" s="115">
        <v>157</v>
      </c>
      <c r="B169" s="58" t="s">
        <v>347</v>
      </c>
      <c r="C169" s="59" t="s">
        <v>360</v>
      </c>
      <c r="D169" s="60" t="s">
        <v>361</v>
      </c>
      <c r="E169" s="13">
        <f t="shared" si="8"/>
        <v>0.87301587301587302</v>
      </c>
      <c r="F169" s="2">
        <v>55</v>
      </c>
    </row>
    <row r="170" spans="1:6" ht="15.75" x14ac:dyDescent="0.25">
      <c r="A170" s="115">
        <v>159</v>
      </c>
      <c r="B170" s="58" t="s">
        <v>347</v>
      </c>
      <c r="C170" s="59" t="s">
        <v>362</v>
      </c>
      <c r="D170" s="60" t="s">
        <v>363</v>
      </c>
      <c r="E170" s="13">
        <f t="shared" si="8"/>
        <v>0.87301587301587302</v>
      </c>
      <c r="F170" s="2">
        <v>55</v>
      </c>
    </row>
    <row r="171" spans="1:6" ht="15.75" x14ac:dyDescent="0.25">
      <c r="A171" s="112">
        <v>225</v>
      </c>
      <c r="B171" s="62" t="s">
        <v>470</v>
      </c>
      <c r="C171" s="63" t="s">
        <v>497</v>
      </c>
      <c r="D171" s="64" t="s">
        <v>498</v>
      </c>
      <c r="E171" s="13">
        <f t="shared" si="8"/>
        <v>0.87301587301587302</v>
      </c>
      <c r="F171" s="2">
        <v>55</v>
      </c>
    </row>
    <row r="172" spans="1:6" ht="15.75" x14ac:dyDescent="0.25">
      <c r="A172" s="115">
        <v>294</v>
      </c>
      <c r="B172" s="58" t="s">
        <v>634</v>
      </c>
      <c r="C172" s="128" t="s">
        <v>651</v>
      </c>
      <c r="D172" s="129" t="s">
        <v>652</v>
      </c>
      <c r="E172" s="13">
        <f t="shared" si="8"/>
        <v>0.87301587301587302</v>
      </c>
      <c r="F172" s="2">
        <v>55</v>
      </c>
    </row>
    <row r="173" spans="1:6" ht="15.75" x14ac:dyDescent="0.25">
      <c r="A173" s="111">
        <v>338</v>
      </c>
      <c r="B173" s="45" t="s">
        <v>696</v>
      </c>
      <c r="C173" s="125" t="s">
        <v>715</v>
      </c>
      <c r="D173" s="126" t="s">
        <v>716</v>
      </c>
      <c r="E173" s="13">
        <f t="shared" si="8"/>
        <v>0.87301587301587302</v>
      </c>
      <c r="F173" s="2">
        <v>55</v>
      </c>
    </row>
    <row r="174" spans="1:6" ht="15.75" x14ac:dyDescent="0.25">
      <c r="A174" s="111">
        <v>345</v>
      </c>
      <c r="B174" s="45" t="s">
        <v>696</v>
      </c>
      <c r="C174" s="125" t="s">
        <v>717</v>
      </c>
      <c r="D174" s="126" t="s">
        <v>718</v>
      </c>
      <c r="E174" s="13">
        <f t="shared" si="8"/>
        <v>0.87301587301587302</v>
      </c>
      <c r="F174" s="2">
        <v>55</v>
      </c>
    </row>
    <row r="175" spans="1:6" ht="15.75" x14ac:dyDescent="0.25">
      <c r="A175" s="111">
        <v>346</v>
      </c>
      <c r="B175" s="45" t="s">
        <v>696</v>
      </c>
      <c r="C175" s="125" t="s">
        <v>719</v>
      </c>
      <c r="D175" s="126" t="s">
        <v>720</v>
      </c>
      <c r="E175" s="13">
        <f t="shared" si="8"/>
        <v>0.87301587301587302</v>
      </c>
      <c r="F175" s="2">
        <v>55</v>
      </c>
    </row>
    <row r="176" spans="1:6" ht="15.75" x14ac:dyDescent="0.25">
      <c r="A176" s="100">
        <v>366</v>
      </c>
      <c r="B176" s="70" t="s">
        <v>777</v>
      </c>
      <c r="C176" s="136" t="s">
        <v>794</v>
      </c>
      <c r="D176" s="137" t="s">
        <v>795</v>
      </c>
      <c r="E176" s="13">
        <f t="shared" si="8"/>
        <v>0.87301587301587302</v>
      </c>
      <c r="F176" s="2">
        <v>55</v>
      </c>
    </row>
    <row r="177" spans="1:6" ht="15.75" x14ac:dyDescent="0.25">
      <c r="A177" s="100">
        <v>372</v>
      </c>
      <c r="B177" s="70" t="s">
        <v>777</v>
      </c>
      <c r="C177" s="71" t="s">
        <v>796</v>
      </c>
      <c r="D177" s="72" t="s">
        <v>797</v>
      </c>
      <c r="E177" s="13">
        <f t="shared" si="8"/>
        <v>0.87301587301587302</v>
      </c>
      <c r="F177" s="2">
        <v>55</v>
      </c>
    </row>
    <row r="178" spans="1:6" ht="15.75" x14ac:dyDescent="0.25">
      <c r="A178" s="106">
        <v>435</v>
      </c>
      <c r="B178" s="107" t="s">
        <v>920</v>
      </c>
      <c r="C178" s="118" t="s">
        <v>935</v>
      </c>
      <c r="D178" s="119" t="s">
        <v>936</v>
      </c>
      <c r="E178" s="13">
        <f t="shared" si="8"/>
        <v>0.87301587301587302</v>
      </c>
      <c r="F178" s="2">
        <v>55</v>
      </c>
    </row>
    <row r="179" spans="1:6" ht="15.75" x14ac:dyDescent="0.25">
      <c r="A179" s="106">
        <v>449</v>
      </c>
      <c r="B179" s="107" t="s">
        <v>920</v>
      </c>
      <c r="C179" s="110" t="s">
        <v>937</v>
      </c>
      <c r="D179" s="109" t="s">
        <v>938</v>
      </c>
      <c r="E179" s="13">
        <f t="shared" si="8"/>
        <v>0.87301587301587302</v>
      </c>
      <c r="F179" s="2">
        <v>55</v>
      </c>
    </row>
    <row r="180" spans="1:6" ht="15.75" x14ac:dyDescent="0.25">
      <c r="A180" s="111">
        <v>23</v>
      </c>
      <c r="B180" s="45" t="s">
        <v>83</v>
      </c>
      <c r="C180" s="46" t="s">
        <v>134</v>
      </c>
      <c r="D180" s="47" t="s">
        <v>135</v>
      </c>
      <c r="E180" s="13">
        <f t="shared" ref="E180:E193" si="9">54/63</f>
        <v>0.8571428571428571</v>
      </c>
      <c r="F180" s="2">
        <v>54</v>
      </c>
    </row>
    <row r="181" spans="1:6" ht="15.75" x14ac:dyDescent="0.25">
      <c r="A181" s="111">
        <v>48</v>
      </c>
      <c r="B181" s="138" t="s">
        <v>83</v>
      </c>
      <c r="C181" s="139" t="s">
        <v>136</v>
      </c>
      <c r="D181" s="47" t="s">
        <v>137</v>
      </c>
      <c r="E181" s="13">
        <f t="shared" si="9"/>
        <v>0.8571428571428571</v>
      </c>
      <c r="F181" s="2">
        <v>54</v>
      </c>
    </row>
    <row r="182" spans="1:6" ht="15.75" x14ac:dyDescent="0.25">
      <c r="A182" s="91">
        <v>100</v>
      </c>
      <c r="B182" s="140" t="s">
        <v>185</v>
      </c>
      <c r="C182" s="55" t="s">
        <v>248</v>
      </c>
      <c r="D182" s="56" t="s">
        <v>249</v>
      </c>
      <c r="E182" s="13">
        <f t="shared" si="9"/>
        <v>0.8571428571428571</v>
      </c>
      <c r="F182" s="2">
        <v>54</v>
      </c>
    </row>
    <row r="183" spans="1:6" ht="15.75" x14ac:dyDescent="0.25">
      <c r="A183" s="91">
        <v>107</v>
      </c>
      <c r="B183" s="140" t="s">
        <v>185</v>
      </c>
      <c r="C183" s="55" t="s">
        <v>250</v>
      </c>
      <c r="D183" s="56" t="s">
        <v>251</v>
      </c>
      <c r="E183" s="13">
        <f t="shared" si="9"/>
        <v>0.8571428571428571</v>
      </c>
      <c r="F183" s="2">
        <v>54</v>
      </c>
    </row>
    <row r="184" spans="1:6" ht="15.75" x14ac:dyDescent="0.25">
      <c r="A184" s="92">
        <v>143</v>
      </c>
      <c r="B184" s="141" t="s">
        <v>306</v>
      </c>
      <c r="C184" s="85" t="s">
        <v>331</v>
      </c>
      <c r="D184" s="86" t="s">
        <v>332</v>
      </c>
      <c r="E184" s="13">
        <f t="shared" si="9"/>
        <v>0.8571428571428571</v>
      </c>
      <c r="F184" s="2">
        <v>54</v>
      </c>
    </row>
    <row r="185" spans="1:6" ht="15.75" x14ac:dyDescent="0.25">
      <c r="A185" s="111">
        <v>207</v>
      </c>
      <c r="B185" s="142" t="s">
        <v>449</v>
      </c>
      <c r="C185" s="46" t="s">
        <v>450</v>
      </c>
      <c r="D185" s="47" t="s">
        <v>451</v>
      </c>
      <c r="E185" s="13">
        <f t="shared" si="9"/>
        <v>0.8571428571428571</v>
      </c>
      <c r="F185" s="2">
        <v>54</v>
      </c>
    </row>
    <row r="186" spans="1:6" ht="15.75" x14ac:dyDescent="0.25">
      <c r="A186" s="111">
        <v>208</v>
      </c>
      <c r="B186" s="142" t="s">
        <v>449</v>
      </c>
      <c r="C186" s="46" t="s">
        <v>452</v>
      </c>
      <c r="D186" s="47" t="s">
        <v>453</v>
      </c>
      <c r="E186" s="13">
        <f t="shared" si="9"/>
        <v>0.8571428571428571</v>
      </c>
      <c r="F186" s="2">
        <v>54</v>
      </c>
    </row>
    <row r="187" spans="1:6" ht="15.75" x14ac:dyDescent="0.25">
      <c r="A187" s="112">
        <v>226</v>
      </c>
      <c r="B187" s="143" t="s">
        <v>470</v>
      </c>
      <c r="C187" s="63" t="s">
        <v>499</v>
      </c>
      <c r="D187" s="64" t="s">
        <v>500</v>
      </c>
      <c r="E187" s="13">
        <f t="shared" si="9"/>
        <v>0.8571428571428571</v>
      </c>
      <c r="F187" s="2">
        <v>54</v>
      </c>
    </row>
    <row r="188" spans="1:6" ht="15.75" x14ac:dyDescent="0.25">
      <c r="A188" s="102">
        <v>282</v>
      </c>
      <c r="B188" s="144" t="s">
        <v>613</v>
      </c>
      <c r="C188" s="130" t="s">
        <v>618</v>
      </c>
      <c r="D188" s="131" t="s">
        <v>619</v>
      </c>
      <c r="E188" s="13">
        <f t="shared" si="9"/>
        <v>0.8571428571428571</v>
      </c>
      <c r="F188" s="2">
        <v>54</v>
      </c>
    </row>
    <row r="189" spans="1:6" ht="15.75" x14ac:dyDescent="0.25">
      <c r="A189" s="115">
        <v>296</v>
      </c>
      <c r="B189" s="145" t="s">
        <v>634</v>
      </c>
      <c r="C189" s="116" t="s">
        <v>653</v>
      </c>
      <c r="D189" s="117" t="s">
        <v>654</v>
      </c>
      <c r="E189" s="13">
        <f t="shared" si="9"/>
        <v>0.8571428571428571</v>
      </c>
      <c r="F189" s="2">
        <v>54</v>
      </c>
    </row>
    <row r="190" spans="1:6" ht="15.75" x14ac:dyDescent="0.25">
      <c r="A190" s="146">
        <v>311</v>
      </c>
      <c r="B190" s="147" t="s">
        <v>675</v>
      </c>
      <c r="C190" s="148" t="s">
        <v>676</v>
      </c>
      <c r="D190" s="149" t="s">
        <v>677</v>
      </c>
      <c r="E190" s="13">
        <f t="shared" si="9"/>
        <v>0.8571428571428571</v>
      </c>
      <c r="F190" s="2">
        <v>54</v>
      </c>
    </row>
    <row r="191" spans="1:6" ht="15.75" x14ac:dyDescent="0.25">
      <c r="A191" s="100">
        <v>374</v>
      </c>
      <c r="B191" s="150" t="s">
        <v>777</v>
      </c>
      <c r="C191" s="71" t="s">
        <v>798</v>
      </c>
      <c r="D191" s="72" t="s">
        <v>799</v>
      </c>
      <c r="E191" s="13">
        <f t="shared" si="9"/>
        <v>0.8571428571428571</v>
      </c>
      <c r="F191" s="2">
        <v>54</v>
      </c>
    </row>
    <row r="192" spans="1:6" ht="15.75" x14ac:dyDescent="0.25">
      <c r="A192" s="100">
        <v>378</v>
      </c>
      <c r="B192" s="150" t="s">
        <v>777</v>
      </c>
      <c r="C192" s="71" t="s">
        <v>800</v>
      </c>
      <c r="D192" s="72" t="s">
        <v>801</v>
      </c>
      <c r="E192" s="13">
        <f t="shared" si="9"/>
        <v>0.8571428571428571</v>
      </c>
      <c r="F192" s="2">
        <v>54</v>
      </c>
    </row>
    <row r="193" spans="1:6" ht="15.75" x14ac:dyDescent="0.25">
      <c r="A193" s="120">
        <v>493</v>
      </c>
      <c r="B193" s="151" t="s">
        <v>1003</v>
      </c>
      <c r="C193" s="88" t="s">
        <v>1014</v>
      </c>
      <c r="D193" s="89" t="s">
        <v>1015</v>
      </c>
      <c r="E193" s="13">
        <f t="shared" si="9"/>
        <v>0.8571428571428571</v>
      </c>
      <c r="F193" s="2">
        <v>54</v>
      </c>
    </row>
    <row r="194" spans="1:6" ht="15.75" x14ac:dyDescent="0.25">
      <c r="A194" s="100">
        <v>8</v>
      </c>
      <c r="B194" s="150" t="s">
        <v>42</v>
      </c>
      <c r="C194" s="122" t="s">
        <v>65</v>
      </c>
      <c r="D194" s="122" t="s">
        <v>66</v>
      </c>
      <c r="E194" s="13">
        <f t="shared" ref="E194:E210" si="10">53/63</f>
        <v>0.84126984126984128</v>
      </c>
      <c r="F194" s="2">
        <v>53</v>
      </c>
    </row>
    <row r="195" spans="1:6" ht="15.75" x14ac:dyDescent="0.25">
      <c r="A195" s="100">
        <v>15</v>
      </c>
      <c r="B195" s="150" t="s">
        <v>42</v>
      </c>
      <c r="C195" s="122" t="s">
        <v>67</v>
      </c>
      <c r="D195" s="122" t="s">
        <v>68</v>
      </c>
      <c r="E195" s="13">
        <f t="shared" si="10"/>
        <v>0.84126984126984128</v>
      </c>
      <c r="F195" s="2">
        <v>53</v>
      </c>
    </row>
    <row r="196" spans="1:6" ht="15.75" x14ac:dyDescent="0.25">
      <c r="A196" s="97">
        <v>54</v>
      </c>
      <c r="B196" s="152" t="s">
        <v>144</v>
      </c>
      <c r="C196" s="51" t="s">
        <v>177</v>
      </c>
      <c r="D196" s="52" t="s">
        <v>178</v>
      </c>
      <c r="E196" s="13">
        <f t="shared" si="10"/>
        <v>0.84126984126984128</v>
      </c>
      <c r="F196" s="2">
        <v>53</v>
      </c>
    </row>
    <row r="197" spans="1:6" ht="15.75" x14ac:dyDescent="0.25">
      <c r="A197" s="91">
        <v>80</v>
      </c>
      <c r="B197" s="140" t="s">
        <v>185</v>
      </c>
      <c r="C197" s="55" t="s">
        <v>252</v>
      </c>
      <c r="D197" s="56" t="s">
        <v>253</v>
      </c>
      <c r="E197" s="13">
        <f t="shared" si="10"/>
        <v>0.84126984126984128</v>
      </c>
      <c r="F197" s="2">
        <v>53</v>
      </c>
    </row>
    <row r="198" spans="1:6" ht="15.75" x14ac:dyDescent="0.25">
      <c r="A198" s="91">
        <v>111</v>
      </c>
      <c r="B198" s="140" t="s">
        <v>185</v>
      </c>
      <c r="C198" s="55" t="s">
        <v>254</v>
      </c>
      <c r="D198" s="56" t="s">
        <v>255</v>
      </c>
      <c r="E198" s="13">
        <f t="shared" si="10"/>
        <v>0.84126984126984128</v>
      </c>
      <c r="F198" s="2">
        <v>53</v>
      </c>
    </row>
    <row r="199" spans="1:6" ht="15.75" x14ac:dyDescent="0.25">
      <c r="A199" s="92">
        <v>150</v>
      </c>
      <c r="B199" s="141" t="s">
        <v>306</v>
      </c>
      <c r="C199" s="85" t="s">
        <v>333</v>
      </c>
      <c r="D199" s="86" t="s">
        <v>334</v>
      </c>
      <c r="E199" s="13">
        <f t="shared" si="10"/>
        <v>0.84126984126984128</v>
      </c>
      <c r="F199" s="2">
        <v>53</v>
      </c>
    </row>
    <row r="200" spans="1:6" ht="15.75" x14ac:dyDescent="0.25">
      <c r="A200" s="115">
        <v>158</v>
      </c>
      <c r="B200" s="145" t="s">
        <v>347</v>
      </c>
      <c r="C200" s="59" t="s">
        <v>364</v>
      </c>
      <c r="D200" s="60" t="s">
        <v>365</v>
      </c>
      <c r="E200" s="13">
        <f t="shared" si="10"/>
        <v>0.84126984126984128</v>
      </c>
      <c r="F200" s="2">
        <v>53</v>
      </c>
    </row>
    <row r="201" spans="1:6" ht="15.75" x14ac:dyDescent="0.25">
      <c r="A201" s="146">
        <v>199</v>
      </c>
      <c r="B201" s="153" t="s">
        <v>408</v>
      </c>
      <c r="C201" s="154" t="s">
        <v>409</v>
      </c>
      <c r="D201" s="155" t="s">
        <v>410</v>
      </c>
      <c r="E201" s="13">
        <f t="shared" si="10"/>
        <v>0.84126984126984128</v>
      </c>
      <c r="F201" s="2">
        <v>53</v>
      </c>
    </row>
    <row r="202" spans="1:6" ht="15.75" x14ac:dyDescent="0.25">
      <c r="A202" s="112">
        <v>213</v>
      </c>
      <c r="B202" s="62" t="s">
        <v>470</v>
      </c>
      <c r="C202" s="156" t="s">
        <v>501</v>
      </c>
      <c r="D202" s="133" t="s">
        <v>502</v>
      </c>
      <c r="E202" s="13">
        <f t="shared" si="10"/>
        <v>0.84126984126984128</v>
      </c>
      <c r="F202" s="2">
        <v>53</v>
      </c>
    </row>
    <row r="203" spans="1:6" ht="15.75" x14ac:dyDescent="0.25">
      <c r="A203" s="112">
        <v>219</v>
      </c>
      <c r="B203" s="62" t="s">
        <v>470</v>
      </c>
      <c r="C203" s="63" t="s">
        <v>503</v>
      </c>
      <c r="D203" s="64" t="s">
        <v>504</v>
      </c>
      <c r="E203" s="13">
        <f t="shared" si="10"/>
        <v>0.84126984126984128</v>
      </c>
      <c r="F203" s="2">
        <v>53</v>
      </c>
    </row>
    <row r="204" spans="1:6" ht="15.75" x14ac:dyDescent="0.25">
      <c r="A204" s="112">
        <v>239</v>
      </c>
      <c r="B204" s="62" t="s">
        <v>470</v>
      </c>
      <c r="C204" s="156" t="s">
        <v>505</v>
      </c>
      <c r="D204" s="133" t="s">
        <v>506</v>
      </c>
      <c r="E204" s="13">
        <f t="shared" si="10"/>
        <v>0.84126984126984128</v>
      </c>
      <c r="F204" s="2">
        <v>53</v>
      </c>
    </row>
    <row r="205" spans="1:6" ht="15.75" x14ac:dyDescent="0.25">
      <c r="A205" s="97">
        <v>276</v>
      </c>
      <c r="B205" s="50" t="s">
        <v>592</v>
      </c>
      <c r="C205" s="98" t="s">
        <v>601</v>
      </c>
      <c r="D205" s="99" t="s">
        <v>602</v>
      </c>
      <c r="E205" s="13">
        <f t="shared" si="10"/>
        <v>0.84126984126984128</v>
      </c>
      <c r="F205" s="2">
        <v>53</v>
      </c>
    </row>
    <row r="206" spans="1:6" ht="15.75" x14ac:dyDescent="0.25">
      <c r="A206" s="102">
        <v>289</v>
      </c>
      <c r="B206" s="103" t="s">
        <v>613</v>
      </c>
      <c r="C206" s="130" t="s">
        <v>620</v>
      </c>
      <c r="D206" s="131" t="s">
        <v>621</v>
      </c>
      <c r="E206" s="13">
        <f t="shared" si="10"/>
        <v>0.84126984126984128</v>
      </c>
      <c r="F206" s="2">
        <v>53</v>
      </c>
    </row>
    <row r="207" spans="1:6" ht="15.75" x14ac:dyDescent="0.25">
      <c r="A207" s="102">
        <v>401</v>
      </c>
      <c r="B207" s="103" t="s">
        <v>818</v>
      </c>
      <c r="C207" s="130" t="s">
        <v>825</v>
      </c>
      <c r="D207" s="131" t="s">
        <v>826</v>
      </c>
      <c r="E207" s="13">
        <f t="shared" si="10"/>
        <v>0.84126984126984128</v>
      </c>
      <c r="F207" s="2">
        <v>53</v>
      </c>
    </row>
    <row r="208" spans="1:6" ht="15.75" x14ac:dyDescent="0.25">
      <c r="A208" s="115">
        <v>426</v>
      </c>
      <c r="B208" s="58" t="s">
        <v>899</v>
      </c>
      <c r="C208" s="128" t="s">
        <v>900</v>
      </c>
      <c r="D208" s="129" t="s">
        <v>901</v>
      </c>
      <c r="E208" s="13">
        <f t="shared" si="10"/>
        <v>0.84126984126984128</v>
      </c>
      <c r="F208" s="2">
        <v>53</v>
      </c>
    </row>
    <row r="209" spans="1:6" ht="15.75" x14ac:dyDescent="0.25">
      <c r="A209" s="115">
        <v>430</v>
      </c>
      <c r="B209" s="58" t="s">
        <v>899</v>
      </c>
      <c r="C209" s="128" t="s">
        <v>902</v>
      </c>
      <c r="D209" s="129" t="s">
        <v>903</v>
      </c>
      <c r="E209" s="13">
        <f t="shared" si="10"/>
        <v>0.84126984126984128</v>
      </c>
      <c r="F209" s="2">
        <v>53</v>
      </c>
    </row>
    <row r="210" spans="1:6" ht="15.75" x14ac:dyDescent="0.25">
      <c r="A210" s="106">
        <v>438</v>
      </c>
      <c r="B210" s="107" t="s">
        <v>920</v>
      </c>
      <c r="C210" s="157" t="s">
        <v>939</v>
      </c>
      <c r="D210" s="158" t="s">
        <v>940</v>
      </c>
      <c r="E210" s="13">
        <f t="shared" si="10"/>
        <v>0.84126984126984128</v>
      </c>
      <c r="F210" s="2">
        <v>53</v>
      </c>
    </row>
    <row r="211" spans="1:6" ht="15.75" x14ac:dyDescent="0.25">
      <c r="A211" s="100">
        <v>16</v>
      </c>
      <c r="B211" s="70" t="s">
        <v>42</v>
      </c>
      <c r="C211" s="71" t="s">
        <v>69</v>
      </c>
      <c r="D211" s="71" t="s">
        <v>70</v>
      </c>
      <c r="E211" s="13">
        <f t="shared" ref="E211:E216" si="11">52/63</f>
        <v>0.82539682539682535</v>
      </c>
      <c r="F211" s="2">
        <v>52</v>
      </c>
    </row>
    <row r="212" spans="1:6" ht="15.75" x14ac:dyDescent="0.25">
      <c r="A212" s="112">
        <v>237</v>
      </c>
      <c r="B212" s="62" t="s">
        <v>470</v>
      </c>
      <c r="C212" s="63" t="s">
        <v>507</v>
      </c>
      <c r="D212" s="64" t="s">
        <v>508</v>
      </c>
      <c r="E212" s="13">
        <f t="shared" si="11"/>
        <v>0.82539682539682535</v>
      </c>
      <c r="F212" s="2">
        <v>52</v>
      </c>
    </row>
    <row r="213" spans="1:6" ht="15.75" x14ac:dyDescent="0.25">
      <c r="A213" s="112">
        <v>242</v>
      </c>
      <c r="B213" s="62" t="s">
        <v>470</v>
      </c>
      <c r="C213" s="63" t="s">
        <v>509</v>
      </c>
      <c r="D213" s="64" t="s">
        <v>510</v>
      </c>
      <c r="E213" s="13">
        <f t="shared" si="11"/>
        <v>0.82539682539682535</v>
      </c>
      <c r="F213" s="2">
        <v>52</v>
      </c>
    </row>
    <row r="214" spans="1:6" ht="15.75" x14ac:dyDescent="0.25">
      <c r="A214" s="97">
        <v>275</v>
      </c>
      <c r="B214" s="50" t="s">
        <v>592</v>
      </c>
      <c r="C214" s="98" t="s">
        <v>603</v>
      </c>
      <c r="D214" s="99" t="s">
        <v>604</v>
      </c>
      <c r="E214" s="13">
        <f t="shared" si="11"/>
        <v>0.82539682539682535</v>
      </c>
      <c r="F214" s="2">
        <v>52</v>
      </c>
    </row>
    <row r="215" spans="1:6" ht="15.75" x14ac:dyDescent="0.25">
      <c r="A215" s="102">
        <v>284</v>
      </c>
      <c r="B215" s="103" t="s">
        <v>613</v>
      </c>
      <c r="C215" s="130" t="s">
        <v>622</v>
      </c>
      <c r="D215" s="131" t="s">
        <v>623</v>
      </c>
      <c r="E215" s="13">
        <f t="shared" si="11"/>
        <v>0.82539682539682535</v>
      </c>
      <c r="F215" s="2">
        <v>52</v>
      </c>
    </row>
    <row r="216" spans="1:6" ht="15.75" x14ac:dyDescent="0.25">
      <c r="A216" s="135">
        <v>456</v>
      </c>
      <c r="B216" s="74" t="s">
        <v>961</v>
      </c>
      <c r="C216" s="75" t="s">
        <v>968</v>
      </c>
      <c r="D216" s="76" t="s">
        <v>969</v>
      </c>
      <c r="E216" s="13">
        <f t="shared" si="11"/>
        <v>0.82539682539682535</v>
      </c>
      <c r="F216" s="2">
        <v>52</v>
      </c>
    </row>
    <row r="217" spans="1:6" ht="15.75" x14ac:dyDescent="0.25">
      <c r="A217" s="91">
        <v>105</v>
      </c>
      <c r="B217" s="54" t="s">
        <v>185</v>
      </c>
      <c r="C217" s="123" t="s">
        <v>256</v>
      </c>
      <c r="D217" s="124" t="s">
        <v>257</v>
      </c>
      <c r="E217" s="13">
        <f t="shared" ref="E217:E230" si="12">51/63</f>
        <v>0.80952380952380953</v>
      </c>
      <c r="F217" s="2">
        <v>51</v>
      </c>
    </row>
    <row r="218" spans="1:6" ht="15.75" x14ac:dyDescent="0.25">
      <c r="A218" s="111">
        <v>205</v>
      </c>
      <c r="B218" s="45" t="s">
        <v>449</v>
      </c>
      <c r="C218" s="46" t="s">
        <v>454</v>
      </c>
      <c r="D218" s="47" t="s">
        <v>455</v>
      </c>
      <c r="E218" s="13">
        <f t="shared" si="12"/>
        <v>0.80952380952380953</v>
      </c>
      <c r="F218" s="2">
        <v>51</v>
      </c>
    </row>
    <row r="219" spans="1:6" ht="15.75" x14ac:dyDescent="0.25">
      <c r="A219" s="112">
        <v>221</v>
      </c>
      <c r="B219" s="62" t="s">
        <v>470</v>
      </c>
      <c r="C219" s="156" t="s">
        <v>511</v>
      </c>
      <c r="D219" s="133" t="s">
        <v>512</v>
      </c>
      <c r="E219" s="13">
        <f t="shared" si="12"/>
        <v>0.80952380952380953</v>
      </c>
      <c r="F219" s="2">
        <v>51</v>
      </c>
    </row>
    <row r="220" spans="1:6" ht="15.75" x14ac:dyDescent="0.25">
      <c r="A220" s="112">
        <v>235</v>
      </c>
      <c r="B220" s="62" t="s">
        <v>470</v>
      </c>
      <c r="C220" s="63" t="s">
        <v>513</v>
      </c>
      <c r="D220" s="64" t="s">
        <v>514</v>
      </c>
      <c r="E220" s="13">
        <f t="shared" si="12"/>
        <v>0.80952380952380953</v>
      </c>
      <c r="F220" s="2">
        <v>51</v>
      </c>
    </row>
    <row r="221" spans="1:6" ht="15.75" x14ac:dyDescent="0.25">
      <c r="A221" s="112">
        <v>250</v>
      </c>
      <c r="B221" s="62" t="s">
        <v>470</v>
      </c>
      <c r="C221" s="63" t="s">
        <v>515</v>
      </c>
      <c r="D221" s="64" t="s">
        <v>516</v>
      </c>
      <c r="E221" s="13">
        <f t="shared" si="12"/>
        <v>0.80952380952380953</v>
      </c>
      <c r="F221" s="2">
        <v>51</v>
      </c>
    </row>
    <row r="222" spans="1:6" ht="15.75" x14ac:dyDescent="0.25">
      <c r="A222" s="115">
        <v>304</v>
      </c>
      <c r="B222" s="58" t="s">
        <v>634</v>
      </c>
      <c r="C222" s="59" t="s">
        <v>655</v>
      </c>
      <c r="D222" s="60" t="s">
        <v>656</v>
      </c>
      <c r="E222" s="13">
        <f t="shared" si="12"/>
        <v>0.80952380952380953</v>
      </c>
      <c r="F222" s="2">
        <v>51</v>
      </c>
    </row>
    <row r="223" spans="1:6" ht="15.75" x14ac:dyDescent="0.25">
      <c r="A223" s="111">
        <v>328</v>
      </c>
      <c r="B223" s="45" t="s">
        <v>696</v>
      </c>
      <c r="C223" s="159" t="s">
        <v>721</v>
      </c>
      <c r="D223" s="160" t="s">
        <v>722</v>
      </c>
      <c r="E223" s="13">
        <f t="shared" si="12"/>
        <v>0.80952380952380953</v>
      </c>
      <c r="F223" s="2">
        <v>51</v>
      </c>
    </row>
    <row r="224" spans="1:6" ht="15.75" x14ac:dyDescent="0.25">
      <c r="A224" s="111">
        <v>330</v>
      </c>
      <c r="B224" s="45" t="s">
        <v>696</v>
      </c>
      <c r="C224" s="125" t="s">
        <v>723</v>
      </c>
      <c r="D224" s="126" t="s">
        <v>724</v>
      </c>
      <c r="E224" s="13">
        <f t="shared" si="12"/>
        <v>0.80952380952380953</v>
      </c>
      <c r="F224" s="2">
        <v>51</v>
      </c>
    </row>
    <row r="225" spans="1:6" ht="15.75" x14ac:dyDescent="0.25">
      <c r="A225" s="100">
        <v>369</v>
      </c>
      <c r="B225" s="70" t="s">
        <v>777</v>
      </c>
      <c r="C225" s="71" t="s">
        <v>802</v>
      </c>
      <c r="D225" s="72" t="s">
        <v>803</v>
      </c>
      <c r="E225" s="13">
        <f t="shared" si="12"/>
        <v>0.80952380952380953</v>
      </c>
      <c r="F225" s="2">
        <v>51</v>
      </c>
    </row>
    <row r="226" spans="1:6" ht="15.75" x14ac:dyDescent="0.25">
      <c r="A226" s="100">
        <v>370</v>
      </c>
      <c r="B226" s="70" t="s">
        <v>777</v>
      </c>
      <c r="C226" s="71" t="s">
        <v>804</v>
      </c>
      <c r="D226" s="72" t="s">
        <v>805</v>
      </c>
      <c r="E226" s="13">
        <f t="shared" si="12"/>
        <v>0.80952380952380953</v>
      </c>
      <c r="F226" s="2">
        <v>51</v>
      </c>
    </row>
    <row r="227" spans="1:6" ht="15.75" x14ac:dyDescent="0.25">
      <c r="A227" s="100">
        <v>376</v>
      </c>
      <c r="B227" s="70" t="s">
        <v>777</v>
      </c>
      <c r="C227" s="161" t="s">
        <v>806</v>
      </c>
      <c r="D227" s="137" t="s">
        <v>807</v>
      </c>
      <c r="E227" s="13">
        <f t="shared" si="12"/>
        <v>0.80952380952380953</v>
      </c>
      <c r="F227" s="2">
        <v>51</v>
      </c>
    </row>
    <row r="228" spans="1:6" ht="15.75" x14ac:dyDescent="0.25">
      <c r="A228" s="100">
        <v>377</v>
      </c>
      <c r="B228" s="70" t="s">
        <v>777</v>
      </c>
      <c r="C228" s="122" t="s">
        <v>808</v>
      </c>
      <c r="D228" s="134" t="s">
        <v>809</v>
      </c>
      <c r="E228" s="13">
        <f t="shared" si="12"/>
        <v>0.80952380952380953</v>
      </c>
      <c r="F228" s="2">
        <v>51</v>
      </c>
    </row>
    <row r="229" spans="1:6" ht="15.75" x14ac:dyDescent="0.25">
      <c r="A229" s="115">
        <v>422</v>
      </c>
      <c r="B229" s="58" t="s">
        <v>899</v>
      </c>
      <c r="C229" s="116" t="s">
        <v>904</v>
      </c>
      <c r="D229" s="162" t="s">
        <v>905</v>
      </c>
      <c r="E229" s="13">
        <f t="shared" si="12"/>
        <v>0.80952380952380953</v>
      </c>
      <c r="F229" s="2">
        <v>51</v>
      </c>
    </row>
    <row r="230" spans="1:6" ht="15.75" x14ac:dyDescent="0.25">
      <c r="A230" s="120">
        <v>489</v>
      </c>
      <c r="B230" s="78" t="s">
        <v>1003</v>
      </c>
      <c r="C230" s="88" t="s">
        <v>1016</v>
      </c>
      <c r="D230" s="89" t="s">
        <v>1017</v>
      </c>
      <c r="E230" s="13">
        <f t="shared" si="12"/>
        <v>0.80952380952380953</v>
      </c>
      <c r="F230" s="2">
        <v>51</v>
      </c>
    </row>
    <row r="231" spans="1:6" ht="15.75" x14ac:dyDescent="0.25">
      <c r="A231" s="97">
        <v>61</v>
      </c>
      <c r="B231" s="50" t="s">
        <v>144</v>
      </c>
      <c r="C231" s="51" t="s">
        <v>179</v>
      </c>
      <c r="D231" s="52" t="s">
        <v>180</v>
      </c>
      <c r="E231" s="13">
        <f t="shared" ref="E231:E247" si="13">50/63</f>
        <v>0.79365079365079361</v>
      </c>
      <c r="F231" s="2">
        <v>50</v>
      </c>
    </row>
    <row r="232" spans="1:6" ht="15.75" x14ac:dyDescent="0.25">
      <c r="A232" s="91">
        <v>117</v>
      </c>
      <c r="B232" s="54" t="s">
        <v>185</v>
      </c>
      <c r="C232" s="123" t="s">
        <v>258</v>
      </c>
      <c r="D232" s="124" t="s">
        <v>259</v>
      </c>
      <c r="E232" s="13">
        <f t="shared" si="13"/>
        <v>0.79365079365079361</v>
      </c>
      <c r="F232" s="2">
        <v>50</v>
      </c>
    </row>
    <row r="233" spans="1:6" ht="15.75" x14ac:dyDescent="0.25">
      <c r="A233" s="115">
        <v>151</v>
      </c>
      <c r="B233" s="58" t="s">
        <v>347</v>
      </c>
      <c r="C233" s="128" t="s">
        <v>366</v>
      </c>
      <c r="D233" s="129" t="s">
        <v>367</v>
      </c>
      <c r="E233" s="13">
        <f t="shared" si="13"/>
        <v>0.79365079365079361</v>
      </c>
      <c r="F233" s="2">
        <v>50</v>
      </c>
    </row>
    <row r="234" spans="1:6" ht="15.75" x14ac:dyDescent="0.25">
      <c r="A234" s="146">
        <v>184</v>
      </c>
      <c r="B234" s="163" t="s">
        <v>408</v>
      </c>
      <c r="C234" s="154" t="s">
        <v>411</v>
      </c>
      <c r="D234" s="155" t="s">
        <v>412</v>
      </c>
      <c r="E234" s="13">
        <f t="shared" si="13"/>
        <v>0.79365079365079361</v>
      </c>
      <c r="F234" s="2">
        <v>50</v>
      </c>
    </row>
    <row r="235" spans="1:6" ht="15.75" x14ac:dyDescent="0.25">
      <c r="A235" s="112">
        <v>240</v>
      </c>
      <c r="B235" s="62" t="s">
        <v>470</v>
      </c>
      <c r="C235" s="63" t="s">
        <v>517</v>
      </c>
      <c r="D235" s="64" t="s">
        <v>518</v>
      </c>
      <c r="E235" s="13">
        <f t="shared" si="13"/>
        <v>0.79365079365079361</v>
      </c>
      <c r="F235" s="2">
        <v>50</v>
      </c>
    </row>
    <row r="236" spans="1:6" ht="15.75" x14ac:dyDescent="0.25">
      <c r="A236" s="127">
        <v>254</v>
      </c>
      <c r="B236" s="66" t="s">
        <v>551</v>
      </c>
      <c r="C236" s="67" t="s">
        <v>560</v>
      </c>
      <c r="D236" s="68" t="s">
        <v>561</v>
      </c>
      <c r="E236" s="13">
        <f t="shared" si="13"/>
        <v>0.79365079365079361</v>
      </c>
      <c r="F236" s="2">
        <v>50</v>
      </c>
    </row>
    <row r="237" spans="1:6" ht="15.75" x14ac:dyDescent="0.25">
      <c r="A237" s="115">
        <v>306</v>
      </c>
      <c r="B237" s="58" t="s">
        <v>634</v>
      </c>
      <c r="C237" s="128" t="s">
        <v>657</v>
      </c>
      <c r="D237" s="129" t="s">
        <v>658</v>
      </c>
      <c r="E237" s="13">
        <f t="shared" si="13"/>
        <v>0.79365079365079361</v>
      </c>
      <c r="F237" s="2">
        <v>50</v>
      </c>
    </row>
    <row r="238" spans="1:6" ht="15.75" x14ac:dyDescent="0.25">
      <c r="A238" s="146">
        <v>315</v>
      </c>
      <c r="B238" s="164" t="s">
        <v>675</v>
      </c>
      <c r="C238" s="148" t="s">
        <v>678</v>
      </c>
      <c r="D238" s="149" t="s">
        <v>679</v>
      </c>
      <c r="E238" s="13">
        <f t="shared" si="13"/>
        <v>0.79365079365079361</v>
      </c>
      <c r="F238" s="2">
        <v>50</v>
      </c>
    </row>
    <row r="239" spans="1:6" ht="15.75" x14ac:dyDescent="0.25">
      <c r="A239" s="111">
        <v>322</v>
      </c>
      <c r="B239" s="45" t="s">
        <v>696</v>
      </c>
      <c r="C239" s="125" t="s">
        <v>725</v>
      </c>
      <c r="D239" s="126" t="s">
        <v>726</v>
      </c>
      <c r="E239" s="13">
        <f t="shared" si="13"/>
        <v>0.79365079365079361</v>
      </c>
      <c r="F239" s="2">
        <v>50</v>
      </c>
    </row>
    <row r="240" spans="1:6" ht="15.75" x14ac:dyDescent="0.25">
      <c r="A240" s="111">
        <v>335</v>
      </c>
      <c r="B240" s="45" t="s">
        <v>696</v>
      </c>
      <c r="C240" s="125" t="s">
        <v>727</v>
      </c>
      <c r="D240" s="126" t="s">
        <v>728</v>
      </c>
      <c r="E240" s="13">
        <f t="shared" si="13"/>
        <v>0.79365079365079361</v>
      </c>
      <c r="F240" s="2">
        <v>50</v>
      </c>
    </row>
    <row r="241" spans="1:6" ht="15.75" x14ac:dyDescent="0.25">
      <c r="A241" s="111">
        <v>336</v>
      </c>
      <c r="B241" s="45" t="s">
        <v>696</v>
      </c>
      <c r="C241" s="125" t="s">
        <v>729</v>
      </c>
      <c r="D241" s="126" t="s">
        <v>730</v>
      </c>
      <c r="E241" s="13">
        <f t="shared" si="13"/>
        <v>0.79365079365079361</v>
      </c>
      <c r="F241" s="2">
        <v>50</v>
      </c>
    </row>
    <row r="242" spans="1:6" ht="15.75" x14ac:dyDescent="0.25">
      <c r="A242" s="100">
        <v>379</v>
      </c>
      <c r="B242" s="70" t="s">
        <v>777</v>
      </c>
      <c r="C242" s="71" t="s">
        <v>810</v>
      </c>
      <c r="D242" s="72" t="s">
        <v>811</v>
      </c>
      <c r="E242" s="13">
        <f t="shared" si="13"/>
        <v>0.79365079365079361</v>
      </c>
      <c r="F242" s="2">
        <v>50</v>
      </c>
    </row>
    <row r="243" spans="1:6" ht="15.75" x14ac:dyDescent="0.25">
      <c r="A243" s="102">
        <v>381</v>
      </c>
      <c r="B243" s="103" t="s">
        <v>818</v>
      </c>
      <c r="C243" s="165" t="s">
        <v>827</v>
      </c>
      <c r="D243" s="166" t="s">
        <v>828</v>
      </c>
      <c r="E243" s="13">
        <f t="shared" si="13"/>
        <v>0.79365079365079361</v>
      </c>
      <c r="F243" s="2">
        <v>50</v>
      </c>
    </row>
    <row r="244" spans="1:6" ht="15.75" x14ac:dyDescent="0.25">
      <c r="A244" s="102">
        <v>386</v>
      </c>
      <c r="B244" s="103" t="s">
        <v>818</v>
      </c>
      <c r="C244" s="167" t="s">
        <v>829</v>
      </c>
      <c r="D244" s="166" t="s">
        <v>830</v>
      </c>
      <c r="E244" s="13">
        <f t="shared" si="13"/>
        <v>0.79365079365079361</v>
      </c>
      <c r="F244" s="2">
        <v>50</v>
      </c>
    </row>
    <row r="245" spans="1:6" ht="15.75" x14ac:dyDescent="0.25">
      <c r="A245" s="106">
        <v>437</v>
      </c>
      <c r="B245" s="107" t="s">
        <v>920</v>
      </c>
      <c r="C245" s="118" t="s">
        <v>941</v>
      </c>
      <c r="D245" s="119" t="s">
        <v>942</v>
      </c>
      <c r="E245" s="13">
        <f t="shared" si="13"/>
        <v>0.79365079365079361</v>
      </c>
      <c r="F245" s="2">
        <v>50</v>
      </c>
    </row>
    <row r="246" spans="1:6" ht="15.75" x14ac:dyDescent="0.25">
      <c r="A246" s="168">
        <v>464</v>
      </c>
      <c r="B246" s="169" t="s">
        <v>982</v>
      </c>
      <c r="C246" s="170" t="s">
        <v>983</v>
      </c>
      <c r="D246" s="171" t="s">
        <v>984</v>
      </c>
      <c r="E246" s="13">
        <f t="shared" si="13"/>
        <v>0.79365079365079361</v>
      </c>
      <c r="F246" s="2">
        <v>50</v>
      </c>
    </row>
    <row r="247" spans="1:6" ht="15.75" x14ac:dyDescent="0.25">
      <c r="A247" s="120">
        <v>477</v>
      </c>
      <c r="B247" s="78" t="s">
        <v>1003</v>
      </c>
      <c r="C247" s="88" t="s">
        <v>1018</v>
      </c>
      <c r="D247" s="89" t="s">
        <v>1019</v>
      </c>
      <c r="E247" s="13">
        <f t="shared" si="13"/>
        <v>0.79365079365079361</v>
      </c>
      <c r="F247" s="2">
        <v>50</v>
      </c>
    </row>
    <row r="248" spans="1:6" ht="15.75" x14ac:dyDescent="0.25">
      <c r="A248" s="97">
        <v>56</v>
      </c>
      <c r="B248" s="50" t="s">
        <v>144</v>
      </c>
      <c r="C248" s="51" t="s">
        <v>181</v>
      </c>
      <c r="D248" s="52" t="s">
        <v>182</v>
      </c>
      <c r="E248" s="13">
        <f t="shared" ref="E248:E260" si="14">49/63</f>
        <v>0.77777777777777779</v>
      </c>
      <c r="F248" s="2">
        <v>49</v>
      </c>
    </row>
    <row r="249" spans="1:6" ht="15.75" x14ac:dyDescent="0.25">
      <c r="A249" s="91">
        <v>128</v>
      </c>
      <c r="B249" s="54" t="s">
        <v>185</v>
      </c>
      <c r="C249" s="55" t="s">
        <v>260</v>
      </c>
      <c r="D249" s="56" t="s">
        <v>261</v>
      </c>
      <c r="E249" s="13">
        <f t="shared" si="14"/>
        <v>0.77777777777777779</v>
      </c>
      <c r="F249" s="2">
        <v>49</v>
      </c>
    </row>
    <row r="250" spans="1:6" ht="15.75" x14ac:dyDescent="0.25">
      <c r="A250" s="115">
        <v>177</v>
      </c>
      <c r="B250" s="58" t="s">
        <v>347</v>
      </c>
      <c r="C250" s="116" t="s">
        <v>368</v>
      </c>
      <c r="D250" s="117" t="s">
        <v>369</v>
      </c>
      <c r="E250" s="13">
        <f t="shared" si="14"/>
        <v>0.77777777777777779</v>
      </c>
      <c r="F250" s="2">
        <v>49</v>
      </c>
    </row>
    <row r="251" spans="1:6" ht="15.75" x14ac:dyDescent="0.25">
      <c r="A251" s="146">
        <v>191</v>
      </c>
      <c r="B251" s="163" t="s">
        <v>408</v>
      </c>
      <c r="C251" s="154" t="s">
        <v>413</v>
      </c>
      <c r="D251" s="155" t="s">
        <v>414</v>
      </c>
      <c r="E251" s="13">
        <f t="shared" si="14"/>
        <v>0.77777777777777779</v>
      </c>
      <c r="F251" s="2">
        <v>49</v>
      </c>
    </row>
    <row r="252" spans="1:6" ht="15.75" x14ac:dyDescent="0.25">
      <c r="A252" s="112">
        <v>245</v>
      </c>
      <c r="B252" s="62" t="s">
        <v>470</v>
      </c>
      <c r="C252" s="63" t="s">
        <v>519</v>
      </c>
      <c r="D252" s="64" t="s">
        <v>520</v>
      </c>
      <c r="E252" s="13">
        <f t="shared" si="14"/>
        <v>0.77777777777777779</v>
      </c>
      <c r="F252" s="2">
        <v>49</v>
      </c>
    </row>
    <row r="253" spans="1:6" ht="15.75" x14ac:dyDescent="0.25">
      <c r="A253" s="115">
        <v>299</v>
      </c>
      <c r="B253" s="58" t="s">
        <v>634</v>
      </c>
      <c r="C253" s="116" t="s">
        <v>659</v>
      </c>
      <c r="D253" s="117" t="s">
        <v>660</v>
      </c>
      <c r="E253" s="13">
        <f t="shared" si="14"/>
        <v>0.77777777777777779</v>
      </c>
      <c r="F253" s="2">
        <v>49</v>
      </c>
    </row>
    <row r="254" spans="1:6" ht="15.75" x14ac:dyDescent="0.25">
      <c r="A254" s="146">
        <v>314</v>
      </c>
      <c r="B254" s="164" t="s">
        <v>675</v>
      </c>
      <c r="C254" s="148" t="s">
        <v>680</v>
      </c>
      <c r="D254" s="149" t="s">
        <v>681</v>
      </c>
      <c r="E254" s="13">
        <f t="shared" si="14"/>
        <v>0.77777777777777779</v>
      </c>
      <c r="F254" s="2">
        <v>49</v>
      </c>
    </row>
    <row r="255" spans="1:6" ht="15.75" x14ac:dyDescent="0.25">
      <c r="A255" s="111">
        <v>343</v>
      </c>
      <c r="B255" s="45" t="s">
        <v>696</v>
      </c>
      <c r="C255" s="82" t="s">
        <v>731</v>
      </c>
      <c r="D255" s="90" t="s">
        <v>732</v>
      </c>
      <c r="E255" s="13">
        <f t="shared" si="14"/>
        <v>0.77777777777777779</v>
      </c>
      <c r="F255" s="2">
        <v>49</v>
      </c>
    </row>
    <row r="256" spans="1:6" ht="15.75" x14ac:dyDescent="0.25">
      <c r="A256" s="102">
        <v>398</v>
      </c>
      <c r="B256" s="103" t="s">
        <v>818</v>
      </c>
      <c r="C256" s="165" t="s">
        <v>831</v>
      </c>
      <c r="D256" s="166" t="s">
        <v>832</v>
      </c>
      <c r="E256" s="13">
        <f t="shared" si="14"/>
        <v>0.77777777777777779</v>
      </c>
      <c r="F256" s="2">
        <v>49</v>
      </c>
    </row>
    <row r="257" spans="1:6" ht="15.75" x14ac:dyDescent="0.25">
      <c r="A257" s="102">
        <v>399</v>
      </c>
      <c r="B257" s="103" t="s">
        <v>818</v>
      </c>
      <c r="C257" s="104" t="s">
        <v>833</v>
      </c>
      <c r="D257" s="105" t="s">
        <v>834</v>
      </c>
      <c r="E257" s="13">
        <f t="shared" si="14"/>
        <v>0.77777777777777779</v>
      </c>
      <c r="F257" s="2">
        <v>49</v>
      </c>
    </row>
    <row r="258" spans="1:6" ht="15.75" x14ac:dyDescent="0.25">
      <c r="A258" s="106">
        <v>447</v>
      </c>
      <c r="B258" s="107" t="s">
        <v>920</v>
      </c>
      <c r="C258" s="110" t="s">
        <v>943</v>
      </c>
      <c r="D258" s="109" t="s">
        <v>944</v>
      </c>
      <c r="E258" s="13">
        <f t="shared" si="14"/>
        <v>0.77777777777777779</v>
      </c>
      <c r="F258" s="2">
        <v>49</v>
      </c>
    </row>
    <row r="259" spans="1:6" ht="15.75" x14ac:dyDescent="0.25">
      <c r="A259" s="135">
        <v>455</v>
      </c>
      <c r="B259" s="74" t="s">
        <v>961</v>
      </c>
      <c r="C259" s="75" t="s">
        <v>970</v>
      </c>
      <c r="D259" s="76" t="s">
        <v>971</v>
      </c>
      <c r="E259" s="13">
        <f t="shared" si="14"/>
        <v>0.77777777777777779</v>
      </c>
      <c r="F259" s="2">
        <v>49</v>
      </c>
    </row>
    <row r="260" spans="1:6" ht="15.75" x14ac:dyDescent="0.25">
      <c r="A260" s="168">
        <v>470</v>
      </c>
      <c r="B260" s="169" t="s">
        <v>982</v>
      </c>
      <c r="C260" s="170" t="s">
        <v>985</v>
      </c>
      <c r="D260" s="171" t="s">
        <v>986</v>
      </c>
      <c r="E260" s="13">
        <f t="shared" si="14"/>
        <v>0.77777777777777779</v>
      </c>
      <c r="F260" s="2">
        <v>49</v>
      </c>
    </row>
    <row r="261" spans="1:6" ht="15.75" x14ac:dyDescent="0.25">
      <c r="A261" s="100">
        <v>2</v>
      </c>
      <c r="B261" s="70" t="s">
        <v>42</v>
      </c>
      <c r="C261" s="136" t="s">
        <v>73</v>
      </c>
      <c r="D261" s="136" t="s">
        <v>74</v>
      </c>
      <c r="E261" s="13">
        <f t="shared" ref="E261:E278" si="15">48/63</f>
        <v>0.76190476190476186</v>
      </c>
      <c r="F261" s="2">
        <v>48</v>
      </c>
    </row>
    <row r="262" spans="1:6" ht="15.75" x14ac:dyDescent="0.25">
      <c r="A262" s="100">
        <v>12</v>
      </c>
      <c r="B262" s="70" t="s">
        <v>42</v>
      </c>
      <c r="C262" s="71" t="s">
        <v>71</v>
      </c>
      <c r="D262" s="71" t="s">
        <v>72</v>
      </c>
      <c r="E262" s="13">
        <f t="shared" si="15"/>
        <v>0.76190476190476186</v>
      </c>
      <c r="F262" s="2">
        <v>48</v>
      </c>
    </row>
    <row r="263" spans="1:6" ht="15.75" x14ac:dyDescent="0.25">
      <c r="A263" s="97">
        <v>70</v>
      </c>
      <c r="B263" s="50" t="s">
        <v>144</v>
      </c>
      <c r="C263" s="51" t="s">
        <v>183</v>
      </c>
      <c r="D263" s="52" t="s">
        <v>184</v>
      </c>
      <c r="E263" s="13">
        <f t="shared" si="15"/>
        <v>0.76190476190476186</v>
      </c>
      <c r="F263" s="2">
        <v>48</v>
      </c>
    </row>
    <row r="264" spans="1:6" ht="15.75" x14ac:dyDescent="0.25">
      <c r="A264" s="91">
        <v>106</v>
      </c>
      <c r="B264" s="54" t="s">
        <v>185</v>
      </c>
      <c r="C264" s="55" t="s">
        <v>262</v>
      </c>
      <c r="D264" s="56" t="s">
        <v>263</v>
      </c>
      <c r="E264" s="13">
        <f t="shared" si="15"/>
        <v>0.76190476190476186</v>
      </c>
      <c r="F264" s="2">
        <v>48</v>
      </c>
    </row>
    <row r="265" spans="1:6" ht="15.75" x14ac:dyDescent="0.25">
      <c r="A265" s="92">
        <v>148</v>
      </c>
      <c r="B265" s="84" t="s">
        <v>306</v>
      </c>
      <c r="C265" s="85" t="s">
        <v>335</v>
      </c>
      <c r="D265" s="86" t="s">
        <v>336</v>
      </c>
      <c r="E265" s="13">
        <f t="shared" si="15"/>
        <v>0.76190476190476186</v>
      </c>
      <c r="F265" s="2">
        <v>48</v>
      </c>
    </row>
    <row r="266" spans="1:6" ht="15.75" x14ac:dyDescent="0.25">
      <c r="A266" s="115">
        <v>173</v>
      </c>
      <c r="B266" s="58" t="s">
        <v>347</v>
      </c>
      <c r="C266" s="59" t="s">
        <v>370</v>
      </c>
      <c r="D266" s="60" t="s">
        <v>371</v>
      </c>
      <c r="E266" s="13">
        <f t="shared" si="15"/>
        <v>0.76190476190476186</v>
      </c>
      <c r="F266" s="2">
        <v>48</v>
      </c>
    </row>
    <row r="267" spans="1:6" ht="15.75" x14ac:dyDescent="0.25">
      <c r="A267" s="146">
        <v>188</v>
      </c>
      <c r="B267" s="163" t="s">
        <v>408</v>
      </c>
      <c r="C267" s="154" t="s">
        <v>415</v>
      </c>
      <c r="D267" s="155" t="s">
        <v>416</v>
      </c>
      <c r="E267" s="13">
        <f t="shared" si="15"/>
        <v>0.76190476190476186</v>
      </c>
      <c r="F267" s="2">
        <v>48</v>
      </c>
    </row>
    <row r="268" spans="1:6" ht="15.75" x14ac:dyDescent="0.25">
      <c r="A268" s="146">
        <v>194</v>
      </c>
      <c r="B268" s="163" t="s">
        <v>408</v>
      </c>
      <c r="C268" s="154" t="s">
        <v>417</v>
      </c>
      <c r="D268" s="155" t="s">
        <v>418</v>
      </c>
      <c r="E268" s="13">
        <f t="shared" si="15"/>
        <v>0.76190476190476186</v>
      </c>
      <c r="F268" s="2">
        <v>48</v>
      </c>
    </row>
    <row r="269" spans="1:6" ht="15.75" x14ac:dyDescent="0.25">
      <c r="A269" s="112">
        <v>218</v>
      </c>
      <c r="B269" s="62" t="s">
        <v>470</v>
      </c>
      <c r="C269" s="63" t="s">
        <v>521</v>
      </c>
      <c r="D269" s="64" t="s">
        <v>522</v>
      </c>
      <c r="E269" s="13">
        <f t="shared" si="15"/>
        <v>0.76190476190476186</v>
      </c>
      <c r="F269" s="2">
        <v>48</v>
      </c>
    </row>
    <row r="270" spans="1:6" ht="15.75" x14ac:dyDescent="0.25">
      <c r="A270" s="112">
        <v>249</v>
      </c>
      <c r="B270" s="62" t="s">
        <v>470</v>
      </c>
      <c r="C270" s="63" t="s">
        <v>523</v>
      </c>
      <c r="D270" s="64" t="s">
        <v>524</v>
      </c>
      <c r="E270" s="13">
        <f t="shared" si="15"/>
        <v>0.76190476190476186</v>
      </c>
      <c r="F270" s="2">
        <v>48</v>
      </c>
    </row>
    <row r="271" spans="1:6" ht="15.75" x14ac:dyDescent="0.25">
      <c r="A271" s="97">
        <v>277</v>
      </c>
      <c r="B271" s="50" t="s">
        <v>592</v>
      </c>
      <c r="C271" s="98" t="s">
        <v>605</v>
      </c>
      <c r="D271" s="99" t="s">
        <v>606</v>
      </c>
      <c r="E271" s="13">
        <f t="shared" si="15"/>
        <v>0.76190476190476186</v>
      </c>
      <c r="F271" s="2">
        <v>48</v>
      </c>
    </row>
    <row r="272" spans="1:6" ht="15.75" x14ac:dyDescent="0.25">
      <c r="A272" s="115">
        <v>292</v>
      </c>
      <c r="B272" s="58" t="s">
        <v>634</v>
      </c>
      <c r="C272" s="172" t="s">
        <v>661</v>
      </c>
      <c r="D272" s="172" t="s">
        <v>662</v>
      </c>
      <c r="E272" s="13">
        <f t="shared" si="15"/>
        <v>0.76190476190476186</v>
      </c>
      <c r="F272" s="2">
        <v>48</v>
      </c>
    </row>
    <row r="273" spans="1:6" ht="15.75" x14ac:dyDescent="0.25">
      <c r="A273" s="115">
        <v>302</v>
      </c>
      <c r="B273" s="58" t="s">
        <v>634</v>
      </c>
      <c r="C273" s="116" t="s">
        <v>663</v>
      </c>
      <c r="D273" s="117" t="s">
        <v>664</v>
      </c>
      <c r="E273" s="13">
        <f t="shared" si="15"/>
        <v>0.76190476190476186</v>
      </c>
      <c r="F273" s="2">
        <v>48</v>
      </c>
    </row>
    <row r="274" spans="1:6" ht="15.75" x14ac:dyDescent="0.25">
      <c r="A274" s="115">
        <v>309</v>
      </c>
      <c r="B274" s="58" t="s">
        <v>634</v>
      </c>
      <c r="C274" s="128" t="s">
        <v>665</v>
      </c>
      <c r="D274" s="129" t="s">
        <v>666</v>
      </c>
      <c r="E274" s="13">
        <f t="shared" si="15"/>
        <v>0.76190476190476186</v>
      </c>
      <c r="F274" s="2">
        <v>48</v>
      </c>
    </row>
    <row r="275" spans="1:6" ht="15.75" x14ac:dyDescent="0.25">
      <c r="A275" s="102">
        <v>385</v>
      </c>
      <c r="B275" s="103" t="s">
        <v>818</v>
      </c>
      <c r="C275" s="165" t="s">
        <v>835</v>
      </c>
      <c r="D275" s="166" t="s">
        <v>836</v>
      </c>
      <c r="E275" s="13">
        <f t="shared" si="15"/>
        <v>0.76190476190476186</v>
      </c>
      <c r="F275" s="2">
        <v>48</v>
      </c>
    </row>
    <row r="276" spans="1:6" ht="15.75" x14ac:dyDescent="0.25">
      <c r="A276" s="102">
        <v>415</v>
      </c>
      <c r="B276" s="103" t="s">
        <v>818</v>
      </c>
      <c r="C276" s="165" t="s">
        <v>837</v>
      </c>
      <c r="D276" s="166" t="s">
        <v>838</v>
      </c>
      <c r="E276" s="13">
        <f t="shared" si="15"/>
        <v>0.76190476190476186</v>
      </c>
      <c r="F276" s="2">
        <v>48</v>
      </c>
    </row>
    <row r="277" spans="1:6" ht="15.75" x14ac:dyDescent="0.25">
      <c r="A277" s="115">
        <v>424</v>
      </c>
      <c r="B277" s="58" t="s">
        <v>899</v>
      </c>
      <c r="C277" s="116" t="s">
        <v>906</v>
      </c>
      <c r="D277" s="117" t="s">
        <v>907</v>
      </c>
      <c r="E277" s="13">
        <f t="shared" si="15"/>
        <v>0.76190476190476186</v>
      </c>
      <c r="F277" s="2">
        <v>48</v>
      </c>
    </row>
    <row r="278" spans="1:6" ht="15.75" x14ac:dyDescent="0.25">
      <c r="A278" s="106">
        <v>450</v>
      </c>
      <c r="B278" s="107" t="s">
        <v>920</v>
      </c>
      <c r="C278" s="110" t="s">
        <v>945</v>
      </c>
      <c r="D278" s="109" t="s">
        <v>946</v>
      </c>
      <c r="E278" s="13">
        <f t="shared" si="15"/>
        <v>0.76190476190476186</v>
      </c>
      <c r="F278" s="2">
        <v>48</v>
      </c>
    </row>
    <row r="279" spans="1:6" ht="15.75" x14ac:dyDescent="0.25">
      <c r="A279" s="100">
        <v>14</v>
      </c>
      <c r="B279" s="70" t="s">
        <v>42</v>
      </c>
      <c r="C279" s="122" t="s">
        <v>75</v>
      </c>
      <c r="D279" s="122" t="s">
        <v>76</v>
      </c>
      <c r="E279" s="13">
        <f t="shared" ref="E279:E290" si="16">47/63</f>
        <v>0.74603174603174605</v>
      </c>
      <c r="F279" s="2">
        <v>47</v>
      </c>
    </row>
    <row r="280" spans="1:6" ht="15.75" x14ac:dyDescent="0.25">
      <c r="A280" s="91">
        <v>77</v>
      </c>
      <c r="B280" s="54" t="s">
        <v>185</v>
      </c>
      <c r="C280" s="123" t="s">
        <v>264</v>
      </c>
      <c r="D280" s="124" t="s">
        <v>265</v>
      </c>
      <c r="E280" s="13">
        <f t="shared" si="16"/>
        <v>0.74603174603174605</v>
      </c>
      <c r="F280" s="2">
        <v>47</v>
      </c>
    </row>
    <row r="281" spans="1:6" ht="15.75" x14ac:dyDescent="0.25">
      <c r="A281" s="91">
        <v>125</v>
      </c>
      <c r="B281" s="54" t="s">
        <v>185</v>
      </c>
      <c r="C281" s="55" t="s">
        <v>266</v>
      </c>
      <c r="D281" s="56" t="s">
        <v>267</v>
      </c>
      <c r="E281" s="13">
        <f t="shared" si="16"/>
        <v>0.74603174603174605</v>
      </c>
      <c r="F281" s="2">
        <v>47</v>
      </c>
    </row>
    <row r="282" spans="1:6" ht="15.75" x14ac:dyDescent="0.25">
      <c r="A282" s="115">
        <v>161</v>
      </c>
      <c r="B282" s="58" t="s">
        <v>347</v>
      </c>
      <c r="C282" s="59" t="s">
        <v>372</v>
      </c>
      <c r="D282" s="60" t="s">
        <v>373</v>
      </c>
      <c r="E282" s="13">
        <f t="shared" si="16"/>
        <v>0.74603174603174605</v>
      </c>
      <c r="F282" s="2">
        <v>47</v>
      </c>
    </row>
    <row r="283" spans="1:6" ht="15.75" x14ac:dyDescent="0.25">
      <c r="A283" s="146">
        <v>189</v>
      </c>
      <c r="B283" s="163" t="s">
        <v>408</v>
      </c>
      <c r="C283" s="154" t="s">
        <v>419</v>
      </c>
      <c r="D283" s="155" t="s">
        <v>420</v>
      </c>
      <c r="E283" s="13">
        <f t="shared" si="16"/>
        <v>0.74603174603174605</v>
      </c>
      <c r="F283" s="2">
        <v>47</v>
      </c>
    </row>
    <row r="284" spans="1:6" ht="15.75" x14ac:dyDescent="0.25">
      <c r="A284" s="112">
        <v>241</v>
      </c>
      <c r="B284" s="62" t="s">
        <v>470</v>
      </c>
      <c r="C284" s="63" t="s">
        <v>525</v>
      </c>
      <c r="D284" s="64" t="s">
        <v>526</v>
      </c>
      <c r="E284" s="13">
        <f t="shared" si="16"/>
        <v>0.74603174603174605</v>
      </c>
      <c r="F284" s="2">
        <v>47</v>
      </c>
    </row>
    <row r="285" spans="1:6" ht="15.75" x14ac:dyDescent="0.25">
      <c r="A285" s="127">
        <v>256</v>
      </c>
      <c r="B285" s="66" t="s">
        <v>551</v>
      </c>
      <c r="C285" s="67" t="s">
        <v>562</v>
      </c>
      <c r="D285" s="68" t="s">
        <v>563</v>
      </c>
      <c r="E285" s="13">
        <f t="shared" si="16"/>
        <v>0.74603174603174605</v>
      </c>
      <c r="F285" s="2">
        <v>47</v>
      </c>
    </row>
    <row r="286" spans="1:6" ht="15.75" x14ac:dyDescent="0.25">
      <c r="A286" s="115">
        <v>297</v>
      </c>
      <c r="B286" s="58" t="s">
        <v>634</v>
      </c>
      <c r="C286" s="59" t="s">
        <v>667</v>
      </c>
      <c r="D286" s="60" t="s">
        <v>668</v>
      </c>
      <c r="E286" s="13">
        <f t="shared" si="16"/>
        <v>0.74603174603174605</v>
      </c>
      <c r="F286" s="2">
        <v>47</v>
      </c>
    </row>
    <row r="287" spans="1:6" ht="15.75" x14ac:dyDescent="0.25">
      <c r="A287" s="111">
        <v>326</v>
      </c>
      <c r="B287" s="45" t="s">
        <v>696</v>
      </c>
      <c r="C287" s="125" t="s">
        <v>733</v>
      </c>
      <c r="D287" s="126" t="s">
        <v>734</v>
      </c>
      <c r="E287" s="13">
        <f t="shared" si="16"/>
        <v>0.74603174603174605</v>
      </c>
      <c r="F287" s="2">
        <v>47</v>
      </c>
    </row>
    <row r="288" spans="1:6" ht="15.75" x14ac:dyDescent="0.25">
      <c r="A288" s="106">
        <v>431</v>
      </c>
      <c r="B288" s="107" t="s">
        <v>920</v>
      </c>
      <c r="C288" s="110" t="s">
        <v>947</v>
      </c>
      <c r="D288" s="109" t="s">
        <v>948</v>
      </c>
      <c r="E288" s="13">
        <f t="shared" si="16"/>
        <v>0.74603174603174605</v>
      </c>
      <c r="F288" s="2">
        <v>47</v>
      </c>
    </row>
    <row r="289" spans="1:6" ht="15.75" x14ac:dyDescent="0.25">
      <c r="A289" s="135">
        <v>452</v>
      </c>
      <c r="B289" s="74" t="s">
        <v>961</v>
      </c>
      <c r="C289" s="75" t="s">
        <v>972</v>
      </c>
      <c r="D289" s="76" t="s">
        <v>973</v>
      </c>
      <c r="E289" s="13">
        <f t="shared" si="16"/>
        <v>0.74603174603174605</v>
      </c>
      <c r="F289" s="2">
        <v>47</v>
      </c>
    </row>
    <row r="290" spans="1:6" ht="15.75" x14ac:dyDescent="0.25">
      <c r="A290" s="120">
        <v>492</v>
      </c>
      <c r="B290" s="78" t="s">
        <v>1003</v>
      </c>
      <c r="C290" s="88" t="s">
        <v>1020</v>
      </c>
      <c r="D290" s="89" t="s">
        <v>1021</v>
      </c>
      <c r="E290" s="13">
        <f t="shared" si="16"/>
        <v>0.74603174603174605</v>
      </c>
      <c r="F290" s="2">
        <v>47</v>
      </c>
    </row>
    <row r="291" spans="1:6" ht="15.75" x14ac:dyDescent="0.25">
      <c r="A291" s="111">
        <v>21</v>
      </c>
      <c r="B291" s="45" t="s">
        <v>83</v>
      </c>
      <c r="C291" s="81" t="s">
        <v>138</v>
      </c>
      <c r="D291" s="90" t="s">
        <v>139</v>
      </c>
      <c r="E291" s="13">
        <f t="shared" ref="E291:E300" si="17">46/63</f>
        <v>0.73015873015873012</v>
      </c>
      <c r="F291" s="2">
        <v>46</v>
      </c>
    </row>
    <row r="292" spans="1:6" ht="15.75" x14ac:dyDescent="0.25">
      <c r="A292" s="115">
        <v>179</v>
      </c>
      <c r="B292" s="58" t="s">
        <v>347</v>
      </c>
      <c r="C292" s="59" t="s">
        <v>374</v>
      </c>
      <c r="D292" s="60" t="s">
        <v>375</v>
      </c>
      <c r="E292" s="13">
        <f t="shared" si="17"/>
        <v>0.73015873015873012</v>
      </c>
      <c r="F292" s="2">
        <v>46</v>
      </c>
    </row>
    <row r="293" spans="1:6" ht="15.75" x14ac:dyDescent="0.25">
      <c r="A293" s="111">
        <v>210</v>
      </c>
      <c r="B293" s="45" t="s">
        <v>449</v>
      </c>
      <c r="C293" s="46" t="s">
        <v>456</v>
      </c>
      <c r="D293" s="47" t="s">
        <v>457</v>
      </c>
      <c r="E293" s="13">
        <f t="shared" si="17"/>
        <v>0.73015873015873012</v>
      </c>
      <c r="F293" s="2">
        <v>46</v>
      </c>
    </row>
    <row r="294" spans="1:6" ht="15.75" x14ac:dyDescent="0.25">
      <c r="A294" s="112">
        <v>230</v>
      </c>
      <c r="B294" s="62" t="s">
        <v>470</v>
      </c>
      <c r="C294" s="63" t="s">
        <v>527</v>
      </c>
      <c r="D294" s="64" t="s">
        <v>528</v>
      </c>
      <c r="E294" s="13">
        <f t="shared" si="17"/>
        <v>0.73015873015873012</v>
      </c>
      <c r="F294" s="2">
        <v>46</v>
      </c>
    </row>
    <row r="295" spans="1:6" ht="15.75" x14ac:dyDescent="0.25">
      <c r="A295" s="127">
        <v>253</v>
      </c>
      <c r="B295" s="66" t="s">
        <v>551</v>
      </c>
      <c r="C295" s="173" t="s">
        <v>564</v>
      </c>
      <c r="D295" s="174" t="s">
        <v>565</v>
      </c>
      <c r="E295" s="13">
        <f t="shared" si="17"/>
        <v>0.73015873015873012</v>
      </c>
      <c r="F295" s="2">
        <v>46</v>
      </c>
    </row>
    <row r="296" spans="1:6" ht="15.75" x14ac:dyDescent="0.25">
      <c r="A296" s="111">
        <v>342</v>
      </c>
      <c r="B296" s="45" t="s">
        <v>696</v>
      </c>
      <c r="C296" s="125" t="s">
        <v>735</v>
      </c>
      <c r="D296" s="126" t="s">
        <v>736</v>
      </c>
      <c r="E296" s="13">
        <f t="shared" si="17"/>
        <v>0.73015873015873012</v>
      </c>
      <c r="F296" s="2">
        <v>46</v>
      </c>
    </row>
    <row r="297" spans="1:6" ht="15.75" x14ac:dyDescent="0.25">
      <c r="A297" s="111">
        <v>349</v>
      </c>
      <c r="B297" s="45" t="s">
        <v>696</v>
      </c>
      <c r="C297" s="125" t="s">
        <v>737</v>
      </c>
      <c r="D297" s="126" t="s">
        <v>738</v>
      </c>
      <c r="E297" s="13">
        <f t="shared" si="17"/>
        <v>0.73015873015873012</v>
      </c>
      <c r="F297" s="2">
        <v>46</v>
      </c>
    </row>
    <row r="298" spans="1:6" ht="15.75" x14ac:dyDescent="0.25">
      <c r="A298" s="102">
        <v>397</v>
      </c>
      <c r="B298" s="103" t="s">
        <v>818</v>
      </c>
      <c r="C298" s="167" t="s">
        <v>839</v>
      </c>
      <c r="D298" s="166" t="s">
        <v>840</v>
      </c>
      <c r="E298" s="13">
        <f t="shared" si="17"/>
        <v>0.73015873015873012</v>
      </c>
      <c r="F298" s="2">
        <v>46</v>
      </c>
    </row>
    <row r="299" spans="1:6" ht="15.75" x14ac:dyDescent="0.25">
      <c r="A299" s="102">
        <v>414</v>
      </c>
      <c r="B299" s="103" t="s">
        <v>818</v>
      </c>
      <c r="C299" s="165" t="s">
        <v>841</v>
      </c>
      <c r="D299" s="166" t="s">
        <v>842</v>
      </c>
      <c r="E299" s="13">
        <f t="shared" si="17"/>
        <v>0.73015873015873012</v>
      </c>
      <c r="F299" s="2">
        <v>46</v>
      </c>
    </row>
    <row r="300" spans="1:6" ht="15.75" x14ac:dyDescent="0.25">
      <c r="A300" s="106">
        <v>448</v>
      </c>
      <c r="B300" s="107" t="s">
        <v>920</v>
      </c>
      <c r="C300" s="110" t="s">
        <v>949</v>
      </c>
      <c r="D300" s="109" t="s">
        <v>950</v>
      </c>
      <c r="E300" s="13">
        <f t="shared" si="17"/>
        <v>0.73015873015873012</v>
      </c>
      <c r="F300" s="2">
        <v>46</v>
      </c>
    </row>
    <row r="301" spans="1:6" ht="15.75" x14ac:dyDescent="0.25">
      <c r="A301" s="92">
        <v>140</v>
      </c>
      <c r="B301" s="84" t="s">
        <v>306</v>
      </c>
      <c r="C301" s="93" t="s">
        <v>337</v>
      </c>
      <c r="D301" s="94" t="s">
        <v>338</v>
      </c>
      <c r="E301" s="13">
        <f t="shared" ref="E301:E312" si="18">45/63</f>
        <v>0.7142857142857143</v>
      </c>
      <c r="F301" s="2">
        <v>45</v>
      </c>
    </row>
    <row r="302" spans="1:6" ht="15.75" x14ac:dyDescent="0.25">
      <c r="A302" s="92">
        <v>149</v>
      </c>
      <c r="B302" s="84" t="s">
        <v>306</v>
      </c>
      <c r="C302" s="93" t="s">
        <v>339</v>
      </c>
      <c r="D302" s="94" t="s">
        <v>340</v>
      </c>
      <c r="E302" s="13">
        <f t="shared" si="18"/>
        <v>0.7142857142857143</v>
      </c>
      <c r="F302" s="2">
        <v>45</v>
      </c>
    </row>
    <row r="303" spans="1:6" ht="15.75" x14ac:dyDescent="0.25">
      <c r="A303" s="115">
        <v>156</v>
      </c>
      <c r="B303" s="58" t="s">
        <v>347</v>
      </c>
      <c r="C303" s="59" t="s">
        <v>376</v>
      </c>
      <c r="D303" s="60" t="s">
        <v>377</v>
      </c>
      <c r="E303" s="13">
        <f t="shared" si="18"/>
        <v>0.7142857142857143</v>
      </c>
      <c r="F303" s="2">
        <v>45</v>
      </c>
    </row>
    <row r="304" spans="1:6" ht="15.75" x14ac:dyDescent="0.25">
      <c r="A304" s="146">
        <v>181</v>
      </c>
      <c r="B304" s="163" t="s">
        <v>408</v>
      </c>
      <c r="C304" s="154" t="s">
        <v>421</v>
      </c>
      <c r="D304" s="155" t="s">
        <v>422</v>
      </c>
      <c r="E304" s="13">
        <f t="shared" si="18"/>
        <v>0.7142857142857143</v>
      </c>
      <c r="F304" s="2">
        <v>45</v>
      </c>
    </row>
    <row r="305" spans="1:6" ht="15.75" x14ac:dyDescent="0.25">
      <c r="A305" s="146">
        <v>185</v>
      </c>
      <c r="B305" s="163" t="s">
        <v>408</v>
      </c>
      <c r="C305" s="154" t="s">
        <v>423</v>
      </c>
      <c r="D305" s="155" t="s">
        <v>424</v>
      </c>
      <c r="E305" s="13">
        <f t="shared" si="18"/>
        <v>0.7142857142857143</v>
      </c>
      <c r="F305" s="2">
        <v>45</v>
      </c>
    </row>
    <row r="306" spans="1:6" ht="15.75" x14ac:dyDescent="0.25">
      <c r="A306" s="146">
        <v>200</v>
      </c>
      <c r="B306" s="163" t="s">
        <v>408</v>
      </c>
      <c r="C306" s="154" t="s">
        <v>425</v>
      </c>
      <c r="D306" s="155" t="s">
        <v>426</v>
      </c>
      <c r="E306" s="13">
        <f t="shared" si="18"/>
        <v>0.7142857142857143</v>
      </c>
      <c r="F306" s="2">
        <v>45</v>
      </c>
    </row>
    <row r="307" spans="1:6" ht="15.75" x14ac:dyDescent="0.25">
      <c r="A307" s="127">
        <v>264</v>
      </c>
      <c r="B307" s="66" t="s">
        <v>551</v>
      </c>
      <c r="C307" s="67" t="s">
        <v>566</v>
      </c>
      <c r="D307" s="68" t="s">
        <v>567</v>
      </c>
      <c r="E307" s="13">
        <f t="shared" si="18"/>
        <v>0.7142857142857143</v>
      </c>
      <c r="F307" s="2">
        <v>45</v>
      </c>
    </row>
    <row r="308" spans="1:6" ht="15.75" x14ac:dyDescent="0.25">
      <c r="A308" s="115">
        <v>308</v>
      </c>
      <c r="B308" s="58" t="s">
        <v>634</v>
      </c>
      <c r="C308" s="128" t="s">
        <v>669</v>
      </c>
      <c r="D308" s="129" t="s">
        <v>670</v>
      </c>
      <c r="E308" s="13">
        <f t="shared" si="18"/>
        <v>0.7142857142857143</v>
      </c>
      <c r="F308" s="2">
        <v>45</v>
      </c>
    </row>
    <row r="309" spans="1:6" ht="15.75" x14ac:dyDescent="0.25">
      <c r="A309" s="111">
        <v>348</v>
      </c>
      <c r="B309" s="45" t="s">
        <v>696</v>
      </c>
      <c r="C309" s="125" t="s">
        <v>739</v>
      </c>
      <c r="D309" s="126" t="s">
        <v>740</v>
      </c>
      <c r="E309" s="13">
        <f t="shared" si="18"/>
        <v>0.7142857142857143</v>
      </c>
      <c r="F309" s="2">
        <v>45</v>
      </c>
    </row>
    <row r="310" spans="1:6" ht="15.75" x14ac:dyDescent="0.25">
      <c r="A310" s="102">
        <v>393</v>
      </c>
      <c r="B310" s="103" t="s">
        <v>818</v>
      </c>
      <c r="C310" s="165" t="s">
        <v>843</v>
      </c>
      <c r="D310" s="166" t="s">
        <v>844</v>
      </c>
      <c r="E310" s="13">
        <f t="shared" si="18"/>
        <v>0.7142857142857143</v>
      </c>
      <c r="F310" s="2">
        <v>45</v>
      </c>
    </row>
    <row r="311" spans="1:6" ht="15.75" x14ac:dyDescent="0.25">
      <c r="A311" s="102">
        <v>404</v>
      </c>
      <c r="B311" s="103" t="s">
        <v>818</v>
      </c>
      <c r="C311" s="130" t="s">
        <v>845</v>
      </c>
      <c r="D311" s="131" t="s">
        <v>846</v>
      </c>
      <c r="E311" s="13">
        <f t="shared" si="18"/>
        <v>0.7142857142857143</v>
      </c>
      <c r="F311" s="2">
        <v>45</v>
      </c>
    </row>
    <row r="312" spans="1:6" ht="15.75" x14ac:dyDescent="0.25">
      <c r="A312" s="168">
        <v>468</v>
      </c>
      <c r="B312" s="169" t="s">
        <v>982</v>
      </c>
      <c r="C312" s="170" t="s">
        <v>987</v>
      </c>
      <c r="D312" s="171" t="s">
        <v>988</v>
      </c>
      <c r="E312" s="13">
        <f t="shared" si="18"/>
        <v>0.7142857142857143</v>
      </c>
      <c r="F312" s="2">
        <v>45</v>
      </c>
    </row>
    <row r="313" spans="1:6" ht="15.75" x14ac:dyDescent="0.25">
      <c r="A313" s="91">
        <v>71</v>
      </c>
      <c r="B313" s="54" t="s">
        <v>185</v>
      </c>
      <c r="C313" s="175" t="s">
        <v>272</v>
      </c>
      <c r="D313" s="176" t="s">
        <v>273</v>
      </c>
      <c r="E313" s="13">
        <f t="shared" ref="E313:E319" si="19">44/63</f>
        <v>0.69841269841269837</v>
      </c>
      <c r="F313" s="2">
        <v>44</v>
      </c>
    </row>
    <row r="314" spans="1:6" ht="15.75" x14ac:dyDescent="0.25">
      <c r="A314" s="91">
        <v>98</v>
      </c>
      <c r="B314" s="54" t="s">
        <v>185</v>
      </c>
      <c r="C314" s="55" t="s">
        <v>268</v>
      </c>
      <c r="D314" s="56" t="s">
        <v>269</v>
      </c>
      <c r="E314" s="13">
        <f t="shared" si="19"/>
        <v>0.69841269841269837</v>
      </c>
      <c r="F314" s="2">
        <v>44</v>
      </c>
    </row>
    <row r="315" spans="1:6" ht="15.75" x14ac:dyDescent="0.25">
      <c r="A315" s="91">
        <v>99</v>
      </c>
      <c r="B315" s="54" t="s">
        <v>185</v>
      </c>
      <c r="C315" s="55" t="s">
        <v>270</v>
      </c>
      <c r="D315" s="56" t="s">
        <v>271</v>
      </c>
      <c r="E315" s="13">
        <f t="shared" si="19"/>
        <v>0.69841269841269837</v>
      </c>
      <c r="F315" s="2">
        <v>44</v>
      </c>
    </row>
    <row r="316" spans="1:6" ht="15.75" x14ac:dyDescent="0.25">
      <c r="A316" s="102">
        <v>383</v>
      </c>
      <c r="B316" s="103" t="s">
        <v>818</v>
      </c>
      <c r="C316" s="130" t="s">
        <v>847</v>
      </c>
      <c r="D316" s="131" t="s">
        <v>848</v>
      </c>
      <c r="E316" s="13">
        <f t="shared" si="19"/>
        <v>0.69841269841269837</v>
      </c>
      <c r="F316" s="2">
        <v>44</v>
      </c>
    </row>
    <row r="317" spans="1:6" ht="15.75" x14ac:dyDescent="0.25">
      <c r="A317" s="102">
        <v>389</v>
      </c>
      <c r="B317" s="103" t="s">
        <v>818</v>
      </c>
      <c r="C317" s="165" t="s">
        <v>849</v>
      </c>
      <c r="D317" s="166" t="s">
        <v>850</v>
      </c>
      <c r="E317" s="13">
        <f t="shared" si="19"/>
        <v>0.69841269841269837</v>
      </c>
      <c r="F317" s="2">
        <v>44</v>
      </c>
    </row>
    <row r="318" spans="1:6" ht="15.75" x14ac:dyDescent="0.25">
      <c r="A318" s="135">
        <v>458</v>
      </c>
      <c r="B318" s="74" t="s">
        <v>961</v>
      </c>
      <c r="C318" s="75" t="s">
        <v>974</v>
      </c>
      <c r="D318" s="76" t="s">
        <v>975</v>
      </c>
      <c r="E318" s="13">
        <f t="shared" si="19"/>
        <v>0.69841269841269837</v>
      </c>
      <c r="F318" s="2">
        <v>44</v>
      </c>
    </row>
    <row r="319" spans="1:6" ht="15.75" x14ac:dyDescent="0.25">
      <c r="A319" s="120">
        <v>486</v>
      </c>
      <c r="B319" s="78" t="s">
        <v>1003</v>
      </c>
      <c r="C319" s="88" t="s">
        <v>1022</v>
      </c>
      <c r="D319" s="89" t="s">
        <v>1023</v>
      </c>
      <c r="E319" s="13">
        <f t="shared" si="19"/>
        <v>0.69841269841269837</v>
      </c>
      <c r="F319" s="2">
        <v>44</v>
      </c>
    </row>
    <row r="320" spans="1:6" ht="15.75" x14ac:dyDescent="0.25">
      <c r="A320" s="91">
        <v>72</v>
      </c>
      <c r="B320" s="54" t="s">
        <v>185</v>
      </c>
      <c r="C320" s="55" t="s">
        <v>274</v>
      </c>
      <c r="D320" s="56" t="s">
        <v>275</v>
      </c>
      <c r="E320" s="13">
        <f t="shared" ref="E320:E331" si="20">43/63</f>
        <v>0.68253968253968256</v>
      </c>
      <c r="F320" s="2">
        <v>43</v>
      </c>
    </row>
    <row r="321" spans="1:6" ht="15.75" x14ac:dyDescent="0.25">
      <c r="A321" s="91">
        <v>96</v>
      </c>
      <c r="B321" s="54" t="s">
        <v>185</v>
      </c>
      <c r="C321" s="55" t="s">
        <v>276</v>
      </c>
      <c r="D321" s="56" t="s">
        <v>277</v>
      </c>
      <c r="E321" s="13">
        <f t="shared" si="20"/>
        <v>0.68253968253968256</v>
      </c>
      <c r="F321" s="2">
        <v>43</v>
      </c>
    </row>
    <row r="322" spans="1:6" ht="15.75" x14ac:dyDescent="0.25">
      <c r="A322" s="91">
        <v>110</v>
      </c>
      <c r="B322" s="54" t="s">
        <v>185</v>
      </c>
      <c r="C322" s="55" t="s">
        <v>278</v>
      </c>
      <c r="D322" s="56" t="s">
        <v>279</v>
      </c>
      <c r="E322" s="13">
        <f t="shared" si="20"/>
        <v>0.68253968253968256</v>
      </c>
      <c r="F322" s="2">
        <v>43</v>
      </c>
    </row>
    <row r="323" spans="1:6" ht="15.75" x14ac:dyDescent="0.25">
      <c r="A323" s="91">
        <v>130</v>
      </c>
      <c r="B323" s="54" t="s">
        <v>185</v>
      </c>
      <c r="C323" s="55" t="s">
        <v>280</v>
      </c>
      <c r="D323" s="56" t="s">
        <v>281</v>
      </c>
      <c r="E323" s="13">
        <f t="shared" si="20"/>
        <v>0.68253968253968256</v>
      </c>
      <c r="F323" s="2">
        <v>43</v>
      </c>
    </row>
    <row r="324" spans="1:6" ht="15.75" x14ac:dyDescent="0.25">
      <c r="A324" s="127">
        <v>251</v>
      </c>
      <c r="B324" s="66" t="s">
        <v>551</v>
      </c>
      <c r="C324" s="177" t="s">
        <v>568</v>
      </c>
      <c r="D324" s="178" t="s">
        <v>569</v>
      </c>
      <c r="E324" s="13">
        <f t="shared" si="20"/>
        <v>0.68253968253968256</v>
      </c>
      <c r="F324" s="2">
        <v>43</v>
      </c>
    </row>
    <row r="325" spans="1:6" ht="15.75" x14ac:dyDescent="0.25">
      <c r="A325" s="127">
        <v>252</v>
      </c>
      <c r="B325" s="66" t="s">
        <v>551</v>
      </c>
      <c r="C325" s="177" t="s">
        <v>570</v>
      </c>
      <c r="D325" s="178" t="s">
        <v>571</v>
      </c>
      <c r="E325" s="13">
        <f t="shared" si="20"/>
        <v>0.68253968253968256</v>
      </c>
      <c r="F325" s="2">
        <v>43</v>
      </c>
    </row>
    <row r="326" spans="1:6" ht="15.75" x14ac:dyDescent="0.25">
      <c r="A326" s="111">
        <v>329</v>
      </c>
      <c r="B326" s="45" t="s">
        <v>696</v>
      </c>
      <c r="C326" s="125" t="s">
        <v>741</v>
      </c>
      <c r="D326" s="126" t="s">
        <v>742</v>
      </c>
      <c r="E326" s="13">
        <f t="shared" si="20"/>
        <v>0.68253968253968256</v>
      </c>
      <c r="F326" s="2">
        <v>43</v>
      </c>
    </row>
    <row r="327" spans="1:6" ht="15.75" x14ac:dyDescent="0.25">
      <c r="A327" s="102">
        <v>394</v>
      </c>
      <c r="B327" s="103" t="s">
        <v>818</v>
      </c>
      <c r="C327" s="165" t="s">
        <v>851</v>
      </c>
      <c r="D327" s="166" t="s">
        <v>852</v>
      </c>
      <c r="E327" s="13">
        <f t="shared" si="20"/>
        <v>0.68253968253968256</v>
      </c>
      <c r="F327" s="2">
        <v>43</v>
      </c>
    </row>
    <row r="328" spans="1:6" ht="15.75" x14ac:dyDescent="0.25">
      <c r="A328" s="102">
        <v>402</v>
      </c>
      <c r="B328" s="103" t="s">
        <v>818</v>
      </c>
      <c r="C328" s="130" t="s">
        <v>853</v>
      </c>
      <c r="D328" s="131" t="s">
        <v>854</v>
      </c>
      <c r="E328" s="13">
        <f t="shared" si="20"/>
        <v>0.68253968253968256</v>
      </c>
      <c r="F328" s="2">
        <v>43</v>
      </c>
    </row>
    <row r="329" spans="1:6" ht="15.75" x14ac:dyDescent="0.25">
      <c r="A329" s="115">
        <v>421</v>
      </c>
      <c r="B329" s="58" t="s">
        <v>899</v>
      </c>
      <c r="C329" s="59" t="s">
        <v>908</v>
      </c>
      <c r="D329" s="60" t="s">
        <v>909</v>
      </c>
      <c r="E329" s="13">
        <f t="shared" si="20"/>
        <v>0.68253968253968256</v>
      </c>
      <c r="F329" s="2">
        <v>43</v>
      </c>
    </row>
    <row r="330" spans="1:6" ht="15.75" x14ac:dyDescent="0.25">
      <c r="A330" s="168">
        <v>467</v>
      </c>
      <c r="B330" s="169" t="s">
        <v>982</v>
      </c>
      <c r="C330" s="170" t="s">
        <v>989</v>
      </c>
      <c r="D330" s="171" t="s">
        <v>990</v>
      </c>
      <c r="E330" s="13">
        <f t="shared" si="20"/>
        <v>0.68253968253968256</v>
      </c>
      <c r="F330" s="2">
        <v>43</v>
      </c>
    </row>
    <row r="331" spans="1:6" ht="15.75" x14ac:dyDescent="0.25">
      <c r="A331" s="120">
        <v>495</v>
      </c>
      <c r="B331" s="78" t="s">
        <v>1003</v>
      </c>
      <c r="C331" s="79" t="s">
        <v>1024</v>
      </c>
      <c r="D331" s="80" t="s">
        <v>1025</v>
      </c>
      <c r="E331" s="13">
        <f t="shared" si="20"/>
        <v>0.68253968253968256</v>
      </c>
      <c r="F331" s="2">
        <v>43</v>
      </c>
    </row>
    <row r="332" spans="1:6" ht="15.75" x14ac:dyDescent="0.25">
      <c r="A332" s="100">
        <v>19</v>
      </c>
      <c r="B332" s="70" t="s">
        <v>42</v>
      </c>
      <c r="C332" s="71" t="s">
        <v>77</v>
      </c>
      <c r="D332" s="71" t="s">
        <v>78</v>
      </c>
      <c r="E332" s="13">
        <f t="shared" ref="E332:E348" si="21">42/63</f>
        <v>0.66666666666666663</v>
      </c>
      <c r="F332" s="2">
        <v>42</v>
      </c>
    </row>
    <row r="333" spans="1:6" ht="15.75" x14ac:dyDescent="0.25">
      <c r="A333" s="111">
        <v>40</v>
      </c>
      <c r="B333" s="45" t="s">
        <v>83</v>
      </c>
      <c r="C333" s="46" t="s">
        <v>140</v>
      </c>
      <c r="D333" s="47" t="s">
        <v>141</v>
      </c>
      <c r="E333" s="13">
        <f t="shared" si="21"/>
        <v>0.66666666666666663</v>
      </c>
      <c r="F333" s="2">
        <v>42</v>
      </c>
    </row>
    <row r="334" spans="1:6" ht="15.75" x14ac:dyDescent="0.25">
      <c r="A334" s="91">
        <v>126</v>
      </c>
      <c r="B334" s="54" t="s">
        <v>185</v>
      </c>
      <c r="C334" s="55" t="s">
        <v>282</v>
      </c>
      <c r="D334" s="56" t="s">
        <v>283</v>
      </c>
      <c r="E334" s="13">
        <f t="shared" si="21"/>
        <v>0.66666666666666663</v>
      </c>
      <c r="F334" s="2">
        <v>42</v>
      </c>
    </row>
    <row r="335" spans="1:6" ht="15.75" x14ac:dyDescent="0.25">
      <c r="A335" s="91">
        <v>127</v>
      </c>
      <c r="B335" s="54" t="s">
        <v>185</v>
      </c>
      <c r="C335" s="55" t="s">
        <v>284</v>
      </c>
      <c r="D335" s="56" t="s">
        <v>285</v>
      </c>
      <c r="E335" s="13">
        <f t="shared" si="21"/>
        <v>0.66666666666666663</v>
      </c>
      <c r="F335" s="2">
        <v>42</v>
      </c>
    </row>
    <row r="336" spans="1:6" ht="15.75" x14ac:dyDescent="0.25">
      <c r="A336" s="112">
        <v>212</v>
      </c>
      <c r="B336" s="62" t="s">
        <v>470</v>
      </c>
      <c r="C336" s="63" t="s">
        <v>529</v>
      </c>
      <c r="D336" s="64" t="s">
        <v>530</v>
      </c>
      <c r="E336" s="13">
        <f t="shared" si="21"/>
        <v>0.66666666666666663</v>
      </c>
      <c r="F336" s="2">
        <v>42</v>
      </c>
    </row>
    <row r="337" spans="1:6" ht="15.75" x14ac:dyDescent="0.25">
      <c r="A337" s="112">
        <v>223</v>
      </c>
      <c r="B337" s="62" t="s">
        <v>470</v>
      </c>
      <c r="C337" s="63" t="s">
        <v>531</v>
      </c>
      <c r="D337" s="64" t="s">
        <v>532</v>
      </c>
      <c r="E337" s="13">
        <f t="shared" si="21"/>
        <v>0.66666666666666663</v>
      </c>
      <c r="F337" s="2">
        <v>42</v>
      </c>
    </row>
    <row r="338" spans="1:6" ht="15.75" x14ac:dyDescent="0.25">
      <c r="A338" s="97">
        <v>278</v>
      </c>
      <c r="B338" s="50" t="s">
        <v>592</v>
      </c>
      <c r="C338" s="113" t="s">
        <v>607</v>
      </c>
      <c r="D338" s="114" t="s">
        <v>608</v>
      </c>
      <c r="E338" s="13">
        <f t="shared" si="21"/>
        <v>0.66666666666666663</v>
      </c>
      <c r="F338" s="2">
        <v>42</v>
      </c>
    </row>
    <row r="339" spans="1:6" ht="15.75" x14ac:dyDescent="0.25">
      <c r="A339" s="115">
        <v>303</v>
      </c>
      <c r="B339" s="58" t="s">
        <v>634</v>
      </c>
      <c r="C339" s="59" t="s">
        <v>671</v>
      </c>
      <c r="D339" s="60" t="s">
        <v>672</v>
      </c>
      <c r="E339" s="13">
        <f t="shared" si="21"/>
        <v>0.66666666666666663</v>
      </c>
      <c r="F339" s="2">
        <v>42</v>
      </c>
    </row>
    <row r="340" spans="1:6" ht="15.75" x14ac:dyDescent="0.25">
      <c r="A340" s="111">
        <v>360</v>
      </c>
      <c r="B340" s="45" t="s">
        <v>696</v>
      </c>
      <c r="C340" s="81" t="s">
        <v>743</v>
      </c>
      <c r="D340" s="90" t="s">
        <v>744</v>
      </c>
      <c r="E340" s="13">
        <f t="shared" si="21"/>
        <v>0.66666666666666663</v>
      </c>
      <c r="F340" s="2">
        <v>42</v>
      </c>
    </row>
    <row r="341" spans="1:6" ht="15.75" x14ac:dyDescent="0.25">
      <c r="A341" s="100">
        <v>365</v>
      </c>
      <c r="B341" s="70" t="s">
        <v>777</v>
      </c>
      <c r="C341" s="122" t="s">
        <v>812</v>
      </c>
      <c r="D341" s="134" t="s">
        <v>813</v>
      </c>
      <c r="E341" s="13">
        <f t="shared" si="21"/>
        <v>0.66666666666666663</v>
      </c>
      <c r="F341" s="2">
        <v>42</v>
      </c>
    </row>
    <row r="342" spans="1:6" ht="15.75" x14ac:dyDescent="0.25">
      <c r="A342" s="102">
        <v>388</v>
      </c>
      <c r="B342" s="103" t="s">
        <v>818</v>
      </c>
      <c r="C342" s="165" t="s">
        <v>855</v>
      </c>
      <c r="D342" s="166" t="s">
        <v>856</v>
      </c>
      <c r="E342" s="13">
        <f t="shared" si="21"/>
        <v>0.66666666666666663</v>
      </c>
      <c r="F342" s="2">
        <v>42</v>
      </c>
    </row>
    <row r="343" spans="1:6" ht="15.75" x14ac:dyDescent="0.25">
      <c r="A343" s="102">
        <v>411</v>
      </c>
      <c r="B343" s="103" t="s">
        <v>818</v>
      </c>
      <c r="C343" s="165" t="s">
        <v>857</v>
      </c>
      <c r="D343" s="166" t="s">
        <v>858</v>
      </c>
      <c r="E343" s="13">
        <f t="shared" si="21"/>
        <v>0.66666666666666663</v>
      </c>
      <c r="F343" s="2">
        <v>42</v>
      </c>
    </row>
    <row r="344" spans="1:6" ht="15.75" x14ac:dyDescent="0.25">
      <c r="A344" s="120">
        <v>475</v>
      </c>
      <c r="B344" s="78" t="s">
        <v>1003</v>
      </c>
      <c r="C344" s="79" t="s">
        <v>1026</v>
      </c>
      <c r="D344" s="80" t="s">
        <v>1027</v>
      </c>
      <c r="E344" s="13">
        <f t="shared" si="21"/>
        <v>0.66666666666666663</v>
      </c>
      <c r="F344" s="2">
        <v>42</v>
      </c>
    </row>
    <row r="345" spans="1:6" ht="15.75" x14ac:dyDescent="0.25">
      <c r="A345" s="120">
        <v>478</v>
      </c>
      <c r="B345" s="78" t="s">
        <v>1003</v>
      </c>
      <c r="C345" s="88" t="s">
        <v>1028</v>
      </c>
      <c r="D345" s="89" t="s">
        <v>1029</v>
      </c>
      <c r="E345" s="13">
        <f t="shared" si="21"/>
        <v>0.66666666666666663</v>
      </c>
      <c r="F345" s="2">
        <v>42</v>
      </c>
    </row>
    <row r="346" spans="1:6" ht="15.75" x14ac:dyDescent="0.25">
      <c r="A346" s="120">
        <v>481</v>
      </c>
      <c r="B346" s="78" t="s">
        <v>1003</v>
      </c>
      <c r="C346" s="88" t="s">
        <v>1030</v>
      </c>
      <c r="D346" s="89" t="s">
        <v>1031</v>
      </c>
      <c r="E346" s="13">
        <f t="shared" si="21"/>
        <v>0.66666666666666663</v>
      </c>
      <c r="F346" s="2">
        <v>42</v>
      </c>
    </row>
    <row r="347" spans="1:6" ht="15.75" x14ac:dyDescent="0.25">
      <c r="A347" s="120">
        <v>488</v>
      </c>
      <c r="B347" s="78" t="s">
        <v>1003</v>
      </c>
      <c r="C347" s="79" t="s">
        <v>1032</v>
      </c>
      <c r="D347" s="80" t="s">
        <v>1033</v>
      </c>
      <c r="E347" s="13">
        <f t="shared" si="21"/>
        <v>0.66666666666666663</v>
      </c>
      <c r="F347" s="2">
        <v>42</v>
      </c>
    </row>
    <row r="348" spans="1:6" ht="15.75" x14ac:dyDescent="0.25">
      <c r="A348" s="120">
        <v>497</v>
      </c>
      <c r="B348" s="78" t="s">
        <v>1003</v>
      </c>
      <c r="C348" s="179" t="s">
        <v>1034</v>
      </c>
      <c r="D348" s="180" t="s">
        <v>1035</v>
      </c>
      <c r="E348" s="13">
        <f t="shared" si="21"/>
        <v>0.66666666666666663</v>
      </c>
      <c r="F348" s="2">
        <v>42</v>
      </c>
    </row>
    <row r="349" spans="1:6" ht="15.75" x14ac:dyDescent="0.25">
      <c r="A349" s="115">
        <v>164</v>
      </c>
      <c r="B349" s="58" t="s">
        <v>347</v>
      </c>
      <c r="C349" s="59" t="s">
        <v>378</v>
      </c>
      <c r="D349" s="60" t="s">
        <v>379</v>
      </c>
      <c r="E349" s="13">
        <f t="shared" ref="E349:E360" si="22">41/63</f>
        <v>0.65079365079365081</v>
      </c>
      <c r="F349" s="2">
        <v>41</v>
      </c>
    </row>
    <row r="350" spans="1:6" ht="15.75" x14ac:dyDescent="0.25">
      <c r="A350" s="115">
        <v>180</v>
      </c>
      <c r="B350" s="58" t="s">
        <v>347</v>
      </c>
      <c r="C350" s="116" t="s">
        <v>380</v>
      </c>
      <c r="D350" s="117" t="s">
        <v>381</v>
      </c>
      <c r="E350" s="13">
        <f t="shared" si="22"/>
        <v>0.65079365079365081</v>
      </c>
      <c r="F350" s="2">
        <v>41</v>
      </c>
    </row>
    <row r="351" spans="1:6" ht="15.75" x14ac:dyDescent="0.25">
      <c r="A351" s="112">
        <v>229</v>
      </c>
      <c r="B351" s="62" t="s">
        <v>470</v>
      </c>
      <c r="C351" s="156" t="s">
        <v>533</v>
      </c>
      <c r="D351" s="133" t="s">
        <v>534</v>
      </c>
      <c r="E351" s="13">
        <f t="shared" si="22"/>
        <v>0.65079365079365081</v>
      </c>
      <c r="F351" s="2">
        <v>41</v>
      </c>
    </row>
    <row r="352" spans="1:6" ht="15.75" x14ac:dyDescent="0.25">
      <c r="A352" s="112">
        <v>246</v>
      </c>
      <c r="B352" s="62" t="s">
        <v>470</v>
      </c>
      <c r="C352" s="63" t="s">
        <v>535</v>
      </c>
      <c r="D352" s="64" t="s">
        <v>536</v>
      </c>
      <c r="E352" s="13">
        <f t="shared" si="22"/>
        <v>0.65079365079365081</v>
      </c>
      <c r="F352" s="2">
        <v>41</v>
      </c>
    </row>
    <row r="353" spans="1:6" ht="15.75" x14ac:dyDescent="0.25">
      <c r="A353" s="97">
        <v>280</v>
      </c>
      <c r="B353" s="50" t="s">
        <v>592</v>
      </c>
      <c r="C353" s="98" t="s">
        <v>609</v>
      </c>
      <c r="D353" s="99" t="s">
        <v>610</v>
      </c>
      <c r="E353" s="13">
        <f t="shared" si="22"/>
        <v>0.65079365079365081</v>
      </c>
      <c r="F353" s="2">
        <v>41</v>
      </c>
    </row>
    <row r="354" spans="1:6" ht="15.75" x14ac:dyDescent="0.25">
      <c r="A354" s="102">
        <v>287</v>
      </c>
      <c r="B354" s="103" t="s">
        <v>613</v>
      </c>
      <c r="C354" s="130" t="s">
        <v>624</v>
      </c>
      <c r="D354" s="131" t="s">
        <v>625</v>
      </c>
      <c r="E354" s="13">
        <f t="shared" si="22"/>
        <v>0.65079365079365081</v>
      </c>
      <c r="F354" s="2">
        <v>41</v>
      </c>
    </row>
    <row r="355" spans="1:6" ht="15.75" x14ac:dyDescent="0.25">
      <c r="A355" s="146">
        <v>317</v>
      </c>
      <c r="B355" s="164" t="s">
        <v>675</v>
      </c>
      <c r="C355" s="148" t="s">
        <v>682</v>
      </c>
      <c r="D355" s="149" t="s">
        <v>683</v>
      </c>
      <c r="E355" s="13">
        <f t="shared" si="22"/>
        <v>0.65079365079365081</v>
      </c>
      <c r="F355" s="2">
        <v>41</v>
      </c>
    </row>
    <row r="356" spans="1:6" ht="15.75" x14ac:dyDescent="0.25">
      <c r="A356" s="111">
        <v>333</v>
      </c>
      <c r="B356" s="45" t="s">
        <v>696</v>
      </c>
      <c r="C356" s="125" t="s">
        <v>745</v>
      </c>
      <c r="D356" s="126" t="s">
        <v>746</v>
      </c>
      <c r="E356" s="13">
        <f t="shared" si="22"/>
        <v>0.65079365079365081</v>
      </c>
      <c r="F356" s="2">
        <v>41</v>
      </c>
    </row>
    <row r="357" spans="1:6" ht="15.75" x14ac:dyDescent="0.25">
      <c r="A357" s="102">
        <v>390</v>
      </c>
      <c r="B357" s="103" t="s">
        <v>818</v>
      </c>
      <c r="C357" s="165" t="s">
        <v>859</v>
      </c>
      <c r="D357" s="166" t="s">
        <v>860</v>
      </c>
      <c r="E357" s="13">
        <f t="shared" si="22"/>
        <v>0.65079365079365081</v>
      </c>
      <c r="F357" s="2">
        <v>41</v>
      </c>
    </row>
    <row r="358" spans="1:6" ht="15.75" x14ac:dyDescent="0.25">
      <c r="A358" s="106">
        <v>434</v>
      </c>
      <c r="B358" s="107" t="s">
        <v>920</v>
      </c>
      <c r="C358" s="157" t="s">
        <v>951</v>
      </c>
      <c r="D358" s="158" t="s">
        <v>952</v>
      </c>
      <c r="E358" s="13">
        <f t="shared" si="22"/>
        <v>0.65079365079365081</v>
      </c>
      <c r="F358" s="2">
        <v>41</v>
      </c>
    </row>
    <row r="359" spans="1:6" ht="15.75" x14ac:dyDescent="0.25">
      <c r="A359" s="168">
        <v>461</v>
      </c>
      <c r="B359" s="169" t="s">
        <v>982</v>
      </c>
      <c r="C359" s="170" t="s">
        <v>991</v>
      </c>
      <c r="D359" s="171" t="s">
        <v>992</v>
      </c>
      <c r="E359" s="13">
        <f t="shared" si="22"/>
        <v>0.65079365079365081</v>
      </c>
      <c r="F359" s="2">
        <v>41</v>
      </c>
    </row>
    <row r="360" spans="1:6" ht="15.75" x14ac:dyDescent="0.25">
      <c r="A360" s="120">
        <v>479</v>
      </c>
      <c r="B360" s="78" t="s">
        <v>1003</v>
      </c>
      <c r="C360" s="79" t="s">
        <v>1036</v>
      </c>
      <c r="D360" s="80" t="s">
        <v>1037</v>
      </c>
      <c r="E360" s="13">
        <f t="shared" si="22"/>
        <v>0.65079365079365081</v>
      </c>
      <c r="F360" s="2">
        <v>41</v>
      </c>
    </row>
    <row r="361" spans="1:6" ht="15.75" x14ac:dyDescent="0.25">
      <c r="A361" s="92">
        <v>144</v>
      </c>
      <c r="B361" s="84" t="s">
        <v>306</v>
      </c>
      <c r="C361" s="85" t="s">
        <v>341</v>
      </c>
      <c r="D361" s="86" t="s">
        <v>342</v>
      </c>
      <c r="E361" s="13">
        <f t="shared" ref="E361:E366" si="23">40/63</f>
        <v>0.63492063492063489</v>
      </c>
      <c r="F361" s="2">
        <v>40</v>
      </c>
    </row>
    <row r="362" spans="1:6" ht="15.75" x14ac:dyDescent="0.25">
      <c r="A362" s="112">
        <v>243</v>
      </c>
      <c r="B362" s="62" t="s">
        <v>470</v>
      </c>
      <c r="C362" s="63" t="s">
        <v>537</v>
      </c>
      <c r="D362" s="64" t="s">
        <v>538</v>
      </c>
      <c r="E362" s="13">
        <f t="shared" si="23"/>
        <v>0.63492063492063489</v>
      </c>
      <c r="F362" s="2">
        <v>40</v>
      </c>
    </row>
    <row r="363" spans="1:6" ht="15.75" x14ac:dyDescent="0.25">
      <c r="A363" s="112">
        <v>244</v>
      </c>
      <c r="B363" s="62" t="s">
        <v>470</v>
      </c>
      <c r="C363" s="63" t="s">
        <v>539</v>
      </c>
      <c r="D363" s="64" t="s">
        <v>540</v>
      </c>
      <c r="E363" s="13">
        <f t="shared" si="23"/>
        <v>0.63492063492063489</v>
      </c>
      <c r="F363" s="2">
        <v>40</v>
      </c>
    </row>
    <row r="364" spans="1:6" ht="15.75" x14ac:dyDescent="0.25">
      <c r="A364" s="102">
        <v>407</v>
      </c>
      <c r="B364" s="103" t="s">
        <v>818</v>
      </c>
      <c r="C364" s="165" t="s">
        <v>861</v>
      </c>
      <c r="D364" s="166" t="s">
        <v>862</v>
      </c>
      <c r="E364" s="13">
        <f t="shared" si="23"/>
        <v>0.63492063492063489</v>
      </c>
      <c r="F364" s="2">
        <v>40</v>
      </c>
    </row>
    <row r="365" spans="1:6" ht="15.75" x14ac:dyDescent="0.25">
      <c r="A365" s="168">
        <v>466</v>
      </c>
      <c r="B365" s="169" t="s">
        <v>982</v>
      </c>
      <c r="C365" s="170" t="s">
        <v>993</v>
      </c>
      <c r="D365" s="171" t="s">
        <v>994</v>
      </c>
      <c r="E365" s="13">
        <f t="shared" si="23"/>
        <v>0.63492063492063489</v>
      </c>
      <c r="F365" s="2">
        <v>40</v>
      </c>
    </row>
    <row r="366" spans="1:6" ht="15.75" x14ac:dyDescent="0.25">
      <c r="A366" s="120">
        <v>498</v>
      </c>
      <c r="B366" s="78" t="s">
        <v>1003</v>
      </c>
      <c r="C366" s="179" t="s">
        <v>1038</v>
      </c>
      <c r="D366" s="180" t="s">
        <v>1039</v>
      </c>
      <c r="E366" s="13">
        <f t="shared" si="23"/>
        <v>0.63492063492063489</v>
      </c>
      <c r="F366" s="2">
        <v>40</v>
      </c>
    </row>
    <row r="367" spans="1:6" ht="15.75" x14ac:dyDescent="0.25">
      <c r="A367" s="115">
        <v>163</v>
      </c>
      <c r="B367" s="58" t="s">
        <v>347</v>
      </c>
      <c r="C367" s="59" t="s">
        <v>382</v>
      </c>
      <c r="D367" s="60" t="s">
        <v>383</v>
      </c>
      <c r="E367" s="13">
        <f t="shared" ref="E367:E373" si="24">39/63</f>
        <v>0.61904761904761907</v>
      </c>
      <c r="F367" s="2">
        <v>39</v>
      </c>
    </row>
    <row r="368" spans="1:6" ht="15.75" x14ac:dyDescent="0.25">
      <c r="A368" s="112">
        <v>220</v>
      </c>
      <c r="B368" s="62" t="s">
        <v>470</v>
      </c>
      <c r="C368" s="63" t="s">
        <v>541</v>
      </c>
      <c r="D368" s="64" t="s">
        <v>542</v>
      </c>
      <c r="E368" s="13">
        <f t="shared" si="24"/>
        <v>0.61904761904761907</v>
      </c>
      <c r="F368" s="2">
        <v>39</v>
      </c>
    </row>
    <row r="369" spans="1:6" ht="15.75" x14ac:dyDescent="0.25">
      <c r="A369" s="146">
        <v>313</v>
      </c>
      <c r="B369" s="164" t="s">
        <v>675</v>
      </c>
      <c r="C369" s="148" t="s">
        <v>684</v>
      </c>
      <c r="D369" s="149" t="s">
        <v>685</v>
      </c>
      <c r="E369" s="13">
        <f t="shared" si="24"/>
        <v>0.61904761904761907</v>
      </c>
      <c r="F369" s="2">
        <v>39</v>
      </c>
    </row>
    <row r="370" spans="1:6" ht="15.75" x14ac:dyDescent="0.25">
      <c r="A370" s="111">
        <v>357</v>
      </c>
      <c r="B370" s="45" t="s">
        <v>696</v>
      </c>
      <c r="C370" s="181" t="s">
        <v>747</v>
      </c>
      <c r="D370" s="181" t="s">
        <v>748</v>
      </c>
      <c r="E370" s="13">
        <f t="shared" si="24"/>
        <v>0.61904761904761907</v>
      </c>
      <c r="F370" s="2">
        <v>39</v>
      </c>
    </row>
    <row r="371" spans="1:6" ht="15.75" x14ac:dyDescent="0.25">
      <c r="A371" s="102">
        <v>395</v>
      </c>
      <c r="B371" s="103" t="s">
        <v>818</v>
      </c>
      <c r="C371" s="165" t="s">
        <v>863</v>
      </c>
      <c r="D371" s="166" t="s">
        <v>864</v>
      </c>
      <c r="E371" s="13">
        <f t="shared" si="24"/>
        <v>0.61904761904761907</v>
      </c>
      <c r="F371" s="2">
        <v>39</v>
      </c>
    </row>
    <row r="372" spans="1:6" ht="15.75" x14ac:dyDescent="0.25">
      <c r="A372" s="102">
        <v>409</v>
      </c>
      <c r="B372" s="103" t="s">
        <v>818</v>
      </c>
      <c r="C372" s="165" t="s">
        <v>865</v>
      </c>
      <c r="D372" s="166" t="s">
        <v>866</v>
      </c>
      <c r="E372" s="13">
        <f t="shared" si="24"/>
        <v>0.61904761904761907</v>
      </c>
      <c r="F372" s="2">
        <v>39</v>
      </c>
    </row>
    <row r="373" spans="1:6" ht="15.75" x14ac:dyDescent="0.25">
      <c r="A373" s="120">
        <v>483</v>
      </c>
      <c r="B373" s="78" t="s">
        <v>1003</v>
      </c>
      <c r="C373" s="88" t="s">
        <v>1040</v>
      </c>
      <c r="D373" s="89" t="s">
        <v>1041</v>
      </c>
      <c r="E373" s="13">
        <f t="shared" si="24"/>
        <v>0.61904761904761907</v>
      </c>
      <c r="F373" s="2">
        <v>39</v>
      </c>
    </row>
    <row r="374" spans="1:6" ht="15.75" x14ac:dyDescent="0.25">
      <c r="A374" s="91">
        <v>74</v>
      </c>
      <c r="B374" s="54" t="s">
        <v>185</v>
      </c>
      <c r="C374" s="55" t="s">
        <v>286</v>
      </c>
      <c r="D374" s="56" t="s">
        <v>287</v>
      </c>
      <c r="E374" s="13">
        <f t="shared" ref="E374:E382" si="25">38/63</f>
        <v>0.60317460317460314</v>
      </c>
      <c r="F374" s="2">
        <v>38</v>
      </c>
    </row>
    <row r="375" spans="1:6" ht="15.75" x14ac:dyDescent="0.25">
      <c r="A375" s="146">
        <v>183</v>
      </c>
      <c r="B375" s="163" t="s">
        <v>408</v>
      </c>
      <c r="C375" s="154" t="s">
        <v>427</v>
      </c>
      <c r="D375" s="155" t="s">
        <v>428</v>
      </c>
      <c r="E375" s="13">
        <f t="shared" si="25"/>
        <v>0.60317460317460314</v>
      </c>
      <c r="F375" s="2">
        <v>38</v>
      </c>
    </row>
    <row r="376" spans="1:6" ht="15.75" x14ac:dyDescent="0.25">
      <c r="A376" s="111">
        <v>201</v>
      </c>
      <c r="B376" s="45" t="s">
        <v>449</v>
      </c>
      <c r="C376" s="46" t="s">
        <v>458</v>
      </c>
      <c r="D376" s="47" t="s">
        <v>459</v>
      </c>
      <c r="E376" s="13">
        <f t="shared" si="25"/>
        <v>0.60317460317460314</v>
      </c>
      <c r="F376" s="2">
        <v>38</v>
      </c>
    </row>
    <row r="377" spans="1:6" ht="15.75" x14ac:dyDescent="0.25">
      <c r="A377" s="112">
        <v>234</v>
      </c>
      <c r="B377" s="62" t="s">
        <v>470</v>
      </c>
      <c r="C377" s="63" t="s">
        <v>543</v>
      </c>
      <c r="D377" s="64" t="s">
        <v>544</v>
      </c>
      <c r="E377" s="13">
        <f t="shared" si="25"/>
        <v>0.60317460317460314</v>
      </c>
      <c r="F377" s="2">
        <v>38</v>
      </c>
    </row>
    <row r="378" spans="1:6" ht="15.75" x14ac:dyDescent="0.25">
      <c r="A378" s="127">
        <v>269</v>
      </c>
      <c r="B378" s="66" t="s">
        <v>551</v>
      </c>
      <c r="C378" s="67" t="s">
        <v>572</v>
      </c>
      <c r="D378" s="68" t="s">
        <v>573</v>
      </c>
      <c r="E378" s="13">
        <f t="shared" si="25"/>
        <v>0.60317460317460314</v>
      </c>
      <c r="F378" s="2">
        <v>38</v>
      </c>
    </row>
    <row r="379" spans="1:6" ht="15.75" x14ac:dyDescent="0.25">
      <c r="A379" s="146">
        <v>316</v>
      </c>
      <c r="B379" s="164" t="s">
        <v>675</v>
      </c>
      <c r="C379" s="148" t="s">
        <v>686</v>
      </c>
      <c r="D379" s="149" t="s">
        <v>687</v>
      </c>
      <c r="E379" s="13">
        <f t="shared" si="25"/>
        <v>0.60317460317460314</v>
      </c>
      <c r="F379" s="2">
        <v>38</v>
      </c>
    </row>
    <row r="380" spans="1:6" ht="15.75" x14ac:dyDescent="0.25">
      <c r="A380" s="111">
        <v>356</v>
      </c>
      <c r="B380" s="45" t="s">
        <v>696</v>
      </c>
      <c r="C380" s="125" t="s">
        <v>749</v>
      </c>
      <c r="D380" s="126" t="s">
        <v>750</v>
      </c>
      <c r="E380" s="13">
        <f t="shared" si="25"/>
        <v>0.60317460317460314</v>
      </c>
      <c r="F380" s="2">
        <v>38</v>
      </c>
    </row>
    <row r="381" spans="1:6" ht="15.75" x14ac:dyDescent="0.25">
      <c r="A381" s="102">
        <v>396</v>
      </c>
      <c r="B381" s="103" t="s">
        <v>818</v>
      </c>
      <c r="C381" s="165" t="s">
        <v>867</v>
      </c>
      <c r="D381" s="166" t="s">
        <v>868</v>
      </c>
      <c r="E381" s="13">
        <f t="shared" si="25"/>
        <v>0.60317460317460314</v>
      </c>
      <c r="F381" s="2">
        <v>38</v>
      </c>
    </row>
    <row r="382" spans="1:6" ht="15.75" x14ac:dyDescent="0.25">
      <c r="A382" s="135">
        <v>451</v>
      </c>
      <c r="B382" s="74" t="s">
        <v>961</v>
      </c>
      <c r="C382" s="182" t="s">
        <v>976</v>
      </c>
      <c r="D382" s="183" t="s">
        <v>977</v>
      </c>
      <c r="E382" s="13">
        <f t="shared" si="25"/>
        <v>0.60317460317460314</v>
      </c>
      <c r="F382" s="2">
        <v>38</v>
      </c>
    </row>
    <row r="383" spans="1:6" ht="15.75" x14ac:dyDescent="0.25">
      <c r="A383" s="115">
        <v>152</v>
      </c>
      <c r="B383" s="58" t="s">
        <v>347</v>
      </c>
      <c r="C383" s="128" t="s">
        <v>386</v>
      </c>
      <c r="D383" s="129" t="s">
        <v>387</v>
      </c>
      <c r="E383" s="13">
        <f>37/63</f>
        <v>0.58730158730158732</v>
      </c>
      <c r="F383" s="2">
        <v>37</v>
      </c>
    </row>
    <row r="384" spans="1:6" ht="15.75" x14ac:dyDescent="0.25">
      <c r="A384" s="115">
        <v>165</v>
      </c>
      <c r="B384" s="58" t="s">
        <v>347</v>
      </c>
      <c r="C384" s="59" t="s">
        <v>384</v>
      </c>
      <c r="D384" s="60" t="s">
        <v>385</v>
      </c>
      <c r="E384" s="13">
        <f>37/63</f>
        <v>0.58730158730158732</v>
      </c>
      <c r="F384" s="2">
        <v>37</v>
      </c>
    </row>
    <row r="385" spans="1:6" ht="15.75" x14ac:dyDescent="0.25">
      <c r="A385" s="111">
        <v>324</v>
      </c>
      <c r="B385" s="45" t="s">
        <v>696</v>
      </c>
      <c r="C385" s="125" t="s">
        <v>751</v>
      </c>
      <c r="D385" s="126" t="s">
        <v>752</v>
      </c>
      <c r="E385" s="13">
        <f>37/63</f>
        <v>0.58730158730158732</v>
      </c>
      <c r="F385" s="2">
        <v>37</v>
      </c>
    </row>
    <row r="386" spans="1:6" ht="15.75" x14ac:dyDescent="0.25">
      <c r="A386" s="106">
        <v>445</v>
      </c>
      <c r="B386" s="107" t="s">
        <v>920</v>
      </c>
      <c r="C386" s="110" t="s">
        <v>953</v>
      </c>
      <c r="D386" s="109" t="s">
        <v>954</v>
      </c>
      <c r="E386" s="13">
        <f>37/63</f>
        <v>0.58730158730158732</v>
      </c>
      <c r="F386" s="2">
        <v>37</v>
      </c>
    </row>
    <row r="387" spans="1:6" ht="15.75" x14ac:dyDescent="0.25">
      <c r="A387" s="111">
        <v>22</v>
      </c>
      <c r="B387" s="45" t="s">
        <v>83</v>
      </c>
      <c r="C387" s="46" t="s">
        <v>142</v>
      </c>
      <c r="D387" s="47" t="s">
        <v>143</v>
      </c>
      <c r="E387" s="13">
        <f t="shared" ref="E387:E394" si="26">36/63</f>
        <v>0.5714285714285714</v>
      </c>
      <c r="F387" s="2">
        <v>36</v>
      </c>
    </row>
    <row r="388" spans="1:6" ht="15.75" x14ac:dyDescent="0.25">
      <c r="A388" s="91">
        <v>129</v>
      </c>
      <c r="B388" s="54" t="s">
        <v>185</v>
      </c>
      <c r="C388" s="55" t="s">
        <v>288</v>
      </c>
      <c r="D388" s="56" t="s">
        <v>289</v>
      </c>
      <c r="E388" s="13">
        <f t="shared" si="26"/>
        <v>0.5714285714285714</v>
      </c>
      <c r="F388" s="2">
        <v>36</v>
      </c>
    </row>
    <row r="389" spans="1:6" ht="15.75" x14ac:dyDescent="0.25">
      <c r="A389" s="146">
        <v>186</v>
      </c>
      <c r="B389" s="163" t="s">
        <v>408</v>
      </c>
      <c r="C389" s="154" t="s">
        <v>429</v>
      </c>
      <c r="D389" s="184" t="s">
        <v>430</v>
      </c>
      <c r="E389" s="13">
        <f t="shared" si="26"/>
        <v>0.5714285714285714</v>
      </c>
      <c r="F389" s="2">
        <v>36</v>
      </c>
    </row>
    <row r="390" spans="1:6" ht="15.75" x14ac:dyDescent="0.25">
      <c r="A390" s="100">
        <v>371</v>
      </c>
      <c r="B390" s="70" t="s">
        <v>777</v>
      </c>
      <c r="C390" s="71" t="s">
        <v>814</v>
      </c>
      <c r="D390" s="72" t="s">
        <v>815</v>
      </c>
      <c r="E390" s="13">
        <f t="shared" si="26"/>
        <v>0.5714285714285714</v>
      </c>
      <c r="F390" s="2">
        <v>36</v>
      </c>
    </row>
    <row r="391" spans="1:6" ht="15.75" x14ac:dyDescent="0.25">
      <c r="A391" s="102">
        <v>420</v>
      </c>
      <c r="B391" s="103" t="s">
        <v>818</v>
      </c>
      <c r="C391" s="104" t="s">
        <v>869</v>
      </c>
      <c r="D391" s="105" t="s">
        <v>870</v>
      </c>
      <c r="E391" s="13">
        <f t="shared" si="26"/>
        <v>0.5714285714285714</v>
      </c>
      <c r="F391" s="2">
        <v>36</v>
      </c>
    </row>
    <row r="392" spans="1:6" ht="15.75" x14ac:dyDescent="0.25">
      <c r="A392" s="115">
        <v>425</v>
      </c>
      <c r="B392" s="58" t="s">
        <v>899</v>
      </c>
      <c r="C392" s="128" t="s">
        <v>910</v>
      </c>
      <c r="D392" s="129" t="s">
        <v>911</v>
      </c>
      <c r="E392" s="13">
        <f t="shared" si="26"/>
        <v>0.5714285714285714</v>
      </c>
      <c r="F392" s="2">
        <v>36</v>
      </c>
    </row>
    <row r="393" spans="1:6" ht="15.75" x14ac:dyDescent="0.25">
      <c r="A393" s="106">
        <v>436</v>
      </c>
      <c r="B393" s="107" t="s">
        <v>920</v>
      </c>
      <c r="C393" s="157" t="s">
        <v>955</v>
      </c>
      <c r="D393" s="158" t="s">
        <v>956</v>
      </c>
      <c r="E393" s="13">
        <f t="shared" si="26"/>
        <v>0.5714285714285714</v>
      </c>
      <c r="F393" s="2">
        <v>36</v>
      </c>
    </row>
    <row r="394" spans="1:6" ht="15.75" x14ac:dyDescent="0.25">
      <c r="A394" s="135">
        <v>453</v>
      </c>
      <c r="B394" s="74" t="s">
        <v>961</v>
      </c>
      <c r="C394" s="75" t="s">
        <v>978</v>
      </c>
      <c r="D394" s="76" t="s">
        <v>979</v>
      </c>
      <c r="E394" s="13">
        <f t="shared" si="26"/>
        <v>0.5714285714285714</v>
      </c>
      <c r="F394" s="2">
        <v>36</v>
      </c>
    </row>
    <row r="395" spans="1:6" ht="15.75" x14ac:dyDescent="0.25">
      <c r="A395" s="100">
        <v>1</v>
      </c>
      <c r="B395" s="70" t="s">
        <v>42</v>
      </c>
      <c r="C395" s="71" t="s">
        <v>79</v>
      </c>
      <c r="D395" s="71" t="s">
        <v>80</v>
      </c>
      <c r="E395" s="13">
        <f>35/63</f>
        <v>0.55555555555555558</v>
      </c>
      <c r="F395" s="2">
        <v>35</v>
      </c>
    </row>
    <row r="396" spans="1:6" ht="15.75" x14ac:dyDescent="0.25">
      <c r="A396" s="111">
        <v>203</v>
      </c>
      <c r="B396" s="45" t="s">
        <v>449</v>
      </c>
      <c r="C396" s="46" t="s">
        <v>460</v>
      </c>
      <c r="D396" s="47" t="s">
        <v>461</v>
      </c>
      <c r="E396" s="13">
        <f>35/63</f>
        <v>0.55555555555555558</v>
      </c>
      <c r="F396" s="2">
        <v>35</v>
      </c>
    </row>
    <row r="397" spans="1:6" ht="15.75" x14ac:dyDescent="0.25">
      <c r="A397" s="112">
        <v>238</v>
      </c>
      <c r="B397" s="62" t="s">
        <v>470</v>
      </c>
      <c r="C397" s="63" t="s">
        <v>545</v>
      </c>
      <c r="D397" s="64" t="s">
        <v>546</v>
      </c>
      <c r="E397" s="13">
        <f>35/63</f>
        <v>0.55555555555555558</v>
      </c>
      <c r="F397" s="2">
        <v>35</v>
      </c>
    </row>
    <row r="398" spans="1:6" ht="15.75" x14ac:dyDescent="0.25">
      <c r="A398" s="111">
        <v>359</v>
      </c>
      <c r="B398" s="45" t="s">
        <v>696</v>
      </c>
      <c r="C398" s="125" t="s">
        <v>753</v>
      </c>
      <c r="D398" s="126" t="s">
        <v>754</v>
      </c>
      <c r="E398" s="13">
        <f>35/63</f>
        <v>0.55555555555555558</v>
      </c>
      <c r="F398" s="2">
        <v>35</v>
      </c>
    </row>
    <row r="399" spans="1:6" ht="15.75" x14ac:dyDescent="0.25">
      <c r="A399" s="102">
        <v>382</v>
      </c>
      <c r="B399" s="103" t="s">
        <v>818</v>
      </c>
      <c r="C399" s="104" t="s">
        <v>871</v>
      </c>
      <c r="D399" s="105" t="s">
        <v>872</v>
      </c>
      <c r="E399" s="13">
        <f>35/63</f>
        <v>0.55555555555555558</v>
      </c>
      <c r="F399" s="2">
        <v>35</v>
      </c>
    </row>
    <row r="400" spans="1:6" ht="15.75" x14ac:dyDescent="0.25">
      <c r="A400" s="91">
        <v>76</v>
      </c>
      <c r="B400" s="54" t="s">
        <v>185</v>
      </c>
      <c r="C400" s="55" t="s">
        <v>290</v>
      </c>
      <c r="D400" s="56" t="s">
        <v>291</v>
      </c>
      <c r="E400" s="13">
        <f t="shared" ref="E400:E407" si="27">34/63</f>
        <v>0.53968253968253965</v>
      </c>
      <c r="F400" s="2">
        <v>34</v>
      </c>
    </row>
    <row r="401" spans="1:6" ht="15.75" x14ac:dyDescent="0.25">
      <c r="A401" s="115">
        <v>153</v>
      </c>
      <c r="B401" s="58" t="s">
        <v>347</v>
      </c>
      <c r="C401" s="185" t="s">
        <v>388</v>
      </c>
      <c r="D401" s="186" t="s">
        <v>389</v>
      </c>
      <c r="E401" s="13">
        <f t="shared" si="27"/>
        <v>0.53968253968253965</v>
      </c>
      <c r="F401" s="2">
        <v>34</v>
      </c>
    </row>
    <row r="402" spans="1:6" ht="15.75" x14ac:dyDescent="0.25">
      <c r="A402" s="146">
        <v>198</v>
      </c>
      <c r="B402" s="163" t="s">
        <v>408</v>
      </c>
      <c r="C402" s="154" t="s">
        <v>431</v>
      </c>
      <c r="D402" s="155" t="s">
        <v>432</v>
      </c>
      <c r="E402" s="13">
        <f t="shared" si="27"/>
        <v>0.53968253968253965</v>
      </c>
      <c r="F402" s="2">
        <v>34</v>
      </c>
    </row>
    <row r="403" spans="1:6" ht="15.75" x14ac:dyDescent="0.25">
      <c r="A403" s="127">
        <v>262</v>
      </c>
      <c r="B403" s="66" t="s">
        <v>551</v>
      </c>
      <c r="C403" s="67" t="s">
        <v>574</v>
      </c>
      <c r="D403" s="68" t="s">
        <v>575</v>
      </c>
      <c r="E403" s="13">
        <f t="shared" si="27"/>
        <v>0.53968253968253965</v>
      </c>
      <c r="F403" s="2">
        <v>34</v>
      </c>
    </row>
    <row r="404" spans="1:6" ht="15.75" x14ac:dyDescent="0.25">
      <c r="A404" s="111">
        <v>339</v>
      </c>
      <c r="B404" s="45" t="s">
        <v>696</v>
      </c>
      <c r="C404" s="125" t="s">
        <v>755</v>
      </c>
      <c r="D404" s="126" t="s">
        <v>756</v>
      </c>
      <c r="E404" s="13">
        <f t="shared" si="27"/>
        <v>0.53968253968253965</v>
      </c>
      <c r="F404" s="2">
        <v>34</v>
      </c>
    </row>
    <row r="405" spans="1:6" ht="15.75" x14ac:dyDescent="0.25">
      <c r="A405" s="100">
        <v>363</v>
      </c>
      <c r="B405" s="70" t="s">
        <v>777</v>
      </c>
      <c r="C405" s="71" t="s">
        <v>816</v>
      </c>
      <c r="D405" s="72" t="s">
        <v>817</v>
      </c>
      <c r="E405" s="13">
        <f t="shared" si="27"/>
        <v>0.53968253968253965</v>
      </c>
      <c r="F405" s="2">
        <v>34</v>
      </c>
    </row>
    <row r="406" spans="1:6" ht="15.75" x14ac:dyDescent="0.25">
      <c r="A406" s="115">
        <v>427</v>
      </c>
      <c r="B406" s="58" t="s">
        <v>899</v>
      </c>
      <c r="C406" s="128" t="s">
        <v>912</v>
      </c>
      <c r="D406" s="129" t="s">
        <v>913</v>
      </c>
      <c r="E406" s="13">
        <f t="shared" si="27"/>
        <v>0.53968253968253965</v>
      </c>
      <c r="F406" s="2">
        <v>34</v>
      </c>
    </row>
    <row r="407" spans="1:6" ht="15.75" x14ac:dyDescent="0.25">
      <c r="A407" s="120">
        <v>471</v>
      </c>
      <c r="B407" s="78" t="s">
        <v>1003</v>
      </c>
      <c r="C407" s="179" t="s">
        <v>1042</v>
      </c>
      <c r="D407" s="180" t="s">
        <v>1043</v>
      </c>
      <c r="E407" s="13">
        <f t="shared" si="27"/>
        <v>0.53968253968253965</v>
      </c>
      <c r="F407" s="2">
        <v>34</v>
      </c>
    </row>
    <row r="408" spans="1:6" ht="15.75" x14ac:dyDescent="0.25">
      <c r="A408" s="146">
        <v>196</v>
      </c>
      <c r="B408" s="163" t="s">
        <v>408</v>
      </c>
      <c r="C408" s="154" t="s">
        <v>433</v>
      </c>
      <c r="D408" s="155" t="s">
        <v>434</v>
      </c>
      <c r="E408" s="13">
        <f>33/63</f>
        <v>0.52380952380952384</v>
      </c>
      <c r="F408" s="2">
        <v>33</v>
      </c>
    </row>
    <row r="409" spans="1:6" ht="15.75" x14ac:dyDescent="0.25">
      <c r="A409" s="127">
        <v>258</v>
      </c>
      <c r="B409" s="66" t="s">
        <v>551</v>
      </c>
      <c r="C409" s="67" t="s">
        <v>576</v>
      </c>
      <c r="D409" s="68" t="s">
        <v>577</v>
      </c>
      <c r="E409" s="13">
        <f>33/63</f>
        <v>0.52380952380952384</v>
      </c>
      <c r="F409" s="2">
        <v>33</v>
      </c>
    </row>
    <row r="410" spans="1:6" ht="15.75" x14ac:dyDescent="0.25">
      <c r="A410" s="127">
        <v>263</v>
      </c>
      <c r="B410" s="66" t="s">
        <v>551</v>
      </c>
      <c r="C410" s="67" t="s">
        <v>578</v>
      </c>
      <c r="D410" s="68" t="s">
        <v>579</v>
      </c>
      <c r="E410" s="13">
        <f>33/63</f>
        <v>0.52380952380952384</v>
      </c>
      <c r="F410" s="2">
        <v>33</v>
      </c>
    </row>
    <row r="411" spans="1:6" ht="15.75" x14ac:dyDescent="0.25">
      <c r="A411" s="146">
        <v>318</v>
      </c>
      <c r="B411" s="164" t="s">
        <v>675</v>
      </c>
      <c r="C411" s="148" t="s">
        <v>688</v>
      </c>
      <c r="D411" s="149" t="s">
        <v>689</v>
      </c>
      <c r="E411" s="13">
        <f>33/63</f>
        <v>0.52380952380952384</v>
      </c>
      <c r="F411" s="2">
        <v>33</v>
      </c>
    </row>
    <row r="412" spans="1:6" ht="15.75" x14ac:dyDescent="0.25">
      <c r="A412" s="106">
        <v>432</v>
      </c>
      <c r="B412" s="107" t="s">
        <v>920</v>
      </c>
      <c r="C412" s="110" t="s">
        <v>957</v>
      </c>
      <c r="D412" s="109" t="s">
        <v>958</v>
      </c>
      <c r="E412" s="13">
        <f>33/63</f>
        <v>0.52380952380952384</v>
      </c>
      <c r="F412" s="2">
        <v>33</v>
      </c>
    </row>
    <row r="413" spans="1:6" ht="15.75" x14ac:dyDescent="0.25">
      <c r="A413" s="91">
        <v>85</v>
      </c>
      <c r="B413" s="54" t="s">
        <v>185</v>
      </c>
      <c r="C413" s="55" t="s">
        <v>292</v>
      </c>
      <c r="D413" s="56" t="s">
        <v>293</v>
      </c>
      <c r="E413" s="13">
        <f t="shared" ref="E413:E418" si="28">32/63</f>
        <v>0.50793650793650791</v>
      </c>
      <c r="F413" s="2">
        <v>32</v>
      </c>
    </row>
    <row r="414" spans="1:6" ht="15.75" x14ac:dyDescent="0.25">
      <c r="A414" s="91">
        <v>88</v>
      </c>
      <c r="B414" s="54" t="s">
        <v>185</v>
      </c>
      <c r="C414" s="55" t="s">
        <v>294</v>
      </c>
      <c r="D414" s="56" t="s">
        <v>295</v>
      </c>
      <c r="E414" s="13">
        <f t="shared" si="28"/>
        <v>0.50793650793650791</v>
      </c>
      <c r="F414" s="2">
        <v>32</v>
      </c>
    </row>
    <row r="415" spans="1:6" ht="15.75" x14ac:dyDescent="0.25">
      <c r="A415" s="115">
        <v>168</v>
      </c>
      <c r="B415" s="58" t="s">
        <v>347</v>
      </c>
      <c r="C415" s="59" t="s">
        <v>390</v>
      </c>
      <c r="D415" s="60" t="s">
        <v>391</v>
      </c>
      <c r="E415" s="13">
        <f t="shared" si="28"/>
        <v>0.50793650793650791</v>
      </c>
      <c r="F415" s="2">
        <v>32</v>
      </c>
    </row>
    <row r="416" spans="1:6" ht="15.75" x14ac:dyDescent="0.25">
      <c r="A416" s="146">
        <v>182</v>
      </c>
      <c r="B416" s="163" t="s">
        <v>408</v>
      </c>
      <c r="C416" s="154" t="s">
        <v>435</v>
      </c>
      <c r="D416" s="155" t="s">
        <v>436</v>
      </c>
      <c r="E416" s="13">
        <f t="shared" si="28"/>
        <v>0.50793650793650791</v>
      </c>
      <c r="F416" s="2">
        <v>32</v>
      </c>
    </row>
    <row r="417" spans="1:6" ht="15.75" x14ac:dyDescent="0.25">
      <c r="A417" s="97">
        <v>272</v>
      </c>
      <c r="B417" s="50" t="s">
        <v>592</v>
      </c>
      <c r="C417" s="113" t="s">
        <v>611</v>
      </c>
      <c r="D417" s="114" t="s">
        <v>612</v>
      </c>
      <c r="E417" s="13">
        <f t="shared" si="28"/>
        <v>0.50793650793650791</v>
      </c>
      <c r="F417" s="2">
        <v>32</v>
      </c>
    </row>
    <row r="418" spans="1:6" ht="15.75" x14ac:dyDescent="0.25">
      <c r="A418" s="120">
        <v>496</v>
      </c>
      <c r="B418" s="78" t="s">
        <v>1003</v>
      </c>
      <c r="C418" s="179" t="s">
        <v>1044</v>
      </c>
      <c r="D418" s="180" t="s">
        <v>1045</v>
      </c>
      <c r="E418" s="13">
        <f t="shared" si="28"/>
        <v>0.50793650793650791</v>
      </c>
      <c r="F418" s="2">
        <v>32</v>
      </c>
    </row>
    <row r="419" spans="1:6" ht="15.75" x14ac:dyDescent="0.25">
      <c r="A419" s="91">
        <v>116</v>
      </c>
      <c r="B419" s="54" t="s">
        <v>185</v>
      </c>
      <c r="C419" s="55" t="s">
        <v>296</v>
      </c>
      <c r="D419" s="56" t="s">
        <v>297</v>
      </c>
      <c r="E419" s="13">
        <f t="shared" ref="E419:E428" si="29">31/63</f>
        <v>0.49206349206349204</v>
      </c>
      <c r="F419" s="2">
        <v>31</v>
      </c>
    </row>
    <row r="420" spans="1:6" ht="15.75" x14ac:dyDescent="0.25">
      <c r="A420" s="115">
        <v>154</v>
      </c>
      <c r="B420" s="58" t="s">
        <v>347</v>
      </c>
      <c r="C420" s="59" t="s">
        <v>392</v>
      </c>
      <c r="D420" s="60" t="s">
        <v>393</v>
      </c>
      <c r="E420" s="13">
        <f t="shared" si="29"/>
        <v>0.49206349206349204</v>
      </c>
      <c r="F420" s="2">
        <v>31</v>
      </c>
    </row>
    <row r="421" spans="1:6" ht="15.75" x14ac:dyDescent="0.25">
      <c r="A421" s="115">
        <v>171</v>
      </c>
      <c r="B421" s="58" t="s">
        <v>347</v>
      </c>
      <c r="C421" s="59" t="s">
        <v>394</v>
      </c>
      <c r="D421" s="60" t="s">
        <v>395</v>
      </c>
      <c r="E421" s="13">
        <f t="shared" si="29"/>
        <v>0.49206349206349204</v>
      </c>
      <c r="F421" s="2">
        <v>31</v>
      </c>
    </row>
    <row r="422" spans="1:6" ht="15.75" x14ac:dyDescent="0.25">
      <c r="A422" s="115">
        <v>175</v>
      </c>
      <c r="B422" s="58" t="s">
        <v>347</v>
      </c>
      <c r="C422" s="116" t="s">
        <v>396</v>
      </c>
      <c r="D422" s="117" t="s">
        <v>397</v>
      </c>
      <c r="E422" s="13">
        <f t="shared" si="29"/>
        <v>0.49206349206349204</v>
      </c>
      <c r="F422" s="2">
        <v>31</v>
      </c>
    </row>
    <row r="423" spans="1:6" ht="15.75" x14ac:dyDescent="0.25">
      <c r="A423" s="111">
        <v>209</v>
      </c>
      <c r="B423" s="45" t="s">
        <v>449</v>
      </c>
      <c r="C423" s="81" t="s">
        <v>462</v>
      </c>
      <c r="D423" s="90" t="s">
        <v>463</v>
      </c>
      <c r="E423" s="13">
        <f t="shared" si="29"/>
        <v>0.49206349206349204</v>
      </c>
      <c r="F423" s="2">
        <v>31</v>
      </c>
    </row>
    <row r="424" spans="1:6" ht="15.75" x14ac:dyDescent="0.25">
      <c r="A424" s="112">
        <v>232</v>
      </c>
      <c r="B424" s="62" t="s">
        <v>470</v>
      </c>
      <c r="C424" s="63" t="s">
        <v>547</v>
      </c>
      <c r="D424" s="64" t="s">
        <v>548</v>
      </c>
      <c r="E424" s="13">
        <f t="shared" si="29"/>
        <v>0.49206349206349204</v>
      </c>
      <c r="F424" s="2">
        <v>31</v>
      </c>
    </row>
    <row r="425" spans="1:6" ht="15.75" x14ac:dyDescent="0.25">
      <c r="A425" s="127">
        <v>261</v>
      </c>
      <c r="B425" s="66" t="s">
        <v>551</v>
      </c>
      <c r="C425" s="67" t="s">
        <v>580</v>
      </c>
      <c r="D425" s="68" t="s">
        <v>581</v>
      </c>
      <c r="E425" s="13">
        <f t="shared" si="29"/>
        <v>0.49206349206349204</v>
      </c>
      <c r="F425" s="2">
        <v>31</v>
      </c>
    </row>
    <row r="426" spans="1:6" ht="15.75" x14ac:dyDescent="0.25">
      <c r="A426" s="102">
        <v>281</v>
      </c>
      <c r="B426" s="103" t="s">
        <v>613</v>
      </c>
      <c r="C426" s="130" t="s">
        <v>626</v>
      </c>
      <c r="D426" s="131" t="s">
        <v>627</v>
      </c>
      <c r="E426" s="13">
        <f t="shared" si="29"/>
        <v>0.49206349206349204</v>
      </c>
      <c r="F426" s="2">
        <v>31</v>
      </c>
    </row>
    <row r="427" spans="1:6" ht="15.75" x14ac:dyDescent="0.25">
      <c r="A427" s="111">
        <v>323</v>
      </c>
      <c r="B427" s="45" t="s">
        <v>696</v>
      </c>
      <c r="C427" s="125" t="s">
        <v>757</v>
      </c>
      <c r="D427" s="126" t="s">
        <v>758</v>
      </c>
      <c r="E427" s="13">
        <f t="shared" si="29"/>
        <v>0.49206349206349204</v>
      </c>
      <c r="F427" s="2">
        <v>31</v>
      </c>
    </row>
    <row r="428" spans="1:6" ht="15.75" x14ac:dyDescent="0.25">
      <c r="A428" s="102">
        <v>413</v>
      </c>
      <c r="B428" s="103" t="s">
        <v>818</v>
      </c>
      <c r="C428" s="165" t="s">
        <v>873</v>
      </c>
      <c r="D428" s="166" t="s">
        <v>874</v>
      </c>
      <c r="E428" s="13">
        <f t="shared" si="29"/>
        <v>0.49206349206349204</v>
      </c>
      <c r="F428" s="2">
        <v>31</v>
      </c>
    </row>
    <row r="429" spans="1:6" ht="15.75" x14ac:dyDescent="0.25">
      <c r="A429" s="115">
        <v>169</v>
      </c>
      <c r="B429" s="58" t="s">
        <v>347</v>
      </c>
      <c r="C429" s="59" t="s">
        <v>398</v>
      </c>
      <c r="D429" s="60" t="s">
        <v>399</v>
      </c>
      <c r="E429" s="13">
        <f>30/63</f>
        <v>0.47619047619047616</v>
      </c>
      <c r="F429" s="2">
        <v>30</v>
      </c>
    </row>
    <row r="430" spans="1:6" ht="15.75" x14ac:dyDescent="0.25">
      <c r="A430" s="146">
        <v>319</v>
      </c>
      <c r="B430" s="164" t="s">
        <v>675</v>
      </c>
      <c r="C430" s="148" t="s">
        <v>690</v>
      </c>
      <c r="D430" s="149" t="s">
        <v>691</v>
      </c>
      <c r="E430" s="13">
        <f>30/63</f>
        <v>0.47619047619047616</v>
      </c>
      <c r="F430" s="2">
        <v>30</v>
      </c>
    </row>
    <row r="431" spans="1:6" ht="15.75" x14ac:dyDescent="0.25">
      <c r="A431" s="146">
        <v>320</v>
      </c>
      <c r="B431" s="164" t="s">
        <v>675</v>
      </c>
      <c r="C431" s="148" t="s">
        <v>692</v>
      </c>
      <c r="D431" s="149" t="s">
        <v>693</v>
      </c>
      <c r="E431" s="13">
        <f>30/63</f>
        <v>0.47619047619047616</v>
      </c>
      <c r="F431" s="2">
        <v>30</v>
      </c>
    </row>
    <row r="432" spans="1:6" ht="15.75" x14ac:dyDescent="0.25">
      <c r="A432" s="168">
        <v>465</v>
      </c>
      <c r="B432" s="169" t="s">
        <v>982</v>
      </c>
      <c r="C432" s="170" t="s">
        <v>995</v>
      </c>
      <c r="D432" s="171" t="s">
        <v>996</v>
      </c>
      <c r="E432" s="13">
        <f>30/63</f>
        <v>0.47619047619047616</v>
      </c>
      <c r="F432" s="2">
        <v>30</v>
      </c>
    </row>
    <row r="433" spans="1:6" ht="15.75" x14ac:dyDescent="0.25">
      <c r="A433" s="91">
        <v>109</v>
      </c>
      <c r="B433" s="54" t="s">
        <v>185</v>
      </c>
      <c r="C433" s="187" t="s">
        <v>298</v>
      </c>
      <c r="D433" s="124" t="s">
        <v>299</v>
      </c>
      <c r="E433" s="13">
        <f>29/63</f>
        <v>0.46031746031746029</v>
      </c>
      <c r="F433" s="2">
        <v>29</v>
      </c>
    </row>
    <row r="434" spans="1:6" ht="15.75" x14ac:dyDescent="0.25">
      <c r="A434" s="115">
        <v>167</v>
      </c>
      <c r="B434" s="58" t="s">
        <v>347</v>
      </c>
      <c r="C434" s="59" t="s">
        <v>400</v>
      </c>
      <c r="D434" s="60" t="s">
        <v>401</v>
      </c>
      <c r="E434" s="13">
        <f>29/63</f>
        <v>0.46031746031746029</v>
      </c>
      <c r="F434" s="2">
        <v>29</v>
      </c>
    </row>
    <row r="435" spans="1:6" ht="15.75" x14ac:dyDescent="0.25">
      <c r="A435" s="120">
        <v>484</v>
      </c>
      <c r="B435" s="78" t="s">
        <v>1003</v>
      </c>
      <c r="C435" s="79" t="s">
        <v>1046</v>
      </c>
      <c r="D435" s="80" t="s">
        <v>1047</v>
      </c>
      <c r="E435" s="13">
        <f>29/63</f>
        <v>0.46031746031746029</v>
      </c>
      <c r="F435" s="2">
        <v>29</v>
      </c>
    </row>
    <row r="436" spans="1:6" ht="15.75" x14ac:dyDescent="0.25">
      <c r="A436" s="91">
        <v>79</v>
      </c>
      <c r="B436" s="54" t="s">
        <v>185</v>
      </c>
      <c r="C436" s="55" t="s">
        <v>300</v>
      </c>
      <c r="D436" s="188" t="s">
        <v>301</v>
      </c>
      <c r="E436" s="13">
        <f>28/63</f>
        <v>0.44444444444444442</v>
      </c>
      <c r="F436" s="2">
        <v>28</v>
      </c>
    </row>
    <row r="437" spans="1:6" ht="15.75" x14ac:dyDescent="0.25">
      <c r="A437" s="146">
        <v>197</v>
      </c>
      <c r="B437" s="189" t="s">
        <v>408</v>
      </c>
      <c r="C437" s="190" t="s">
        <v>437</v>
      </c>
      <c r="D437" s="191" t="s">
        <v>438</v>
      </c>
      <c r="E437" s="13">
        <f>28/63</f>
        <v>0.44444444444444442</v>
      </c>
      <c r="F437" s="2">
        <v>28</v>
      </c>
    </row>
    <row r="438" spans="1:6" ht="15.75" x14ac:dyDescent="0.25">
      <c r="A438" s="111">
        <v>327</v>
      </c>
      <c r="B438" s="45" t="s">
        <v>696</v>
      </c>
      <c r="C438" s="125" t="s">
        <v>759</v>
      </c>
      <c r="D438" s="126" t="s">
        <v>760</v>
      </c>
      <c r="E438" s="13">
        <f>28/63</f>
        <v>0.44444444444444442</v>
      </c>
      <c r="F438" s="2">
        <v>28</v>
      </c>
    </row>
    <row r="439" spans="1:6" ht="15.75" x14ac:dyDescent="0.25">
      <c r="A439" s="111">
        <v>352</v>
      </c>
      <c r="B439" s="45" t="s">
        <v>696</v>
      </c>
      <c r="C439" s="125" t="s">
        <v>761</v>
      </c>
      <c r="D439" s="126" t="s">
        <v>762</v>
      </c>
      <c r="E439" s="13">
        <f>28/63</f>
        <v>0.44444444444444442</v>
      </c>
      <c r="F439" s="2">
        <v>28</v>
      </c>
    </row>
    <row r="440" spans="1:6" ht="15.75" x14ac:dyDescent="0.25">
      <c r="A440" s="115">
        <v>162</v>
      </c>
      <c r="B440" s="58" t="s">
        <v>347</v>
      </c>
      <c r="C440" s="59" t="s">
        <v>402</v>
      </c>
      <c r="D440" s="60" t="s">
        <v>403</v>
      </c>
      <c r="E440" s="13">
        <f>27/63</f>
        <v>0.42857142857142855</v>
      </c>
      <c r="F440" s="2">
        <v>27</v>
      </c>
    </row>
    <row r="441" spans="1:6" ht="15.75" x14ac:dyDescent="0.25">
      <c r="A441" s="102">
        <v>285</v>
      </c>
      <c r="B441" s="103" t="s">
        <v>613</v>
      </c>
      <c r="C441" s="192" t="s">
        <v>628</v>
      </c>
      <c r="D441" s="193" t="s">
        <v>629</v>
      </c>
      <c r="E441" s="13">
        <f>27/63</f>
        <v>0.42857142857142855</v>
      </c>
      <c r="F441" s="2">
        <v>27</v>
      </c>
    </row>
    <row r="442" spans="1:6" ht="15.75" x14ac:dyDescent="0.25">
      <c r="A442" s="111">
        <v>337</v>
      </c>
      <c r="B442" s="45" t="s">
        <v>696</v>
      </c>
      <c r="C442" s="125" t="s">
        <v>763</v>
      </c>
      <c r="D442" s="126" t="s">
        <v>764</v>
      </c>
      <c r="E442" s="13">
        <f>27/63</f>
        <v>0.42857142857142855</v>
      </c>
      <c r="F442" s="2">
        <v>27</v>
      </c>
    </row>
    <row r="443" spans="1:6" ht="15.75" x14ac:dyDescent="0.25">
      <c r="A443" s="120">
        <v>490</v>
      </c>
      <c r="B443" s="78" t="s">
        <v>1003</v>
      </c>
      <c r="C443" s="79" t="s">
        <v>1048</v>
      </c>
      <c r="D443" s="80" t="s">
        <v>1049</v>
      </c>
      <c r="E443" s="13">
        <f>27/63</f>
        <v>0.42857142857142855</v>
      </c>
      <c r="F443" s="2">
        <v>27</v>
      </c>
    </row>
    <row r="444" spans="1:6" ht="15.75" x14ac:dyDescent="0.25">
      <c r="A444" s="115">
        <v>176</v>
      </c>
      <c r="B444" s="58" t="s">
        <v>347</v>
      </c>
      <c r="C444" s="59" t="s">
        <v>404</v>
      </c>
      <c r="D444" s="60" t="s">
        <v>405</v>
      </c>
      <c r="E444" s="13">
        <f>26/63</f>
        <v>0.41269841269841268</v>
      </c>
      <c r="F444" s="2">
        <v>26</v>
      </c>
    </row>
    <row r="445" spans="1:6" ht="15.75" x14ac:dyDescent="0.25">
      <c r="A445" s="127">
        <v>260</v>
      </c>
      <c r="B445" s="66" t="s">
        <v>551</v>
      </c>
      <c r="C445" s="67" t="s">
        <v>582</v>
      </c>
      <c r="D445" s="68" t="s">
        <v>583</v>
      </c>
      <c r="E445" s="13">
        <f>26/63</f>
        <v>0.41269841269841268</v>
      </c>
      <c r="F445" s="2">
        <v>26</v>
      </c>
    </row>
    <row r="446" spans="1:6" ht="15.75" x14ac:dyDescent="0.25">
      <c r="A446" s="111">
        <v>325</v>
      </c>
      <c r="B446" s="45" t="s">
        <v>696</v>
      </c>
      <c r="C446" s="125" t="s">
        <v>765</v>
      </c>
      <c r="D446" s="126" t="s">
        <v>766</v>
      </c>
      <c r="E446" s="13">
        <f>26/63</f>
        <v>0.41269841269841268</v>
      </c>
      <c r="F446" s="2">
        <v>26</v>
      </c>
    </row>
    <row r="447" spans="1:6" ht="15.75" x14ac:dyDescent="0.25">
      <c r="A447" s="120">
        <v>473</v>
      </c>
      <c r="B447" s="78" t="s">
        <v>1003</v>
      </c>
      <c r="C447" s="88" t="s">
        <v>1050</v>
      </c>
      <c r="D447" s="89" t="s">
        <v>1051</v>
      </c>
      <c r="E447" s="13">
        <f>26/63</f>
        <v>0.41269841269841268</v>
      </c>
      <c r="F447" s="2">
        <v>26</v>
      </c>
    </row>
    <row r="448" spans="1:6" ht="15.75" x14ac:dyDescent="0.25">
      <c r="A448" s="91">
        <v>90</v>
      </c>
      <c r="B448" s="54" t="s">
        <v>185</v>
      </c>
      <c r="C448" s="55" t="s">
        <v>302</v>
      </c>
      <c r="D448" s="56" t="s">
        <v>303</v>
      </c>
      <c r="E448" s="13">
        <f t="shared" ref="E448:E453" si="30">25/63</f>
        <v>0.3968253968253968</v>
      </c>
      <c r="F448" s="2">
        <v>25</v>
      </c>
    </row>
    <row r="449" spans="1:6" ht="15.75" x14ac:dyDescent="0.25">
      <c r="A449" s="92">
        <v>131</v>
      </c>
      <c r="B449" s="84" t="s">
        <v>306</v>
      </c>
      <c r="C449" s="93" t="s">
        <v>343</v>
      </c>
      <c r="D449" s="94" t="s">
        <v>344</v>
      </c>
      <c r="E449" s="13">
        <f t="shared" si="30"/>
        <v>0.3968253968253968</v>
      </c>
      <c r="F449" s="2">
        <v>25</v>
      </c>
    </row>
    <row r="450" spans="1:6" ht="15.75" x14ac:dyDescent="0.25">
      <c r="A450" s="115">
        <v>429</v>
      </c>
      <c r="B450" s="58" t="s">
        <v>899</v>
      </c>
      <c r="C450" s="128" t="s">
        <v>914</v>
      </c>
      <c r="D450" s="129" t="s">
        <v>915</v>
      </c>
      <c r="E450" s="13">
        <f t="shared" si="30"/>
        <v>0.3968253968253968</v>
      </c>
      <c r="F450" s="2">
        <v>25</v>
      </c>
    </row>
    <row r="451" spans="1:6" ht="15.75" x14ac:dyDescent="0.25">
      <c r="A451" s="168">
        <v>462</v>
      </c>
      <c r="B451" s="169" t="s">
        <v>982</v>
      </c>
      <c r="C451" s="170" t="s">
        <v>997</v>
      </c>
      <c r="D451" s="171" t="s">
        <v>998</v>
      </c>
      <c r="E451" s="13">
        <f t="shared" si="30"/>
        <v>0.3968253968253968</v>
      </c>
      <c r="F451" s="2">
        <v>25</v>
      </c>
    </row>
    <row r="452" spans="1:6" ht="15.75" x14ac:dyDescent="0.25">
      <c r="A452" s="120">
        <v>491</v>
      </c>
      <c r="B452" s="78" t="s">
        <v>1003</v>
      </c>
      <c r="C452" s="79" t="s">
        <v>1052</v>
      </c>
      <c r="D452" s="80" t="s">
        <v>1053</v>
      </c>
      <c r="E452" s="13">
        <f t="shared" si="30"/>
        <v>0.3968253968253968</v>
      </c>
      <c r="F452" s="2">
        <v>25</v>
      </c>
    </row>
    <row r="453" spans="1:6" ht="15.75" x14ac:dyDescent="0.25">
      <c r="A453" s="120">
        <v>494</v>
      </c>
      <c r="B453" s="78" t="s">
        <v>1003</v>
      </c>
      <c r="C453" s="88" t="s">
        <v>1054</v>
      </c>
      <c r="D453" s="89" t="s">
        <v>1055</v>
      </c>
      <c r="E453" s="13">
        <f t="shared" si="30"/>
        <v>0.3968253968253968</v>
      </c>
      <c r="F453" s="2">
        <v>25</v>
      </c>
    </row>
    <row r="454" spans="1:6" ht="15.75" x14ac:dyDescent="0.25">
      <c r="A454" s="100">
        <v>20</v>
      </c>
      <c r="B454" s="70" t="s">
        <v>42</v>
      </c>
      <c r="C454" s="71" t="s">
        <v>81</v>
      </c>
      <c r="D454" s="71" t="s">
        <v>82</v>
      </c>
      <c r="E454" s="13">
        <f>24/63</f>
        <v>0.38095238095238093</v>
      </c>
      <c r="F454" s="2">
        <v>24</v>
      </c>
    </row>
    <row r="455" spans="1:6" ht="15.75" x14ac:dyDescent="0.25">
      <c r="A455" s="102">
        <v>277</v>
      </c>
      <c r="B455" s="103" t="s">
        <v>613</v>
      </c>
      <c r="C455" s="130" t="s">
        <v>630</v>
      </c>
      <c r="D455" s="131" t="s">
        <v>631</v>
      </c>
      <c r="E455" s="13">
        <f>24/63</f>
        <v>0.38095238095238093</v>
      </c>
      <c r="F455" s="2">
        <v>24</v>
      </c>
    </row>
    <row r="456" spans="1:6" ht="15.75" x14ac:dyDescent="0.25">
      <c r="A456" s="115">
        <v>174</v>
      </c>
      <c r="B456" s="58" t="s">
        <v>347</v>
      </c>
      <c r="C456" s="59" t="s">
        <v>406</v>
      </c>
      <c r="D456" s="60" t="s">
        <v>407</v>
      </c>
      <c r="E456" s="13">
        <f>23/63</f>
        <v>0.36507936507936506</v>
      </c>
      <c r="F456" s="2">
        <v>23</v>
      </c>
    </row>
    <row r="457" spans="1:6" ht="15.75" x14ac:dyDescent="0.25">
      <c r="A457" s="146">
        <v>190</v>
      </c>
      <c r="B457" s="189" t="s">
        <v>408</v>
      </c>
      <c r="C457" s="190" t="s">
        <v>439</v>
      </c>
      <c r="D457" s="191" t="s">
        <v>440</v>
      </c>
      <c r="E457" s="13">
        <f>23/63</f>
        <v>0.36507936507936506</v>
      </c>
      <c r="F457" s="2">
        <v>23</v>
      </c>
    </row>
    <row r="458" spans="1:6" ht="15.75" x14ac:dyDescent="0.25">
      <c r="A458" s="102">
        <v>283</v>
      </c>
      <c r="B458" s="103" t="s">
        <v>613</v>
      </c>
      <c r="C458" s="104" t="s">
        <v>632</v>
      </c>
      <c r="D458" s="105" t="s">
        <v>633</v>
      </c>
      <c r="E458" s="13">
        <f>23/63</f>
        <v>0.36507936507936506</v>
      </c>
      <c r="F458" s="2">
        <v>23</v>
      </c>
    </row>
    <row r="459" spans="1:6" ht="15.75" x14ac:dyDescent="0.25">
      <c r="A459" s="111">
        <v>340</v>
      </c>
      <c r="B459" s="45" t="s">
        <v>696</v>
      </c>
      <c r="C459" s="125" t="s">
        <v>767</v>
      </c>
      <c r="D459" s="126" t="s">
        <v>768</v>
      </c>
      <c r="E459" s="13">
        <f>23/63</f>
        <v>0.36507936507936506</v>
      </c>
      <c r="F459" s="2">
        <v>23</v>
      </c>
    </row>
    <row r="460" spans="1:6" ht="15.75" x14ac:dyDescent="0.25">
      <c r="A460" s="127">
        <v>255</v>
      </c>
      <c r="B460" s="66" t="s">
        <v>551</v>
      </c>
      <c r="C460" s="67" t="s">
        <v>584</v>
      </c>
      <c r="D460" s="68" t="s">
        <v>585</v>
      </c>
      <c r="E460" s="13">
        <f>21/63</f>
        <v>0.33333333333333331</v>
      </c>
      <c r="F460" s="2">
        <v>21</v>
      </c>
    </row>
    <row r="461" spans="1:6" ht="15.75" x14ac:dyDescent="0.25">
      <c r="A461" s="102">
        <v>410</v>
      </c>
      <c r="B461" s="103" t="s">
        <v>818</v>
      </c>
      <c r="C461" s="165" t="s">
        <v>875</v>
      </c>
      <c r="D461" s="166" t="s">
        <v>876</v>
      </c>
      <c r="E461" s="13">
        <f>20/63</f>
        <v>0.31746031746031744</v>
      </c>
      <c r="F461" s="2">
        <v>20</v>
      </c>
    </row>
    <row r="462" spans="1:6" ht="15.75" x14ac:dyDescent="0.25">
      <c r="A462" s="106">
        <v>440</v>
      </c>
      <c r="B462" s="107" t="s">
        <v>920</v>
      </c>
      <c r="C462" s="194" t="s">
        <v>959</v>
      </c>
      <c r="D462" s="195" t="s">
        <v>960</v>
      </c>
      <c r="E462" s="13">
        <f>20/63</f>
        <v>0.31746031746031744</v>
      </c>
      <c r="F462" s="2">
        <v>20</v>
      </c>
    </row>
    <row r="463" spans="1:6" ht="15.75" x14ac:dyDescent="0.25">
      <c r="A463" s="168">
        <v>463</v>
      </c>
      <c r="B463" s="169" t="s">
        <v>982</v>
      </c>
      <c r="C463" s="170" t="s">
        <v>999</v>
      </c>
      <c r="D463" s="171" t="s">
        <v>1000</v>
      </c>
      <c r="E463" s="13">
        <f>20/63</f>
        <v>0.31746031746031744</v>
      </c>
      <c r="F463" s="2">
        <v>20</v>
      </c>
    </row>
    <row r="464" spans="1:6" ht="15.75" x14ac:dyDescent="0.25">
      <c r="A464" s="168">
        <v>469</v>
      </c>
      <c r="B464" s="169" t="s">
        <v>982</v>
      </c>
      <c r="C464" s="170" t="s">
        <v>1001</v>
      </c>
      <c r="D464" s="171" t="s">
        <v>1002</v>
      </c>
      <c r="E464" s="13">
        <f>20/63</f>
        <v>0.31746031746031744</v>
      </c>
      <c r="F464" s="2">
        <v>20</v>
      </c>
    </row>
    <row r="465" spans="1:6" ht="15.75" x14ac:dyDescent="0.25">
      <c r="A465" s="120">
        <v>499</v>
      </c>
      <c r="B465" s="78" t="s">
        <v>1003</v>
      </c>
      <c r="C465" s="179" t="s">
        <v>1056</v>
      </c>
      <c r="D465" s="180" t="s">
        <v>1057</v>
      </c>
      <c r="E465" s="13">
        <f>20/63</f>
        <v>0.31746031746031744</v>
      </c>
      <c r="F465" s="2">
        <v>20</v>
      </c>
    </row>
    <row r="466" spans="1:6" ht="15.75" x14ac:dyDescent="0.25">
      <c r="A466" s="91">
        <v>108</v>
      </c>
      <c r="B466" s="54" t="s">
        <v>185</v>
      </c>
      <c r="C466" s="55" t="s">
        <v>304</v>
      </c>
      <c r="D466" s="56" t="s">
        <v>305</v>
      </c>
      <c r="E466" s="13">
        <f t="shared" ref="E466:E471" si="31">19/63</f>
        <v>0.30158730158730157</v>
      </c>
      <c r="F466" s="2">
        <v>19</v>
      </c>
    </row>
    <row r="467" spans="1:6" ht="15.75" x14ac:dyDescent="0.25">
      <c r="A467" s="127">
        <v>268</v>
      </c>
      <c r="B467" s="66" t="s">
        <v>551</v>
      </c>
      <c r="C467" s="67" t="s">
        <v>586</v>
      </c>
      <c r="D467" s="68" t="s">
        <v>587</v>
      </c>
      <c r="E467" s="13">
        <f t="shared" si="31"/>
        <v>0.30158730158730157</v>
      </c>
      <c r="F467" s="2">
        <v>19</v>
      </c>
    </row>
    <row r="468" spans="1:6" ht="15.75" x14ac:dyDescent="0.25">
      <c r="A468" s="115">
        <v>293</v>
      </c>
      <c r="B468" s="58" t="s">
        <v>634</v>
      </c>
      <c r="C468" s="128" t="s">
        <v>673</v>
      </c>
      <c r="D468" s="129" t="s">
        <v>674</v>
      </c>
      <c r="E468" s="13">
        <f t="shared" si="31"/>
        <v>0.30158730158730157</v>
      </c>
      <c r="F468" s="2">
        <v>19</v>
      </c>
    </row>
    <row r="469" spans="1:6" ht="15.75" x14ac:dyDescent="0.25">
      <c r="A469" s="146">
        <v>312</v>
      </c>
      <c r="B469" s="164" t="s">
        <v>675</v>
      </c>
      <c r="C469" s="190" t="s">
        <v>694</v>
      </c>
      <c r="D469" s="191" t="s">
        <v>695</v>
      </c>
      <c r="E469" s="13">
        <f t="shared" si="31"/>
        <v>0.30158730158730157</v>
      </c>
      <c r="F469" s="2">
        <v>19</v>
      </c>
    </row>
    <row r="470" spans="1:6" ht="15.75" x14ac:dyDescent="0.25">
      <c r="A470" s="102">
        <v>403</v>
      </c>
      <c r="B470" s="103" t="s">
        <v>818</v>
      </c>
      <c r="C470" s="104" t="s">
        <v>877</v>
      </c>
      <c r="D470" s="105" t="s">
        <v>878</v>
      </c>
      <c r="E470" s="13">
        <f t="shared" si="31"/>
        <v>0.30158730158730157</v>
      </c>
      <c r="F470" s="2">
        <v>19</v>
      </c>
    </row>
    <row r="471" spans="1:6" ht="15.75" x14ac:dyDescent="0.25">
      <c r="A471" s="102">
        <v>412</v>
      </c>
      <c r="B471" s="103" t="s">
        <v>818</v>
      </c>
      <c r="C471" s="165" t="s">
        <v>879</v>
      </c>
      <c r="D471" s="166" t="s">
        <v>880</v>
      </c>
      <c r="E471" s="13">
        <f t="shared" si="31"/>
        <v>0.30158730158730157</v>
      </c>
      <c r="F471" s="2">
        <v>19</v>
      </c>
    </row>
    <row r="472" spans="1:6" ht="15.75" x14ac:dyDescent="0.25">
      <c r="A472" s="146">
        <v>195</v>
      </c>
      <c r="B472" s="163" t="s">
        <v>408</v>
      </c>
      <c r="C472" s="154" t="s">
        <v>441</v>
      </c>
      <c r="D472" s="155" t="s">
        <v>442</v>
      </c>
      <c r="E472" s="13">
        <f t="shared" ref="E472:E477" si="32">18/63</f>
        <v>0.2857142857142857</v>
      </c>
      <c r="F472" s="2">
        <v>18</v>
      </c>
    </row>
    <row r="473" spans="1:6" ht="15.75" x14ac:dyDescent="0.25">
      <c r="A473" s="111">
        <v>202</v>
      </c>
      <c r="B473" s="45" t="s">
        <v>449</v>
      </c>
      <c r="C473" s="81" t="s">
        <v>464</v>
      </c>
      <c r="D473" s="90" t="s">
        <v>465</v>
      </c>
      <c r="E473" s="13">
        <f t="shared" si="32"/>
        <v>0.2857142857142857</v>
      </c>
      <c r="F473" s="2">
        <v>18</v>
      </c>
    </row>
    <row r="474" spans="1:6" ht="15.75" x14ac:dyDescent="0.25">
      <c r="A474" s="111">
        <v>206</v>
      </c>
      <c r="B474" s="45" t="s">
        <v>449</v>
      </c>
      <c r="C474" s="46" t="s">
        <v>466</v>
      </c>
      <c r="D474" s="47" t="s">
        <v>467</v>
      </c>
      <c r="E474" s="13">
        <f t="shared" si="32"/>
        <v>0.2857142857142857</v>
      </c>
      <c r="F474" s="2">
        <v>18</v>
      </c>
    </row>
    <row r="475" spans="1:6" ht="15.75" x14ac:dyDescent="0.25">
      <c r="A475" s="102">
        <v>417</v>
      </c>
      <c r="B475" s="103" t="s">
        <v>818</v>
      </c>
      <c r="C475" s="165" t="s">
        <v>881</v>
      </c>
      <c r="D475" s="166" t="s">
        <v>882</v>
      </c>
      <c r="E475" s="13">
        <f t="shared" si="32"/>
        <v>0.2857142857142857</v>
      </c>
      <c r="F475" s="2">
        <v>18</v>
      </c>
    </row>
    <row r="476" spans="1:6" ht="15.75" x14ac:dyDescent="0.25">
      <c r="A476" s="135">
        <v>459</v>
      </c>
      <c r="B476" s="74" t="s">
        <v>961</v>
      </c>
      <c r="C476" s="75" t="s">
        <v>980</v>
      </c>
      <c r="D476" s="76" t="s">
        <v>981</v>
      </c>
      <c r="E476" s="13">
        <f t="shared" si="32"/>
        <v>0.2857142857142857</v>
      </c>
      <c r="F476" s="2">
        <v>18</v>
      </c>
    </row>
    <row r="477" spans="1:6" ht="15.75" x14ac:dyDescent="0.25">
      <c r="A477" s="120">
        <v>487</v>
      </c>
      <c r="B477" s="78" t="s">
        <v>1003</v>
      </c>
      <c r="C477" s="79" t="s">
        <v>1058</v>
      </c>
      <c r="D477" s="80" t="s">
        <v>1059</v>
      </c>
      <c r="E477" s="13">
        <f t="shared" si="32"/>
        <v>0.2857142857142857</v>
      </c>
      <c r="F477" s="2">
        <v>18</v>
      </c>
    </row>
    <row r="478" spans="1:6" ht="15.75" x14ac:dyDescent="0.25">
      <c r="A478" s="111">
        <v>331</v>
      </c>
      <c r="B478" s="45" t="s">
        <v>696</v>
      </c>
      <c r="C478" s="125" t="s">
        <v>769</v>
      </c>
      <c r="D478" s="126" t="s">
        <v>770</v>
      </c>
      <c r="E478" s="13">
        <f>17/63</f>
        <v>0.26984126984126983</v>
      </c>
      <c r="F478" s="2">
        <v>17</v>
      </c>
    </row>
    <row r="479" spans="1:6" ht="15.75" x14ac:dyDescent="0.25">
      <c r="A479" s="102">
        <v>387</v>
      </c>
      <c r="B479" s="103" t="s">
        <v>818</v>
      </c>
      <c r="C479" s="165" t="s">
        <v>883</v>
      </c>
      <c r="D479" s="166" t="s">
        <v>884</v>
      </c>
      <c r="E479" s="13">
        <f>17/63</f>
        <v>0.26984126984126983</v>
      </c>
      <c r="F479" s="2">
        <v>17</v>
      </c>
    </row>
    <row r="480" spans="1:6" ht="15.75" x14ac:dyDescent="0.25">
      <c r="A480" s="111">
        <v>351</v>
      </c>
      <c r="B480" s="45" t="s">
        <v>696</v>
      </c>
      <c r="C480" s="125" t="s">
        <v>771</v>
      </c>
      <c r="D480" s="126" t="s">
        <v>772</v>
      </c>
      <c r="E480" s="13">
        <f>16/63</f>
        <v>0.25396825396825395</v>
      </c>
      <c r="F480" s="2">
        <v>16</v>
      </c>
    </row>
    <row r="481" spans="1:6" ht="15.75" x14ac:dyDescent="0.25">
      <c r="A481" s="102">
        <v>392</v>
      </c>
      <c r="B481" s="103" t="s">
        <v>818</v>
      </c>
      <c r="C481" s="165" t="s">
        <v>885</v>
      </c>
      <c r="D481" s="166" t="s">
        <v>886</v>
      </c>
      <c r="E481" s="13">
        <f>16/63</f>
        <v>0.25396825396825395</v>
      </c>
      <c r="F481" s="2">
        <v>16</v>
      </c>
    </row>
    <row r="482" spans="1:6" ht="15.75" x14ac:dyDescent="0.25">
      <c r="A482" s="92">
        <v>138</v>
      </c>
      <c r="B482" s="84" t="s">
        <v>306</v>
      </c>
      <c r="C482" s="93" t="s">
        <v>345</v>
      </c>
      <c r="D482" s="94" t="s">
        <v>346</v>
      </c>
      <c r="E482" s="13">
        <f>15/63</f>
        <v>0.23809523809523808</v>
      </c>
      <c r="F482" s="2">
        <v>15</v>
      </c>
    </row>
    <row r="483" spans="1:6" ht="15.75" x14ac:dyDescent="0.25">
      <c r="A483" s="102">
        <v>391</v>
      </c>
      <c r="B483" s="103" t="s">
        <v>818</v>
      </c>
      <c r="C483" s="165" t="s">
        <v>887</v>
      </c>
      <c r="D483" s="166" t="s">
        <v>888</v>
      </c>
      <c r="E483" s="13">
        <f>15/63</f>
        <v>0.23809523809523808</v>
      </c>
      <c r="F483" s="2">
        <v>15</v>
      </c>
    </row>
    <row r="484" spans="1:6" ht="15.75" x14ac:dyDescent="0.25">
      <c r="A484" s="102">
        <v>416</v>
      </c>
      <c r="B484" s="103" t="s">
        <v>818</v>
      </c>
      <c r="C484" s="165" t="s">
        <v>889</v>
      </c>
      <c r="D484" s="166" t="s">
        <v>890</v>
      </c>
      <c r="E484" s="13">
        <f>15/63</f>
        <v>0.23809523809523808</v>
      </c>
      <c r="F484" s="2">
        <v>15</v>
      </c>
    </row>
    <row r="485" spans="1:6" ht="15.75" x14ac:dyDescent="0.25">
      <c r="A485" s="120">
        <v>474</v>
      </c>
      <c r="B485" s="78" t="s">
        <v>1003</v>
      </c>
      <c r="C485" s="88" t="s">
        <v>1060</v>
      </c>
      <c r="D485" s="196" t="s">
        <v>1061</v>
      </c>
      <c r="E485" s="13">
        <f>15/63</f>
        <v>0.23809523809523808</v>
      </c>
      <c r="F485" s="2">
        <v>15</v>
      </c>
    </row>
    <row r="486" spans="1:6" ht="15.75" x14ac:dyDescent="0.25">
      <c r="A486" s="120">
        <v>500</v>
      </c>
      <c r="B486" s="78" t="s">
        <v>1003</v>
      </c>
      <c r="C486" s="179" t="s">
        <v>1062</v>
      </c>
      <c r="D486" s="180" t="s">
        <v>1063</v>
      </c>
      <c r="E486" s="13">
        <f>15/63</f>
        <v>0.23809523809523808</v>
      </c>
      <c r="F486" s="2">
        <v>15</v>
      </c>
    </row>
    <row r="487" spans="1:6" ht="15.75" x14ac:dyDescent="0.25">
      <c r="A487" s="111">
        <v>204</v>
      </c>
      <c r="B487" s="45" t="s">
        <v>449</v>
      </c>
      <c r="C487" s="46" t="s">
        <v>468</v>
      </c>
      <c r="D487" s="47" t="s">
        <v>469</v>
      </c>
      <c r="E487" s="13">
        <f>14/63</f>
        <v>0.22222222222222221</v>
      </c>
      <c r="F487" s="2">
        <v>14</v>
      </c>
    </row>
    <row r="488" spans="1:6" ht="15.75" x14ac:dyDescent="0.25">
      <c r="A488" s="115">
        <v>428</v>
      </c>
      <c r="B488" s="58" t="s">
        <v>899</v>
      </c>
      <c r="C488" s="128" t="s">
        <v>916</v>
      </c>
      <c r="D488" s="129" t="s">
        <v>917</v>
      </c>
      <c r="E488" s="13">
        <f>14/63</f>
        <v>0.22222222222222221</v>
      </c>
      <c r="F488" s="2">
        <v>14</v>
      </c>
    </row>
    <row r="489" spans="1:6" ht="15.75" x14ac:dyDescent="0.25">
      <c r="A489" s="102">
        <v>105</v>
      </c>
      <c r="B489" s="103" t="s">
        <v>818</v>
      </c>
      <c r="C489" s="165" t="s">
        <v>891</v>
      </c>
      <c r="D489" s="166" t="s">
        <v>892</v>
      </c>
      <c r="E489" s="13">
        <f>12/63</f>
        <v>0.19047619047619047</v>
      </c>
      <c r="F489" s="2">
        <v>12</v>
      </c>
    </row>
    <row r="490" spans="1:6" ht="15.75" x14ac:dyDescent="0.25">
      <c r="A490" s="111">
        <v>344</v>
      </c>
      <c r="B490" s="45" t="s">
        <v>696</v>
      </c>
      <c r="C490" s="125" t="s">
        <v>773</v>
      </c>
      <c r="D490" s="126" t="s">
        <v>774</v>
      </c>
      <c r="E490" s="13">
        <f>11/63</f>
        <v>0.17460317460317459</v>
      </c>
      <c r="F490" s="2">
        <v>11</v>
      </c>
    </row>
    <row r="491" spans="1:6" ht="15.75" x14ac:dyDescent="0.25">
      <c r="A491" s="102">
        <v>406</v>
      </c>
      <c r="B491" s="103" t="s">
        <v>818</v>
      </c>
      <c r="C491" s="165" t="s">
        <v>893</v>
      </c>
      <c r="D491" s="166" t="s">
        <v>894</v>
      </c>
      <c r="E491" s="13">
        <f>11/63</f>
        <v>0.17460317460317459</v>
      </c>
      <c r="F491" s="2">
        <v>11</v>
      </c>
    </row>
    <row r="492" spans="1:6" ht="15.75" x14ac:dyDescent="0.25">
      <c r="A492" s="115">
        <v>423</v>
      </c>
      <c r="B492" s="58" t="s">
        <v>899</v>
      </c>
      <c r="C492" s="59" t="s">
        <v>918</v>
      </c>
      <c r="D492" s="60" t="s">
        <v>919</v>
      </c>
      <c r="E492" s="13">
        <f>11/63</f>
        <v>0.17460317460317459</v>
      </c>
      <c r="F492" s="2">
        <v>11</v>
      </c>
    </row>
    <row r="493" spans="1:6" ht="15.75" x14ac:dyDescent="0.25">
      <c r="A493" s="127">
        <v>270</v>
      </c>
      <c r="B493" s="66" t="s">
        <v>551</v>
      </c>
      <c r="C493" s="67" t="s">
        <v>588</v>
      </c>
      <c r="D493" s="68" t="s">
        <v>589</v>
      </c>
      <c r="E493" s="13">
        <f>8/63</f>
        <v>0.12698412698412698</v>
      </c>
      <c r="F493" s="2">
        <v>8</v>
      </c>
    </row>
    <row r="494" spans="1:6" ht="15.75" x14ac:dyDescent="0.25">
      <c r="A494" s="146">
        <v>193</v>
      </c>
      <c r="B494" s="163" t="s">
        <v>408</v>
      </c>
      <c r="C494" s="154" t="s">
        <v>443</v>
      </c>
      <c r="D494" s="155" t="s">
        <v>444</v>
      </c>
      <c r="E494" s="13">
        <f>7/63</f>
        <v>0.1111111111111111</v>
      </c>
      <c r="F494" s="2">
        <v>7</v>
      </c>
    </row>
    <row r="495" spans="1:6" ht="15.75" x14ac:dyDescent="0.25">
      <c r="A495" s="102">
        <v>418</v>
      </c>
      <c r="B495" s="103" t="s">
        <v>818</v>
      </c>
      <c r="C495" s="104" t="s">
        <v>895</v>
      </c>
      <c r="D495" s="105" t="s">
        <v>896</v>
      </c>
      <c r="E495" s="13">
        <f>7/63</f>
        <v>0.1111111111111111</v>
      </c>
      <c r="F495" s="2">
        <v>7</v>
      </c>
    </row>
    <row r="496" spans="1:6" ht="15.75" x14ac:dyDescent="0.25">
      <c r="A496" s="112">
        <v>233</v>
      </c>
      <c r="B496" s="62" t="s">
        <v>470</v>
      </c>
      <c r="C496" s="63" t="s">
        <v>549</v>
      </c>
      <c r="D496" s="64" t="s">
        <v>550</v>
      </c>
      <c r="E496" s="13">
        <f>6/63</f>
        <v>9.5238095238095233E-2</v>
      </c>
      <c r="F496" s="2">
        <v>6</v>
      </c>
    </row>
    <row r="497" spans="1:6" ht="15.75" x14ac:dyDescent="0.25">
      <c r="A497" s="127">
        <v>267</v>
      </c>
      <c r="B497" s="66" t="s">
        <v>551</v>
      </c>
      <c r="C497" s="67" t="s">
        <v>590</v>
      </c>
      <c r="D497" s="68" t="s">
        <v>591</v>
      </c>
      <c r="E497" s="13">
        <f>5/63</f>
        <v>7.9365079365079361E-2</v>
      </c>
      <c r="F497" s="2">
        <v>5</v>
      </c>
    </row>
    <row r="498" spans="1:6" ht="15.75" x14ac:dyDescent="0.25">
      <c r="A498" s="102">
        <v>408</v>
      </c>
      <c r="B498" s="103" t="s">
        <v>818</v>
      </c>
      <c r="C498" s="167" t="s">
        <v>897</v>
      </c>
      <c r="D498" s="166" t="s">
        <v>898</v>
      </c>
      <c r="E498" s="13">
        <f>5/63</f>
        <v>7.9365079365079361E-2</v>
      </c>
      <c r="F498" s="2">
        <v>5</v>
      </c>
    </row>
    <row r="499" spans="1:6" ht="15.75" x14ac:dyDescent="0.25">
      <c r="A499" s="146">
        <v>187</v>
      </c>
      <c r="B499" s="163" t="s">
        <v>408</v>
      </c>
      <c r="C499" s="154" t="s">
        <v>445</v>
      </c>
      <c r="D499" s="155" t="s">
        <v>446</v>
      </c>
      <c r="E499" s="13">
        <f>4/63</f>
        <v>6.3492063492063489E-2</v>
      </c>
      <c r="F499" s="2">
        <v>4</v>
      </c>
    </row>
    <row r="500" spans="1:6" ht="15.75" x14ac:dyDescent="0.25">
      <c r="A500" s="146">
        <v>192</v>
      </c>
      <c r="B500" s="163" t="s">
        <v>408</v>
      </c>
      <c r="C500" s="154" t="s">
        <v>447</v>
      </c>
      <c r="D500" s="155" t="s">
        <v>448</v>
      </c>
      <c r="E500" s="13">
        <f>4/63</f>
        <v>6.3492063492063489E-2</v>
      </c>
      <c r="F500" s="2">
        <v>4</v>
      </c>
    </row>
    <row r="501" spans="1:6" ht="15.75" x14ac:dyDescent="0.25">
      <c r="A501" s="111">
        <v>321</v>
      </c>
      <c r="B501" s="45" t="s">
        <v>696</v>
      </c>
      <c r="C501" s="181" t="s">
        <v>775</v>
      </c>
      <c r="D501" s="181" t="s">
        <v>776</v>
      </c>
      <c r="E501" s="13">
        <f>4/63</f>
        <v>6.3492063492063489E-2</v>
      </c>
      <c r="F501" s="2">
        <v>4</v>
      </c>
    </row>
  </sheetData>
  <hyperlinks>
    <hyperlink ref="C223" r:id="rId1" display="https://www.goodreads.com/author/show/13199.Alain_de_Botton"/>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 Total results</vt:lpstr>
      <vt:lpstr>2. Coding of libraries names</vt:lpstr>
      <vt:lpstr>3. Percentage holds by genre</vt:lpstr>
      <vt:lpstr>4. Percentage by title</vt:lpstr>
      <vt:lpstr>'1. Total results'!Print_Area</vt:lpstr>
      <vt:lpstr>'1. Total 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Forsyth</dc:creator>
  <cp:keywords>[SEC=UNCLASSIFIED]</cp:keywords>
  <cp:lastModifiedBy>Ellen Forsyth</cp:lastModifiedBy>
  <cp:lastPrinted>2018-04-17T06:28:53Z</cp:lastPrinted>
  <dcterms:created xsi:type="dcterms:W3CDTF">2018-04-16T04:23:57Z</dcterms:created>
  <dcterms:modified xsi:type="dcterms:W3CDTF">2018-05-08T01:42:56Z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19A409043CF27DDBA2A44715A164B5F29B737B19</vt:lpwstr>
  </property>
  <property fmtid="{D5CDD505-2E9C-101B-9397-08002B2CF9AE}" pid="3" name="PM_SecurityClassification">
    <vt:lpwstr>UNCLASSIFIED</vt:lpwstr>
  </property>
  <property fmtid="{D5CDD505-2E9C-101B-9397-08002B2CF9AE}" pid="4" name="PM_DisplayValueSecClassificationWithQualifier">
    <vt:lpwstr>UNCLASSIFIED</vt:lpwstr>
  </property>
  <property fmtid="{D5CDD505-2E9C-101B-9397-08002B2CF9AE}" pid="5" name="PM_Qualifier">
    <vt:lpwstr/>
  </property>
  <property fmtid="{D5CDD505-2E9C-101B-9397-08002B2CF9AE}" pid="6" name="PM_Hash_SHA1">
    <vt:lpwstr>5C3D58FAD3921FD54BF37617BEDE25409CA57AC3</vt:lpwstr>
  </property>
  <property fmtid="{D5CDD505-2E9C-101B-9397-08002B2CF9AE}" pid="7" name="PM_InsertionValue">
    <vt:lpwstr>UNCLASSIFIED</vt:lpwstr>
  </property>
  <property fmtid="{D5CDD505-2E9C-101B-9397-08002B2CF9AE}" pid="8" name="PM_Hash_Salt">
    <vt:lpwstr>BC26CB8D83E18F6DC5B150B1686C8356</vt:lpwstr>
  </property>
  <property fmtid="{D5CDD505-2E9C-101B-9397-08002B2CF9AE}" pid="9" name="PM_Hash_Version">
    <vt:lpwstr>2014.2</vt:lpwstr>
  </property>
  <property fmtid="{D5CDD505-2E9C-101B-9397-08002B2CF9AE}" pid="10" name="PM_Hash_Salt_Prev">
    <vt:lpwstr>6580280177502CD54564B36F2E67E5CA</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ies>
</file>