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backupFile="1" codeName="ThisWorkbook"/>
  <mc:AlternateContent xmlns:mc="http://schemas.openxmlformats.org/markup-compatibility/2006">
    <mc:Choice Requires="x15">
      <x15ac:absPath xmlns:x15ac="http://schemas.microsoft.com/office/spreadsheetml/2010/11/ac" url="\\filprd11\wosip$\WOSIP Content\Public Library Services\pls_docs_for_migration\uploaded\"/>
    </mc:Choice>
  </mc:AlternateContent>
  <bookViews>
    <workbookView xWindow="75" yWindow="45" windowWidth="12000" windowHeight="6120" tabRatio="598"/>
  </bookViews>
  <sheets>
    <sheet name="Executive Summary" sheetId="100" r:id="rId1"/>
    <sheet name="Expenditure &amp; Subsidy-Summary" sheetId="1" r:id="rId2"/>
    <sheet name=" Expenditure &amp; Subsidy A-G " sheetId="2" r:id="rId3"/>
    <sheet name="Expenditure &amp; Subsidy G-N" sheetId="3" r:id="rId4"/>
    <sheet name="Expenditure &amp; Subsidy N-Y" sheetId="4" r:id="rId5"/>
    <sheet name="5-Blank" sheetId="5" r:id="rId6"/>
    <sheet name="Voted Exp, Subsidy &amp; LPG A-G" sheetId="6" r:id="rId7"/>
    <sheet name="Voted Exp, Subsidy &amp; LPG G-P" sheetId="7" r:id="rId8"/>
    <sheet name="Voted Exp, Subsidy &amp; LPG P-Y" sheetId="8" r:id="rId9"/>
    <sheet name="Expenditure &amp; Subsidy-Summaries" sheetId="11" r:id="rId10"/>
    <sheet name="Exp &amp; Subsidy by Library A-L" sheetId="12" r:id="rId11"/>
    <sheet name="Exp &amp; Subsidy by Library M-Y" sheetId="13" r:id="rId12"/>
    <sheet name="Exp on Library Material A-L" sheetId="88" r:id="rId13"/>
    <sheet name="Exp on Library Material M-Y" sheetId="89" r:id="rId14"/>
    <sheet name="14-blank" sheetId="14" r:id="rId15"/>
    <sheet name="Circulation" sheetId="15" r:id="rId16"/>
    <sheet name="Circulation by Format A-L" sheetId="16" r:id="rId17"/>
    <sheet name="Circulation by Format M-Y" sheetId="17" r:id="rId18"/>
    <sheet name="Circulation by Category A-L" sheetId="18" r:id="rId19"/>
    <sheet name="Circulation by Category M-Y" sheetId="19" r:id="rId20"/>
    <sheet name="Circulation of Non-Book A-L" sheetId="20" r:id="rId21"/>
    <sheet name="Circulation of Non-Book A-L " sheetId="82" r:id="rId22"/>
    <sheet name="Circulation of Non-Book M-Y" sheetId="21" r:id="rId23"/>
    <sheet name="Circulation of Non-Book M-Y (2)" sheetId="83" r:id="rId24"/>
    <sheet name="Circ. of Sep. Collections A-L" sheetId="81" r:id="rId25"/>
    <sheet name="Circ. of Sep. Collections M-Y" sheetId="23" r:id="rId26"/>
    <sheet name="26-Blank" sheetId="93" r:id="rId27"/>
    <sheet name="Circulation by Council" sheetId="91" r:id="rId28"/>
    <sheet name="Total Stock A-L" sheetId="26" r:id="rId29"/>
    <sheet name="Total Stock M-Y" sheetId="27" r:id="rId30"/>
    <sheet name="Total Bookstock A-L" sheetId="28" r:id="rId31"/>
    <sheet name="Total Bookstock M-Y" sheetId="29" r:id="rId32"/>
    <sheet name="Total Non-Book Material A-L" sheetId="30" r:id="rId33"/>
    <sheet name=" Total Non-Book Material A-L (2" sheetId="31" r:id="rId34"/>
    <sheet name="Total Non-Book Material M-Y" sheetId="32" r:id="rId35"/>
    <sheet name="Total Non-Book Material M-Y (2)" sheetId="33" r:id="rId36"/>
    <sheet name="Total Serials A-L" sheetId="34" r:id="rId37"/>
    <sheet name="Total Serials M-Y" sheetId="35" r:id="rId38"/>
    <sheet name="Separate Collections A-L" sheetId="36" r:id="rId39"/>
    <sheet name="Separate Collections M-Y" sheetId="37" r:id="rId40"/>
    <sheet name="Acquisitions &amp; Discards A-L" sheetId="38" r:id="rId41"/>
    <sheet name="Acquisitions &amp; Discards M-Y" sheetId="39" r:id="rId42"/>
    <sheet name="Registered Members A-L" sheetId="40" r:id="rId43"/>
    <sheet name="Registered Members M-Y" sheetId="41" r:id="rId44"/>
    <sheet name="44-Blank" sheetId="94" r:id="rId45"/>
    <sheet name="Non-Resident Members by Council" sheetId="92" r:id="rId46"/>
    <sheet name="Service Pts &amp; Opening Hrs A-L " sheetId="42" r:id="rId47"/>
    <sheet name="Service Pts &amp; Opening Hrs M-Y" sheetId="43" r:id="rId48"/>
    <sheet name="Service Pts &amp; Hrs Open A-L" sheetId="86" r:id="rId49"/>
    <sheet name="Service Pts Hrs Open M-Y" sheetId="87" r:id="rId50"/>
    <sheet name="Library Staff A-L" sheetId="44" r:id="rId51"/>
    <sheet name="Library Staff M-Y" sheetId="45" r:id="rId52"/>
    <sheet name=" Regional &amp; Joint Libraries (1)" sheetId="46" r:id="rId53"/>
    <sheet name="Regional &amp; Joint Libraries (2)" sheetId="47" r:id="rId54"/>
    <sheet name="Regional &amp; Joint Libraries (3)" sheetId="48" r:id="rId55"/>
    <sheet name="Summary of Comparative Stats" sheetId="49" r:id="rId56"/>
    <sheet name="56-blank" sheetId="50" r:id="rId57"/>
    <sheet name="Population" sheetId="51" r:id="rId58"/>
    <sheet name="Total Expenditure 2012-13" sheetId="52" r:id="rId59"/>
    <sheet name="Expenditure per capita" sheetId="53" r:id="rId60"/>
    <sheet name=" Exp. on Salaries per capita" sheetId="54" r:id="rId61"/>
    <sheet name="Exp. on Lib Material per capita" sheetId="55" r:id="rId62"/>
    <sheet name=" Library Material " sheetId="56" r:id="rId63"/>
    <sheet name="Library Material per capita" sheetId="57" r:id="rId64"/>
    <sheet name="Avg. cost of Library Material" sheetId="58" r:id="rId65"/>
    <sheet name="Age of Library Material" sheetId="59" r:id="rId66"/>
    <sheet name="Adult Fiction" sheetId="60" r:id="rId67"/>
    <sheet name="Adult Periodical Titles" sheetId="61" r:id="rId68"/>
    <sheet name="Acquisitions" sheetId="62" r:id="rId69"/>
    <sheet name="Acquisitions per capita" sheetId="63" r:id="rId70"/>
    <sheet name="Discards as % of Acquisitions" sheetId="64" r:id="rId71"/>
    <sheet name="Discards as % of total stock" sheetId="65" r:id="rId72"/>
    <sheet name=" Circulation of Lib. Material" sheetId="66" r:id="rId73"/>
    <sheet name="Circulation per capita" sheetId="67" r:id="rId74"/>
    <sheet name="Turnover of Stock" sheetId="68" r:id="rId75"/>
    <sheet name="Circulation per Staff Member" sheetId="69" r:id="rId76"/>
    <sheet name="Total Staff" sheetId="70" r:id="rId77"/>
    <sheet name="Population per Staff Member" sheetId="71" r:id="rId78"/>
    <sheet name="Total Qualified Staff" sheetId="96" r:id="rId79"/>
    <sheet name="Population per Qualified Staff" sheetId="73" r:id="rId80"/>
    <sheet name="Document Delivery A-L" sheetId="74" r:id="rId81"/>
    <sheet name="Document Delivery M-Y" sheetId="75" r:id="rId82"/>
    <sheet name="Library Visits A-L" sheetId="76" r:id="rId83"/>
    <sheet name="Library Visits M-Y" sheetId="77" r:id="rId84"/>
    <sheet name="Internet Access for Public A-L " sheetId="78" r:id="rId85"/>
    <sheet name="Internet Access for Public M-Y " sheetId="79" r:id="rId86"/>
    <sheet name="Information Requests A-L" sheetId="84" r:id="rId87"/>
    <sheet name="Information Requests M-Y" sheetId="85" r:id="rId88"/>
    <sheet name="Library Programs A-L" sheetId="97" r:id="rId89"/>
    <sheet name="Library Programs M-Y" sheetId="98" r:id="rId90"/>
    <sheet name="Website Visits" sheetId="99" r:id="rId91"/>
  </sheets>
  <definedNames>
    <definedName name="_xlnm.Print_Area" localSheetId="72">' Circulation of Lib. Material'!$A$1:$G$55</definedName>
    <definedName name="_xlnm.Print_Area" localSheetId="60">' Exp. on Salaries per capita'!$A$1:$F$56</definedName>
    <definedName name="_xlnm.Print_Area" localSheetId="2">' Expenditure &amp; Subsidy A-G '!$A$1:$K$62</definedName>
    <definedName name="_xlnm.Print_Area" localSheetId="62">' Library Material '!$A$1:$F$56</definedName>
    <definedName name="_xlnm.Print_Area" localSheetId="52">' Regional &amp; Joint Libraries (1)'!$A$1:$G$55</definedName>
    <definedName name="_xlnm.Print_Area" localSheetId="33">' Total Non-Book Material A-L (2'!$A$1:$G$59</definedName>
    <definedName name="_xlnm.Print_Area" localSheetId="5">'5-Blank'!$A$1:$H$48</definedName>
    <definedName name="_xlnm.Print_Area" localSheetId="68">Acquisitions!$A$1:$G$56</definedName>
    <definedName name="_xlnm.Print_Area" localSheetId="40">'Acquisitions &amp; Discards A-L'!$A$1:$E$57</definedName>
    <definedName name="_xlnm.Print_Area" localSheetId="41">'Acquisitions &amp; Discards M-Y'!$A$1:$E$55</definedName>
    <definedName name="_xlnm.Print_Area" localSheetId="69">'Acquisitions per capita'!$A$1:$G$56</definedName>
    <definedName name="_xlnm.Print_Area" localSheetId="66">'Adult Fiction'!$A$1:$G$56</definedName>
    <definedName name="_xlnm.Print_Area" localSheetId="67">'Adult Periodical Titles'!$A$1:$G$56</definedName>
    <definedName name="_xlnm.Print_Area" localSheetId="65">'Age of Library Material'!$A$1:$G$61</definedName>
    <definedName name="_xlnm.Print_Area" localSheetId="64">'Avg. cost of Library Material'!$A$1:$F$59</definedName>
    <definedName name="_xlnm.Print_Area" localSheetId="24">'Circ. of Sep. Collections A-L'!$A$1:$I$59</definedName>
    <definedName name="_xlnm.Print_Area" localSheetId="25">'Circ. of Sep. Collections M-Y'!$A$1:$I$57</definedName>
    <definedName name="_xlnm.Print_Area" localSheetId="15">Circulation!$A$1:$E$57</definedName>
    <definedName name="_xlnm.Print_Area" localSheetId="18">'Circulation by Category A-L'!$A$1:$J$57</definedName>
    <definedName name="_xlnm.Print_Area" localSheetId="19">'Circulation by Category M-Y'!$A$1:$J$55</definedName>
    <definedName name="_xlnm.Print_Area" localSheetId="27">'Circulation by Council'!$A$1:$K$58</definedName>
    <definedName name="_xlnm.Print_Area" localSheetId="17">'Circulation by Format M-Y'!$A$1:$E$55</definedName>
    <definedName name="_xlnm.Print_Area" localSheetId="21">'Circulation of Non-Book A-L '!$A$1:$G$57</definedName>
    <definedName name="_xlnm.Print_Area" localSheetId="22">'Circulation of Non-Book M-Y'!$A$1:$F$55</definedName>
    <definedName name="_xlnm.Print_Area" localSheetId="23">'Circulation of Non-Book M-Y (2)'!$A$1:$G$55</definedName>
    <definedName name="_xlnm.Print_Area" localSheetId="73">'Circulation per capita'!$A$1:$G$55</definedName>
    <definedName name="_xlnm.Print_Area" localSheetId="75">'Circulation per Staff Member'!$A$1:$G$55</definedName>
    <definedName name="_xlnm.Print_Area" localSheetId="70">'Discards as % of Acquisitions'!$A$1:$G$56</definedName>
    <definedName name="_xlnm.Print_Area" localSheetId="71">'Discards as % of total stock'!$A$1:$G$56</definedName>
    <definedName name="_xlnm.Print_Area" localSheetId="80">'Document Delivery A-L'!$A$1:$C$57</definedName>
    <definedName name="_xlnm.Print_Area" localSheetId="81">'Document Delivery M-Y'!$A$1:$C$55</definedName>
    <definedName name="_xlnm.Print_Area" localSheetId="10">'Exp &amp; Subsidy by Library A-L'!$A$1:$G$62</definedName>
    <definedName name="_xlnm.Print_Area" localSheetId="11">'Exp &amp; Subsidy by Library M-Y'!$A$1:$G$60</definedName>
    <definedName name="_xlnm.Print_Area" localSheetId="12">'Exp on Library Material A-L'!$A$1:$H$60</definedName>
    <definedName name="_xlnm.Print_Area" localSheetId="13">'Exp on Library Material M-Y'!$A$1:$G$55</definedName>
    <definedName name="_xlnm.Print_Area" localSheetId="61">'Exp. on Lib Material per capita'!$A$1:$G$58</definedName>
    <definedName name="_xlnm.Print_Area" localSheetId="3">'Expenditure &amp; Subsidy G-N'!$A$1:$K$62</definedName>
    <definedName name="_xlnm.Print_Area" localSheetId="4">'Expenditure &amp; Subsidy N-Y'!$A$1:$J$64</definedName>
    <definedName name="_xlnm.Print_Area" localSheetId="9">'Expenditure &amp; Subsidy-Summaries'!$A$1:$H$48</definedName>
    <definedName name="_xlnm.Print_Area" localSheetId="1">'Expenditure &amp; Subsidy-Summary'!$A$1:$I$47</definedName>
    <definedName name="_xlnm.Print_Area" localSheetId="59">'Expenditure per capita'!$A$1:$F$56</definedName>
    <definedName name="_xlnm.Print_Area" localSheetId="86">'Information Requests A-L'!$A$1:$C$57</definedName>
    <definedName name="_xlnm.Print_Area" localSheetId="87">'Information Requests M-Y'!$A$1:$C$55</definedName>
    <definedName name="_xlnm.Print_Area" localSheetId="84">'Internet Access for Public A-L '!$A$1:$D$57</definedName>
    <definedName name="_xlnm.Print_Area" localSheetId="85">'Internet Access for Public M-Y '!$A$1:$D$55</definedName>
    <definedName name="_xlnm.Print_Area" localSheetId="63">'Library Material per capita'!$A$1:$F$55</definedName>
    <definedName name="_xlnm.Print_Area" localSheetId="50">'Library Staff A-L'!$A$1:$H$57</definedName>
    <definedName name="_xlnm.Print_Area" localSheetId="51">'Library Staff M-Y'!$A$1:$H$55</definedName>
    <definedName name="_xlnm.Print_Area" localSheetId="82">'Library Visits A-L'!$A$1:$F$57</definedName>
    <definedName name="_xlnm.Print_Area" localSheetId="83">'Library Visits M-Y'!$A$1:$F$55</definedName>
    <definedName name="_xlnm.Print_Area" localSheetId="45">'Non-Resident Members by Council'!$A$1:$H$57</definedName>
    <definedName name="_xlnm.Print_Area" localSheetId="57">Population!$A$1:$G$57</definedName>
    <definedName name="_xlnm.Print_Area" localSheetId="79">'Population per Qualified Staff'!$A$1:$G$55</definedName>
    <definedName name="_xlnm.Print_Area" localSheetId="77">'Population per Staff Member'!$A$1:$G$55</definedName>
    <definedName name="_xlnm.Print_Area" localSheetId="53">'Regional &amp; Joint Libraries (2)'!$A$1:$D$52</definedName>
    <definedName name="_xlnm.Print_Area" localSheetId="54">'Regional &amp; Joint Libraries (3)'!$A$1:$F$32</definedName>
    <definedName name="_xlnm.Print_Area" localSheetId="42">'Registered Members A-L'!$A$1:$I$57</definedName>
    <definedName name="_xlnm.Print_Area" localSheetId="43">'Registered Members M-Y'!$A$1:$I$57</definedName>
    <definedName name="_xlnm.Print_Area" localSheetId="38">'Separate Collections A-L'!$A$1:$J$57</definedName>
    <definedName name="_xlnm.Print_Area" localSheetId="39">'Separate Collections M-Y'!$A$1:$J$57</definedName>
    <definedName name="_xlnm.Print_Area" localSheetId="48">'Service Pts &amp; Hrs Open A-L'!$A$1:$H$57</definedName>
    <definedName name="_xlnm.Print_Area" localSheetId="46">'Service Pts &amp; Opening Hrs A-L '!$A$1:$G$59</definedName>
    <definedName name="_xlnm.Print_Area" localSheetId="47">'Service Pts &amp; Opening Hrs M-Y'!$A$1:$G$60</definedName>
    <definedName name="_xlnm.Print_Area" localSheetId="49">'Service Pts Hrs Open M-Y'!$A$1:$H$55</definedName>
    <definedName name="_xlnm.Print_Area" localSheetId="30">'Total Bookstock A-L'!$A$1:$K$57</definedName>
    <definedName name="_xlnm.Print_Area" localSheetId="31">'Total Bookstock M-Y'!$A$1:$K$58</definedName>
    <definedName name="_xlnm.Print_Area" localSheetId="58">'Total Expenditure 2012-13'!$A$1:$F$57</definedName>
    <definedName name="_xlnm.Print_Area" localSheetId="32">'Total Non-Book Material A-L'!$A$1:$G$57</definedName>
    <definedName name="_xlnm.Print_Area" localSheetId="34">'Total Non-Book Material M-Y'!$A$1:$G$56</definedName>
    <definedName name="_xlnm.Print_Area" localSheetId="35">'Total Non-Book Material M-Y (2)'!$A$1:$G$57</definedName>
    <definedName name="_xlnm.Print_Area" localSheetId="78">'Total Qualified Staff'!$A$1:$G$57</definedName>
    <definedName name="_xlnm.Print_Area" localSheetId="36">'Total Serials A-L'!$A$1:$H$58</definedName>
    <definedName name="_xlnm.Print_Area" localSheetId="37">'Total Serials M-Y'!$A$1:$H$59</definedName>
    <definedName name="_xlnm.Print_Area" localSheetId="76">'Total Staff'!$A$1:$G$56</definedName>
    <definedName name="_xlnm.Print_Area" localSheetId="29">'Total Stock M-Y'!$A$1:$D$55</definedName>
    <definedName name="_xlnm.Print_Area" localSheetId="74">'Turnover of Stock'!$A$1:$G$57</definedName>
    <definedName name="_xlnm.Print_Area" localSheetId="6">'Voted Exp, Subsidy &amp; LPG A-G'!$A$1:$H$58</definedName>
    <definedName name="_xlnm.Print_Area" localSheetId="7">'Voted Exp, Subsidy &amp; LPG G-P'!$A$1:$H$59</definedName>
    <definedName name="_xlnm.Print_Area" localSheetId="8">'Voted Exp, Subsidy &amp; LPG P-Y'!$A$1:$H$54</definedName>
  </definedNames>
  <calcPr calcId="152511"/>
</workbook>
</file>

<file path=xl/calcChain.xml><?xml version="1.0" encoding="utf-8"?>
<calcChain xmlns="http://schemas.openxmlformats.org/spreadsheetml/2006/main">
  <c r="F58" i="58" l="1"/>
  <c r="F57" i="58"/>
  <c r="F55" i="54"/>
  <c r="F56" i="54" l="1"/>
  <c r="F54" i="55"/>
  <c r="F53" i="55"/>
  <c r="F55" i="53" l="1"/>
  <c r="F56" i="52"/>
  <c r="F55" i="52"/>
  <c r="G55" i="51"/>
  <c r="G57" i="51"/>
  <c r="G56" i="51"/>
  <c r="N7" i="58" l="1"/>
  <c r="N8" i="58"/>
  <c r="N9" i="58"/>
  <c r="N10" i="58"/>
  <c r="N11"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6" i="58"/>
  <c r="Q52" i="55" l="1"/>
  <c r="L55" i="55"/>
  <c r="L56" i="55"/>
  <c r="P56" i="55"/>
  <c r="P55" i="55"/>
  <c r="P54"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4" i="55"/>
  <c r="L5" i="55"/>
  <c r="L6" i="55"/>
  <c r="L7" i="55"/>
  <c r="L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4" i="55"/>
  <c r="F14" i="13"/>
  <c r="F41" i="13"/>
  <c r="F38" i="12"/>
  <c r="F55" i="89"/>
  <c r="F54" i="89"/>
  <c r="F53" i="89"/>
  <c r="E55" i="89"/>
  <c r="E54" i="89"/>
  <c r="E53" i="89"/>
  <c r="D55" i="89"/>
  <c r="D54" i="89"/>
  <c r="D53" i="89"/>
  <c r="C55" i="89"/>
  <c r="C54" i="89"/>
  <c r="C53" i="89"/>
  <c r="B55" i="89"/>
  <c r="B54" i="89"/>
  <c r="B53" i="89"/>
  <c r="H57" i="88"/>
  <c r="F57" i="52"/>
  <c r="Q55" i="55" l="1"/>
  <c r="Q54" i="55"/>
  <c r="G7" i="13"/>
  <c r="G11" i="89" l="1"/>
  <c r="Q103" i="88"/>
  <c r="Q102" i="88"/>
  <c r="Q101" i="88"/>
  <c r="H35" i="88"/>
  <c r="G51" i="89"/>
  <c r="G38" i="89"/>
  <c r="Q104" i="88" l="1"/>
  <c r="J58" i="36"/>
  <c r="O55" i="54" l="1"/>
  <c r="S51" i="54"/>
  <c r="N55" i="54"/>
  <c r="P52" i="54"/>
  <c r="L56" i="54"/>
  <c r="L55" i="54"/>
  <c r="O54" i="54" l="1"/>
  <c r="O56" i="55"/>
  <c r="N54" i="54"/>
  <c r="B55" i="23" l="1"/>
  <c r="H55" i="87"/>
  <c r="H54" i="87"/>
  <c r="H53" i="87"/>
  <c r="G55" i="87"/>
  <c r="G54" i="87"/>
  <c r="G53" i="87"/>
  <c r="F55" i="87"/>
  <c r="F54" i="87"/>
  <c r="F53" i="87"/>
  <c r="E55" i="87"/>
  <c r="E54" i="87"/>
  <c r="E53" i="87"/>
  <c r="D55" i="87"/>
  <c r="D54" i="87"/>
  <c r="D53" i="87"/>
  <c r="C55" i="87"/>
  <c r="C54" i="87"/>
  <c r="C53" i="87"/>
  <c r="B55" i="87"/>
  <c r="B54" i="87"/>
  <c r="B53" i="87"/>
  <c r="G60" i="43"/>
  <c r="G59" i="43"/>
  <c r="G58" i="43"/>
  <c r="F60" i="43"/>
  <c r="F59" i="43"/>
  <c r="F58" i="43"/>
  <c r="E60" i="43"/>
  <c r="E59" i="43"/>
  <c r="E58" i="43"/>
  <c r="D60" i="43"/>
  <c r="D59" i="43"/>
  <c r="D58" i="43"/>
  <c r="C60" i="43"/>
  <c r="C59" i="43"/>
  <c r="C58" i="43"/>
  <c r="B60" i="43"/>
  <c r="B59" i="43"/>
  <c r="B58" i="43"/>
  <c r="L50" i="88" l="1"/>
  <c r="G61" i="59" l="1"/>
  <c r="G60" i="59"/>
  <c r="F61" i="59"/>
  <c r="F60" i="59"/>
  <c r="H57" i="86"/>
  <c r="G58" i="8" l="1"/>
  <c r="G57" i="8"/>
  <c r="G56" i="8"/>
  <c r="G55" i="8"/>
  <c r="F58" i="8"/>
  <c r="F57" i="8"/>
  <c r="F56" i="8"/>
  <c r="F55" i="8"/>
  <c r="C58" i="8"/>
  <c r="C57" i="8"/>
  <c r="C56" i="8"/>
  <c r="C55" i="8"/>
  <c r="B58" i="8"/>
  <c r="B57" i="8"/>
  <c r="B56" i="8"/>
  <c r="B55" i="8"/>
  <c r="H56" i="88"/>
  <c r="E57" i="99" l="1"/>
  <c r="E55" i="99"/>
  <c r="E56" i="99"/>
  <c r="C56" i="98"/>
  <c r="C55" i="98"/>
  <c r="C54" i="98"/>
  <c r="B56" i="98"/>
  <c r="B55" i="98"/>
  <c r="B54" i="98"/>
  <c r="B53" i="85"/>
  <c r="D55" i="79"/>
  <c r="D54" i="79"/>
  <c r="D53" i="79"/>
  <c r="C55" i="79"/>
  <c r="C54" i="79"/>
  <c r="C53" i="79"/>
  <c r="B55" i="79"/>
  <c r="B54" i="79"/>
  <c r="B53" i="79"/>
  <c r="E55" i="77"/>
  <c r="E54" i="77"/>
  <c r="E53" i="77"/>
  <c r="D55" i="77"/>
  <c r="D54" i="77"/>
  <c r="D53" i="77"/>
  <c r="C55" i="77"/>
  <c r="C54" i="77"/>
  <c r="C53" i="77"/>
  <c r="B55" i="77"/>
  <c r="B54" i="77"/>
  <c r="B53" i="77"/>
  <c r="C55" i="75" l="1"/>
  <c r="C54" i="75"/>
  <c r="C53" i="75"/>
  <c r="B55" i="75"/>
  <c r="B54" i="75"/>
  <c r="B53" i="75"/>
  <c r="G55" i="73"/>
  <c r="G54" i="73"/>
  <c r="G57" i="96"/>
  <c r="G56" i="96"/>
  <c r="G55" i="96"/>
  <c r="G55" i="71"/>
  <c r="G54" i="71"/>
  <c r="G56" i="70"/>
  <c r="G55" i="70"/>
  <c r="G54" i="70"/>
  <c r="G55" i="69"/>
  <c r="G54" i="69"/>
  <c r="G57" i="68"/>
  <c r="G56" i="68"/>
  <c r="G55" i="67"/>
  <c r="G54" i="67"/>
  <c r="G55" i="66"/>
  <c r="G54" i="66"/>
  <c r="G53" i="66"/>
  <c r="G56" i="65"/>
  <c r="G55" i="65"/>
  <c r="G56" i="64"/>
  <c r="G55" i="64"/>
  <c r="G56" i="63"/>
  <c r="G55" i="63"/>
  <c r="G56" i="62"/>
  <c r="G55" i="62"/>
  <c r="G54" i="62"/>
  <c r="G56" i="61"/>
  <c r="G55" i="61"/>
  <c r="G54" i="61"/>
  <c r="G56" i="60"/>
  <c r="G55" i="60"/>
  <c r="F55" i="57" l="1"/>
  <c r="F54" i="57"/>
  <c r="F56" i="56"/>
  <c r="F55" i="56"/>
  <c r="F54" i="56"/>
  <c r="E55" i="39" l="1"/>
  <c r="E54" i="39"/>
  <c r="E53" i="39"/>
  <c r="J57" i="37"/>
  <c r="J56" i="37"/>
  <c r="J55" i="37"/>
  <c r="I57" i="37"/>
  <c r="I56" i="37"/>
  <c r="I55" i="37"/>
  <c r="H57" i="37"/>
  <c r="H56" i="37"/>
  <c r="H55" i="37"/>
  <c r="G57" i="37"/>
  <c r="G56" i="37"/>
  <c r="G55" i="37"/>
  <c r="F57" i="37"/>
  <c r="F56" i="37"/>
  <c r="F55" i="37"/>
  <c r="E57" i="37"/>
  <c r="E56" i="37"/>
  <c r="E55" i="37"/>
  <c r="D57" i="37"/>
  <c r="D56" i="37"/>
  <c r="D55" i="37"/>
  <c r="C57" i="37"/>
  <c r="C56" i="37"/>
  <c r="C55" i="37"/>
  <c r="B57" i="37"/>
  <c r="B56" i="37"/>
  <c r="B55" i="37"/>
  <c r="C54" i="32" l="1"/>
  <c r="B54" i="32"/>
  <c r="G57" i="33"/>
  <c r="G56" i="33"/>
  <c r="G55" i="33"/>
  <c r="F57" i="33"/>
  <c r="F56" i="33"/>
  <c r="F55" i="33"/>
  <c r="E57" i="33"/>
  <c r="E56" i="33"/>
  <c r="E55" i="33"/>
  <c r="D57" i="33"/>
  <c r="D56" i="33"/>
  <c r="D55" i="33"/>
  <c r="C57" i="33"/>
  <c r="C56" i="33"/>
  <c r="C55" i="33"/>
  <c r="B57" i="33"/>
  <c r="B56" i="33"/>
  <c r="B55" i="33"/>
  <c r="G56" i="32"/>
  <c r="G55" i="32"/>
  <c r="G54" i="32"/>
  <c r="F56" i="32"/>
  <c r="F55" i="32"/>
  <c r="F54" i="32"/>
  <c r="E56" i="32"/>
  <c r="E55" i="32"/>
  <c r="E54" i="32"/>
  <c r="D56" i="32"/>
  <c r="D55" i="32"/>
  <c r="D54" i="32"/>
  <c r="C56" i="32"/>
  <c r="C55" i="32"/>
  <c r="B56" i="32"/>
  <c r="B55" i="32"/>
  <c r="K58" i="29"/>
  <c r="K57" i="29"/>
  <c r="K56" i="29"/>
  <c r="J58" i="29"/>
  <c r="J57" i="29"/>
  <c r="J56" i="29"/>
  <c r="D55" i="27"/>
  <c r="D54" i="27"/>
  <c r="D53" i="27"/>
  <c r="C55" i="27"/>
  <c r="C54" i="27"/>
  <c r="C53" i="27"/>
  <c r="B55" i="27"/>
  <c r="B54" i="27"/>
  <c r="B53" i="27"/>
  <c r="I57" i="23"/>
  <c r="I56" i="23"/>
  <c r="I55" i="23"/>
  <c r="G55" i="83"/>
  <c r="G54" i="83"/>
  <c r="G53" i="83"/>
  <c r="F55" i="83"/>
  <c r="F54" i="83"/>
  <c r="F53" i="83"/>
  <c r="E55" i="83"/>
  <c r="E54" i="83"/>
  <c r="E53" i="83"/>
  <c r="D55" i="83"/>
  <c r="D54" i="83"/>
  <c r="D53" i="83"/>
  <c r="C55" i="83"/>
  <c r="C54" i="83"/>
  <c r="C53" i="83"/>
  <c r="B55" i="83"/>
  <c r="B54" i="83"/>
  <c r="B53" i="83"/>
  <c r="F55" i="21"/>
  <c r="F54" i="21"/>
  <c r="F53" i="21"/>
  <c r="C55" i="21"/>
  <c r="C54" i="21"/>
  <c r="C53" i="21"/>
  <c r="J55" i="19"/>
  <c r="J54" i="19"/>
  <c r="J53" i="19"/>
  <c r="H55" i="45" l="1"/>
  <c r="H54" i="45"/>
  <c r="H53" i="45"/>
  <c r="G55" i="45"/>
  <c r="G54" i="45"/>
  <c r="G53" i="45"/>
  <c r="F55" i="45"/>
  <c r="F54" i="45"/>
  <c r="F53" i="45"/>
  <c r="E55" i="45"/>
  <c r="E54" i="45"/>
  <c r="E53" i="45"/>
  <c r="D55" i="45"/>
  <c r="D54" i="45"/>
  <c r="D53" i="45"/>
  <c r="C55" i="45"/>
  <c r="C54" i="45"/>
  <c r="C53" i="45"/>
  <c r="B55" i="45"/>
  <c r="B54" i="45"/>
  <c r="B53" i="45"/>
  <c r="H11" i="87"/>
  <c r="H12" i="87"/>
  <c r="H13" i="87"/>
  <c r="H14" i="87"/>
  <c r="H15" i="87"/>
  <c r="H18" i="87"/>
  <c r="H19" i="87"/>
  <c r="H20" i="87"/>
  <c r="H21" i="87"/>
  <c r="H22" i="87"/>
  <c r="H24" i="87"/>
  <c r="H25" i="87"/>
  <c r="H26" i="87"/>
  <c r="H35" i="87"/>
  <c r="H36" i="87"/>
  <c r="H37" i="87"/>
  <c r="H39" i="87"/>
  <c r="H43" i="87"/>
  <c r="H45" i="87"/>
  <c r="H49" i="87"/>
  <c r="H50" i="87"/>
  <c r="H51" i="87"/>
  <c r="H6" i="87"/>
  <c r="H4" i="87"/>
  <c r="H10" i="86"/>
  <c r="H14" i="86"/>
  <c r="H15" i="86"/>
  <c r="H18" i="86"/>
  <c r="H25" i="86"/>
  <c r="H26" i="86"/>
  <c r="H28" i="86"/>
  <c r="H29" i="86"/>
  <c r="H33" i="86"/>
  <c r="H34" i="86"/>
  <c r="H35" i="86"/>
  <c r="H36" i="86"/>
  <c r="H37" i="86"/>
  <c r="H38" i="86"/>
  <c r="H39" i="86"/>
  <c r="H41" i="86"/>
  <c r="H46" i="86"/>
  <c r="H47" i="86"/>
  <c r="H48" i="86"/>
  <c r="H51" i="86"/>
  <c r="H52" i="86"/>
  <c r="H54" i="86"/>
  <c r="H55" i="86"/>
  <c r="H56" i="86"/>
  <c r="H7" i="86"/>
  <c r="G53"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6" i="43"/>
  <c r="G58" i="42"/>
  <c r="G59" i="42"/>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6" i="42"/>
  <c r="I57" i="41"/>
  <c r="I56" i="41"/>
  <c r="I55" i="41"/>
  <c r="H57" i="41"/>
  <c r="H56" i="41"/>
  <c r="H55" i="41"/>
  <c r="G57" i="41"/>
  <c r="G56" i="41"/>
  <c r="G55" i="41"/>
  <c r="F57" i="41"/>
  <c r="F56" i="41"/>
  <c r="F55" i="41"/>
  <c r="E57" i="41"/>
  <c r="E56" i="41"/>
  <c r="E55" i="41"/>
  <c r="D57" i="41"/>
  <c r="D56" i="41"/>
  <c r="D55" i="41"/>
  <c r="C57" i="41"/>
  <c r="C56" i="41"/>
  <c r="C55" i="41"/>
  <c r="B57" i="41"/>
  <c r="B56" i="41"/>
  <c r="B55" i="41"/>
  <c r="D55" i="39"/>
  <c r="D54" i="39"/>
  <c r="D53" i="39"/>
  <c r="C55" i="39"/>
  <c r="C54" i="39"/>
  <c r="C53" i="39"/>
  <c r="B55" i="39"/>
  <c r="B54" i="39"/>
  <c r="B53" i="39"/>
  <c r="H59" i="35"/>
  <c r="H58" i="35"/>
  <c r="H57" i="35"/>
  <c r="G59" i="35"/>
  <c r="G58" i="35"/>
  <c r="G57" i="35"/>
  <c r="F59" i="35"/>
  <c r="F58" i="35"/>
  <c r="F57" i="35"/>
  <c r="E59" i="35"/>
  <c r="E58" i="35"/>
  <c r="E57" i="35"/>
  <c r="D59" i="35"/>
  <c r="D58" i="35"/>
  <c r="D57" i="35"/>
  <c r="C59" i="35"/>
  <c r="C58" i="35"/>
  <c r="C57" i="35"/>
  <c r="B59" i="35"/>
  <c r="B58" i="35"/>
  <c r="B57" i="35"/>
  <c r="I58" i="29" l="1"/>
  <c r="I57" i="29"/>
  <c r="I56" i="29"/>
  <c r="H58" i="29"/>
  <c r="H57" i="29"/>
  <c r="H56" i="29"/>
  <c r="G58" i="29"/>
  <c r="G57" i="29"/>
  <c r="G56" i="29"/>
  <c r="F58" i="29"/>
  <c r="F57" i="29"/>
  <c r="F56" i="29"/>
  <c r="E58" i="29"/>
  <c r="E57" i="29"/>
  <c r="E56" i="29"/>
  <c r="D58" i="29"/>
  <c r="D57" i="29"/>
  <c r="D56" i="29"/>
  <c r="C58" i="29"/>
  <c r="C57" i="29"/>
  <c r="C56" i="29"/>
  <c r="B58" i="29"/>
  <c r="B57" i="29"/>
  <c r="B56" i="29"/>
  <c r="H57" i="23"/>
  <c r="H56" i="23"/>
  <c r="H55" i="23"/>
  <c r="G57" i="23"/>
  <c r="G56" i="23"/>
  <c r="G55" i="23"/>
  <c r="F57" i="23"/>
  <c r="F56" i="23"/>
  <c r="F55" i="23"/>
  <c r="E57" i="23"/>
  <c r="E56" i="23"/>
  <c r="E55" i="23"/>
  <c r="D57" i="23"/>
  <c r="D56" i="23"/>
  <c r="D55" i="23"/>
  <c r="C57" i="23"/>
  <c r="C56" i="23"/>
  <c r="C55" i="23"/>
  <c r="B57" i="23"/>
  <c r="B56" i="23"/>
  <c r="E55" i="21"/>
  <c r="E54" i="21"/>
  <c r="E53" i="21"/>
  <c r="D55" i="21"/>
  <c r="D54" i="21"/>
  <c r="D53" i="21"/>
  <c r="B55" i="21"/>
  <c r="B54" i="21"/>
  <c r="B53" i="21"/>
  <c r="I55" i="19"/>
  <c r="I54" i="19"/>
  <c r="I53" i="19"/>
  <c r="H55" i="19"/>
  <c r="H54" i="19"/>
  <c r="H53" i="19"/>
  <c r="G55" i="19"/>
  <c r="G54" i="19"/>
  <c r="G53" i="19"/>
  <c r="F55" i="19"/>
  <c r="F54" i="19"/>
  <c r="F53" i="19"/>
  <c r="E55" i="19"/>
  <c r="E54" i="19"/>
  <c r="E53" i="19"/>
  <c r="D55" i="19"/>
  <c r="D54" i="19"/>
  <c r="D53" i="19"/>
  <c r="C55" i="19"/>
  <c r="C54" i="19"/>
  <c r="C53" i="19"/>
  <c r="B55" i="19"/>
  <c r="B54" i="19"/>
  <c r="B53" i="19"/>
  <c r="E55" i="17"/>
  <c r="E54" i="17"/>
  <c r="E53" i="17"/>
  <c r="D55" i="17"/>
  <c r="D54" i="17"/>
  <c r="D53" i="17"/>
  <c r="C55" i="17"/>
  <c r="C54" i="17"/>
  <c r="C53" i="17"/>
  <c r="B55" i="17"/>
  <c r="B54" i="17"/>
  <c r="B53" i="17"/>
  <c r="E57" i="15"/>
  <c r="E56" i="15"/>
  <c r="E55" i="15"/>
  <c r="K6" i="91"/>
  <c r="K7" i="91"/>
  <c r="K8" i="91"/>
  <c r="K9" i="91"/>
  <c r="K10" i="91"/>
  <c r="K11" i="91"/>
  <c r="K12" i="91"/>
  <c r="K13" i="91"/>
  <c r="K14" i="91"/>
  <c r="K15" i="91"/>
  <c r="K16" i="91"/>
  <c r="K17" i="91"/>
  <c r="K18" i="91"/>
  <c r="K19" i="91"/>
  <c r="K20" i="91"/>
  <c r="K21" i="91"/>
  <c r="K22" i="91"/>
  <c r="K23" i="91"/>
  <c r="K24" i="91"/>
  <c r="K25" i="91"/>
  <c r="K26" i="91"/>
  <c r="K27" i="91"/>
  <c r="K29" i="91"/>
  <c r="K30" i="91"/>
  <c r="K31" i="91"/>
  <c r="K32" i="91"/>
  <c r="K33" i="91"/>
  <c r="K35" i="91"/>
  <c r="K36" i="91"/>
  <c r="K37" i="91"/>
  <c r="K38" i="91"/>
  <c r="K39" i="91"/>
  <c r="K40" i="91"/>
  <c r="K41" i="91"/>
  <c r="K42" i="91"/>
  <c r="K43" i="91"/>
  <c r="K44" i="91"/>
  <c r="K45" i="91"/>
  <c r="K46" i="91"/>
  <c r="K47" i="91"/>
  <c r="K48" i="91"/>
  <c r="K49" i="91"/>
  <c r="K50" i="91"/>
  <c r="K51" i="91"/>
  <c r="K52" i="91"/>
  <c r="K53" i="91"/>
  <c r="K5" i="91"/>
  <c r="G55" i="91"/>
  <c r="G54" i="91"/>
  <c r="G6" i="91"/>
  <c r="G7" i="91"/>
  <c r="G8" i="91"/>
  <c r="G9" i="91"/>
  <c r="G10" i="91"/>
  <c r="G11" i="91"/>
  <c r="G12" i="91"/>
  <c r="G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5" i="91"/>
  <c r="C55" i="91"/>
  <c r="C6"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5" i="91"/>
  <c r="C46" i="91"/>
  <c r="C47" i="91"/>
  <c r="C48" i="91"/>
  <c r="C49" i="91"/>
  <c r="C50" i="91"/>
  <c r="C51" i="91"/>
  <c r="C52" i="91"/>
  <c r="C53" i="91"/>
  <c r="C54" i="91"/>
  <c r="C5" i="91"/>
  <c r="B54" i="13" l="1"/>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H7" i="8" l="1"/>
  <c r="G24" i="13" s="1"/>
  <c r="H8" i="8"/>
  <c r="H9" i="8"/>
  <c r="H10" i="8"/>
  <c r="G26" i="13" s="1"/>
  <c r="H11" i="8"/>
  <c r="G28" i="13" s="1"/>
  <c r="H12" i="8"/>
  <c r="G30" i="13" s="1"/>
  <c r="H13" i="8"/>
  <c r="G31" i="13" s="1"/>
  <c r="H14" i="8"/>
  <c r="G32" i="13" s="1"/>
  <c r="H15" i="8"/>
  <c r="G33" i="13" s="1"/>
  <c r="H16" i="8"/>
  <c r="G34" i="13" s="1"/>
  <c r="H17" i="8"/>
  <c r="H18" i="8"/>
  <c r="G36" i="13" s="1"/>
  <c r="H19" i="8"/>
  <c r="G37" i="13" s="1"/>
  <c r="H20" i="8"/>
  <c r="G38" i="13" s="1"/>
  <c r="H21" i="8"/>
  <c r="H22" i="8"/>
  <c r="H23" i="8"/>
  <c r="G39" i="13" s="1"/>
  <c r="H24" i="8"/>
  <c r="H25" i="8"/>
  <c r="H26" i="8"/>
  <c r="H27" i="8"/>
  <c r="H28" i="8"/>
  <c r="G41" i="13" s="1"/>
  <c r="H29" i="8"/>
  <c r="H30" i="8"/>
  <c r="H31" i="8"/>
  <c r="H32" i="8"/>
  <c r="G43" i="13" s="1"/>
  <c r="H33" i="8"/>
  <c r="H34" i="8"/>
  <c r="H35" i="8"/>
  <c r="H36" i="8"/>
  <c r="G44" i="13" s="1"/>
  <c r="H37" i="8"/>
  <c r="H38" i="8"/>
  <c r="G45" i="13" s="1"/>
  <c r="H39" i="8"/>
  <c r="G41" i="12" s="1"/>
  <c r="H40" i="8"/>
  <c r="H41" i="8"/>
  <c r="G46" i="13" s="1"/>
  <c r="H42" i="8"/>
  <c r="G48" i="13" s="1"/>
  <c r="H43" i="8"/>
  <c r="G49" i="13" s="1"/>
  <c r="H44" i="8"/>
  <c r="G50" i="13" s="1"/>
  <c r="H45" i="8"/>
  <c r="G51" i="13" s="1"/>
  <c r="H46" i="8"/>
  <c r="G52" i="13" s="1"/>
  <c r="H47" i="8"/>
  <c r="G53" i="13" s="1"/>
  <c r="H48" i="8"/>
  <c r="G54" i="13" s="1"/>
  <c r="H49" i="8"/>
  <c r="H6" i="8"/>
  <c r="G23" i="13" s="1"/>
  <c r="H7" i="7"/>
  <c r="G40" i="12" s="1"/>
  <c r="H8" i="7"/>
  <c r="H9" i="7"/>
  <c r="H10" i="7"/>
  <c r="G42" i="12" s="1"/>
  <c r="H11" i="7"/>
  <c r="G43" i="12" s="1"/>
  <c r="H12" i="7"/>
  <c r="H13" i="7"/>
  <c r="H14" i="7"/>
  <c r="G44" i="12" s="1"/>
  <c r="H15" i="7"/>
  <c r="H16" i="7"/>
  <c r="G45" i="12" s="1"/>
  <c r="H17" i="7"/>
  <c r="G46" i="12" s="1"/>
  <c r="H18" i="7"/>
  <c r="G47" i="12" s="1"/>
  <c r="H19" i="7"/>
  <c r="H20" i="7"/>
  <c r="G48" i="12" s="1"/>
  <c r="H21" i="7"/>
  <c r="G49" i="12" s="1"/>
  <c r="H22" i="7"/>
  <c r="H23" i="7"/>
  <c r="H24" i="7"/>
  <c r="G50" i="12" s="1"/>
  <c r="H25" i="7"/>
  <c r="G51" i="12" s="1"/>
  <c r="H26" i="7"/>
  <c r="G52" i="12" s="1"/>
  <c r="H27" i="7"/>
  <c r="G53" i="12" s="1"/>
  <c r="H28" i="7"/>
  <c r="H29" i="7"/>
  <c r="G54" i="12" s="1"/>
  <c r="H30" i="7"/>
  <c r="G55" i="12" s="1"/>
  <c r="H31" i="7"/>
  <c r="G56" i="12" s="1"/>
  <c r="H32" i="7"/>
  <c r="G57" i="12" s="1"/>
  <c r="H33" i="7"/>
  <c r="G58" i="12" s="1"/>
  <c r="H34" i="7"/>
  <c r="H35" i="7"/>
  <c r="G59" i="12" s="1"/>
  <c r="H36" i="7"/>
  <c r="G60" i="12" s="1"/>
  <c r="H37" i="7"/>
  <c r="H38" i="7"/>
  <c r="H39" i="7"/>
  <c r="G8" i="13" s="1"/>
  <c r="H40" i="7"/>
  <c r="G9" i="13" s="1"/>
  <c r="H41" i="7"/>
  <c r="G10" i="13" s="1"/>
  <c r="H42" i="7"/>
  <c r="G11" i="13" s="1"/>
  <c r="H43" i="7"/>
  <c r="H44" i="7"/>
  <c r="G13" i="13" s="1"/>
  <c r="H45" i="7"/>
  <c r="H46" i="7"/>
  <c r="H47" i="7"/>
  <c r="G40" i="13" s="1"/>
  <c r="H48" i="7"/>
  <c r="G14" i="13" s="1"/>
  <c r="H49" i="7"/>
  <c r="H50" i="7"/>
  <c r="H51" i="7"/>
  <c r="H52" i="7"/>
  <c r="H53" i="7"/>
  <c r="G16" i="13" s="1"/>
  <c r="H54" i="7"/>
  <c r="G19" i="13" s="1"/>
  <c r="H55" i="7"/>
  <c r="H56" i="7"/>
  <c r="H57" i="7"/>
  <c r="G20" i="13" s="1"/>
  <c r="H58" i="7"/>
  <c r="G21" i="13" s="1"/>
  <c r="H59" i="7"/>
  <c r="G22" i="13" s="1"/>
  <c r="H6" i="7"/>
  <c r="G28" i="12" l="1"/>
  <c r="G25" i="13"/>
  <c r="H7" i="6"/>
  <c r="G8" i="12" s="1"/>
  <c r="H8" i="6"/>
  <c r="G9" i="12" s="1"/>
  <c r="H9" i="6"/>
  <c r="G10" i="12" s="1"/>
  <c r="H10" i="6"/>
  <c r="G27" i="13" s="1"/>
  <c r="H11" i="6"/>
  <c r="G11" i="12" s="1"/>
  <c r="H12" i="6"/>
  <c r="G12" i="12" s="1"/>
  <c r="H13" i="6"/>
  <c r="G13" i="12" s="1"/>
  <c r="H14" i="6"/>
  <c r="G14" i="12" s="1"/>
  <c r="H15" i="6"/>
  <c r="H16" i="6"/>
  <c r="G15" i="12" s="1"/>
  <c r="H17" i="6"/>
  <c r="G16" i="12" s="1"/>
  <c r="H18" i="6"/>
  <c r="G17" i="12" s="1"/>
  <c r="H19" i="6"/>
  <c r="G29" i="12" s="1"/>
  <c r="H20" i="6"/>
  <c r="G18" i="12" s="1"/>
  <c r="H21" i="6"/>
  <c r="H22" i="6"/>
  <c r="H23" i="6"/>
  <c r="G35" i="13" s="1"/>
  <c r="H24" i="6"/>
  <c r="G19" i="12" s="1"/>
  <c r="H25" i="6"/>
  <c r="G20" i="12" s="1"/>
  <c r="H26" i="6"/>
  <c r="G17" i="13" s="1"/>
  <c r="H27" i="6"/>
  <c r="G21" i="12" s="1"/>
  <c r="H28" i="6"/>
  <c r="G22" i="12" s="1"/>
  <c r="H29" i="6"/>
  <c r="H30" i="6"/>
  <c r="H31" i="6"/>
  <c r="G23" i="12" s="1"/>
  <c r="H32" i="6"/>
  <c r="G24" i="12" s="1"/>
  <c r="H33" i="6"/>
  <c r="G25" i="12" s="1"/>
  <c r="H34" i="6"/>
  <c r="G26" i="12" s="1"/>
  <c r="H35" i="6"/>
  <c r="G47" i="13" s="1"/>
  <c r="H36" i="6"/>
  <c r="G30" i="12" s="1"/>
  <c r="H37" i="6"/>
  <c r="H38" i="6"/>
  <c r="G32" i="12" s="1"/>
  <c r="H39" i="6"/>
  <c r="G33" i="12" s="1"/>
  <c r="H40" i="6"/>
  <c r="G27" i="12" s="1"/>
  <c r="H41" i="6"/>
  <c r="G29" i="13" s="1"/>
  <c r="H42" i="6"/>
  <c r="G12" i="13" s="1"/>
  <c r="H43" i="6"/>
  <c r="G18" i="13" s="1"/>
  <c r="H44" i="6"/>
  <c r="H45" i="6"/>
  <c r="G42" i="13" s="1"/>
  <c r="H46" i="6"/>
  <c r="H47" i="6"/>
  <c r="H48" i="6"/>
  <c r="H49" i="6"/>
  <c r="G15" i="13" s="1"/>
  <c r="H50" i="6"/>
  <c r="G34" i="12" s="1"/>
  <c r="H51" i="6"/>
  <c r="G35" i="12" s="1"/>
  <c r="H52" i="6"/>
  <c r="H53" i="6"/>
  <c r="H54" i="6"/>
  <c r="G36" i="12" s="1"/>
  <c r="H55" i="6"/>
  <c r="H56" i="6"/>
  <c r="G37" i="12" s="1"/>
  <c r="H57" i="6"/>
  <c r="G38" i="12" s="1"/>
  <c r="H58" i="6"/>
  <c r="G39" i="12" s="1"/>
  <c r="H6" i="6"/>
  <c r="G7" i="12" s="1"/>
  <c r="H58" i="8" l="1"/>
  <c r="H57" i="8"/>
  <c r="H55" i="8"/>
  <c r="H56" i="8"/>
  <c r="G31" i="12"/>
  <c r="J70" i="4"/>
  <c r="J69" i="4"/>
  <c r="J68" i="4"/>
  <c r="J67" i="4"/>
  <c r="D70" i="4"/>
  <c r="D69" i="4"/>
  <c r="D68" i="4"/>
  <c r="D67" i="4"/>
  <c r="H33" i="4"/>
  <c r="I33" i="4" s="1"/>
  <c r="H34" i="4"/>
  <c r="I34" i="4" s="1"/>
  <c r="F33" i="4"/>
  <c r="F34" i="4"/>
  <c r="F11" i="4"/>
  <c r="F12" i="4"/>
  <c r="F13" i="4"/>
  <c r="F14" i="4"/>
  <c r="F15" i="4"/>
  <c r="F16" i="4"/>
  <c r="F17" i="4"/>
  <c r="F18" i="4"/>
  <c r="F19" i="4"/>
  <c r="F20" i="4"/>
  <c r="F21" i="4"/>
  <c r="F22" i="4"/>
  <c r="F23" i="4"/>
  <c r="F24" i="4"/>
  <c r="F25" i="4"/>
  <c r="F26" i="4"/>
  <c r="F27" i="4"/>
  <c r="F28" i="4"/>
  <c r="F29" i="4"/>
  <c r="F30" i="4"/>
  <c r="F31" i="4"/>
  <c r="F32" i="4"/>
  <c r="F35" i="4"/>
  <c r="F36" i="4"/>
  <c r="F37" i="4"/>
  <c r="F38" i="4"/>
  <c r="F39" i="4"/>
  <c r="F40" i="4"/>
  <c r="F41" i="4"/>
  <c r="F42" i="4"/>
  <c r="F43" i="4"/>
  <c r="F44" i="4"/>
  <c r="F45" i="4"/>
  <c r="F46" i="4"/>
  <c r="F47" i="4"/>
  <c r="F48" i="4"/>
  <c r="F49" i="4"/>
  <c r="F50" i="4"/>
  <c r="F51" i="4"/>
  <c r="F52" i="4"/>
  <c r="F53" i="4"/>
  <c r="F54" i="4"/>
  <c r="F55" i="4"/>
  <c r="F56" i="4"/>
  <c r="F57" i="4"/>
  <c r="F58" i="4"/>
  <c r="F59" i="4"/>
  <c r="F60" i="4"/>
  <c r="F10" i="4"/>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10" i="3"/>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10" i="2"/>
  <c r="H51" i="8" l="1"/>
  <c r="G51" i="8"/>
  <c r="F51" i="8"/>
  <c r="D62" i="4" l="1"/>
  <c r="H5" i="88" l="1"/>
  <c r="H6" i="88"/>
  <c r="H7" i="88"/>
  <c r="H8" i="88"/>
  <c r="H9" i="88"/>
  <c r="H10" i="88"/>
  <c r="H11" i="88"/>
  <c r="H12" i="88"/>
  <c r="H13" i="88"/>
  <c r="H14" i="88"/>
  <c r="H15" i="88"/>
  <c r="H16" i="88"/>
  <c r="H17" i="88"/>
  <c r="H18" i="88"/>
  <c r="H19" i="88"/>
  <c r="H20" i="88"/>
  <c r="H21" i="88"/>
  <c r="H22" i="88"/>
  <c r="H23" i="88"/>
  <c r="H24" i="88"/>
  <c r="H25" i="88"/>
  <c r="H26" i="88"/>
  <c r="H27" i="88"/>
  <c r="H28" i="88"/>
  <c r="H29" i="88"/>
  <c r="H30" i="88"/>
  <c r="H31" i="88"/>
  <c r="H32" i="88"/>
  <c r="H33" i="88"/>
  <c r="H34" i="88"/>
  <c r="H36" i="88"/>
  <c r="H37" i="88"/>
  <c r="H38" i="88"/>
  <c r="H39" i="88"/>
  <c r="H40" i="88"/>
  <c r="H41" i="88"/>
  <c r="H42" i="88"/>
  <c r="H43" i="88"/>
  <c r="H44" i="88"/>
  <c r="H45" i="88"/>
  <c r="H46" i="88"/>
  <c r="H47" i="88"/>
  <c r="H48" i="88"/>
  <c r="H49" i="88"/>
  <c r="H50" i="88"/>
  <c r="H51" i="88"/>
  <c r="H52" i="88"/>
  <c r="H53" i="88"/>
  <c r="H54" i="88"/>
  <c r="H55" i="88"/>
  <c r="H4" i="88"/>
  <c r="E60" i="12"/>
  <c r="E58" i="12"/>
  <c r="E59" i="12"/>
  <c r="D38" i="46"/>
  <c r="E7" i="13"/>
  <c r="E47" i="13"/>
  <c r="E42" i="13"/>
  <c r="E29" i="13"/>
  <c r="E28" i="12"/>
  <c r="B26" i="48"/>
  <c r="B25" i="48"/>
  <c r="B24" i="48" s="1"/>
  <c r="C21" i="48"/>
  <c r="B21" i="48"/>
  <c r="B20" i="48"/>
  <c r="B19" i="48"/>
  <c r="B18" i="48"/>
  <c r="B17" i="48"/>
  <c r="B16" i="48"/>
  <c r="C6" i="48"/>
  <c r="B9" i="48"/>
  <c r="B8" i="48"/>
  <c r="B7" i="48"/>
  <c r="B6" i="48"/>
  <c r="B52" i="47"/>
  <c r="B51" i="47"/>
  <c r="B47" i="47"/>
  <c r="B46" i="47"/>
  <c r="B45" i="47"/>
  <c r="B44" i="47" s="1"/>
  <c r="B41" i="47"/>
  <c r="C40" i="47"/>
  <c r="B40" i="47"/>
  <c r="B39" i="47"/>
  <c r="B38" i="47"/>
  <c r="B37" i="47"/>
  <c r="B36" i="47"/>
  <c r="B35" i="47"/>
  <c r="D35" i="47" s="1"/>
  <c r="C34" i="47"/>
  <c r="B34" i="47"/>
  <c r="B30" i="47"/>
  <c r="B29" i="47"/>
  <c r="B25" i="47"/>
  <c r="B24" i="47"/>
  <c r="B23" i="47"/>
  <c r="D23" i="47" s="1"/>
  <c r="B22" i="47"/>
  <c r="B19" i="47"/>
  <c r="B18" i="47"/>
  <c r="B7" i="47"/>
  <c r="B6" i="47"/>
  <c r="B5" i="47"/>
  <c r="B14" i="47"/>
  <c r="D14" i="47" s="1"/>
  <c r="B13" i="47"/>
  <c r="B12" i="47"/>
  <c r="B11" i="47"/>
  <c r="D28" i="46"/>
  <c r="D27" i="46"/>
  <c r="E27" i="46" s="1"/>
  <c r="D26" i="46"/>
  <c r="D25" i="46"/>
  <c r="D24" i="46"/>
  <c r="D15" i="46"/>
  <c r="E15" i="46" s="1"/>
  <c r="D16" i="46"/>
  <c r="E16" i="46" s="1"/>
  <c r="D17" i="46"/>
  <c r="D18" i="46"/>
  <c r="D19" i="46"/>
  <c r="D20" i="46"/>
  <c r="D33" i="46"/>
  <c r="D32" i="46"/>
  <c r="D31" i="46" s="1"/>
  <c r="C33" i="46"/>
  <c r="C32" i="46"/>
  <c r="C31" i="46" s="1"/>
  <c r="C53" i="46"/>
  <c r="C52" i="46"/>
  <c r="C51" i="46"/>
  <c r="D50" i="46"/>
  <c r="C50" i="46"/>
  <c r="C46" i="46"/>
  <c r="C45" i="46"/>
  <c r="C44" i="46"/>
  <c r="C43" i="46" s="1"/>
  <c r="C40" i="46"/>
  <c r="C39" i="46"/>
  <c r="C38" i="46"/>
  <c r="C37" i="46"/>
  <c r="C28" i="46"/>
  <c r="C27" i="46"/>
  <c r="C26" i="46"/>
  <c r="C25" i="46"/>
  <c r="C24" i="46"/>
  <c r="C20" i="46"/>
  <c r="C19" i="46"/>
  <c r="E19" i="46" s="1"/>
  <c r="C18" i="46"/>
  <c r="C17" i="46"/>
  <c r="C16" i="46"/>
  <c r="C15" i="46"/>
  <c r="C11" i="46"/>
  <c r="C10" i="46"/>
  <c r="C9" i="46"/>
  <c r="E54" i="13"/>
  <c r="E41" i="13"/>
  <c r="E38" i="12"/>
  <c r="E14" i="13"/>
  <c r="E31" i="12"/>
  <c r="E17" i="13"/>
  <c r="C14" i="1"/>
  <c r="C13" i="1"/>
  <c r="C12" i="1"/>
  <c r="C11" i="1"/>
  <c r="L54" i="54"/>
  <c r="E15" i="13"/>
  <c r="E31" i="8"/>
  <c r="E30" i="8"/>
  <c r="E29" i="8"/>
  <c r="E28" i="8"/>
  <c r="E27" i="8"/>
  <c r="E26" i="8"/>
  <c r="E25" i="8"/>
  <c r="E24" i="8"/>
  <c r="E23" i="8"/>
  <c r="E22" i="8"/>
  <c r="E21" i="8"/>
  <c r="E59" i="7"/>
  <c r="E58" i="7"/>
  <c r="E57" i="7"/>
  <c r="E56" i="7"/>
  <c r="E55" i="7"/>
  <c r="E54" i="7"/>
  <c r="E53" i="7"/>
  <c r="E52" i="7"/>
  <c r="E51" i="7"/>
  <c r="E50" i="7"/>
  <c r="C51" i="47"/>
  <c r="C52" i="47"/>
  <c r="F22" i="13"/>
  <c r="F10" i="13"/>
  <c r="H11" i="4"/>
  <c r="I11" i="4" s="1"/>
  <c r="H12" i="4"/>
  <c r="I12" i="4" s="1"/>
  <c r="H13" i="4"/>
  <c r="I13" i="4" s="1"/>
  <c r="H14" i="4"/>
  <c r="H15" i="4"/>
  <c r="I15" i="4" s="1"/>
  <c r="H16" i="4"/>
  <c r="I16" i="4" s="1"/>
  <c r="H17" i="4"/>
  <c r="I17" i="4" s="1"/>
  <c r="H18" i="4"/>
  <c r="I18" i="4" s="1"/>
  <c r="H19" i="4"/>
  <c r="I19" i="4" s="1"/>
  <c r="H20" i="4"/>
  <c r="I20" i="4" s="1"/>
  <c r="H21" i="4"/>
  <c r="I21" i="4" s="1"/>
  <c r="H22" i="4"/>
  <c r="H23" i="4"/>
  <c r="I23" i="4" s="1"/>
  <c r="H24" i="4"/>
  <c r="I24" i="4" s="1"/>
  <c r="H25" i="4"/>
  <c r="I25" i="4" s="1"/>
  <c r="H26" i="4"/>
  <c r="I26" i="4" s="1"/>
  <c r="H27" i="4"/>
  <c r="I27" i="4" s="1"/>
  <c r="H28" i="4"/>
  <c r="I28" i="4" s="1"/>
  <c r="H29" i="4"/>
  <c r="I29" i="4" s="1"/>
  <c r="H30" i="4"/>
  <c r="I30" i="4" s="1"/>
  <c r="H31" i="4"/>
  <c r="I31" i="4" s="1"/>
  <c r="H32" i="4"/>
  <c r="H35" i="4"/>
  <c r="I35" i="4" s="1"/>
  <c r="H36" i="4"/>
  <c r="I36" i="4" s="1"/>
  <c r="H37" i="4"/>
  <c r="I37" i="4" s="1"/>
  <c r="H38" i="4"/>
  <c r="I38" i="4" s="1"/>
  <c r="H39" i="4"/>
  <c r="H40" i="4"/>
  <c r="I40" i="4" s="1"/>
  <c r="H41" i="4"/>
  <c r="I41" i="4" s="1"/>
  <c r="H42" i="4"/>
  <c r="I42" i="4" s="1"/>
  <c r="H43" i="4"/>
  <c r="I43" i="4" s="1"/>
  <c r="H44" i="4"/>
  <c r="I44" i="4" s="1"/>
  <c r="H45" i="4"/>
  <c r="I45" i="4" s="1"/>
  <c r="H46" i="4"/>
  <c r="I46" i="4" s="1"/>
  <c r="H47" i="4"/>
  <c r="I47" i="4" s="1"/>
  <c r="H48" i="4"/>
  <c r="I48" i="4" s="1"/>
  <c r="H49" i="4"/>
  <c r="I49" i="4" s="1"/>
  <c r="H50" i="4"/>
  <c r="H51" i="4"/>
  <c r="I51" i="4" s="1"/>
  <c r="H52" i="4"/>
  <c r="I52" i="4" s="1"/>
  <c r="H53" i="4"/>
  <c r="I53" i="4" s="1"/>
  <c r="H54" i="4"/>
  <c r="I54" i="4" s="1"/>
  <c r="H55" i="4"/>
  <c r="I55" i="4" s="1"/>
  <c r="H56" i="4"/>
  <c r="I56" i="4" s="1"/>
  <c r="H57" i="4"/>
  <c r="I57" i="4" s="1"/>
  <c r="H58" i="4"/>
  <c r="H59" i="4"/>
  <c r="H60" i="4"/>
  <c r="I60" i="4" s="1"/>
  <c r="H10" i="4"/>
  <c r="I10" i="4" s="1"/>
  <c r="I11" i="3"/>
  <c r="I12" i="3"/>
  <c r="J12" i="3" s="1"/>
  <c r="I13" i="3"/>
  <c r="J13" i="3" s="1"/>
  <c r="I14" i="3"/>
  <c r="I15" i="3"/>
  <c r="J15" i="3" s="1"/>
  <c r="I16" i="3"/>
  <c r="J16" i="3" s="1"/>
  <c r="I17" i="3"/>
  <c r="J17" i="3" s="1"/>
  <c r="I18" i="3"/>
  <c r="J18" i="3" s="1"/>
  <c r="I19" i="3"/>
  <c r="J19" i="3" s="1"/>
  <c r="I20" i="3"/>
  <c r="J20" i="3" s="1"/>
  <c r="I21" i="3"/>
  <c r="J21" i="3" s="1"/>
  <c r="I22" i="3"/>
  <c r="J22" i="3" s="1"/>
  <c r="I23" i="3"/>
  <c r="J23" i="3" s="1"/>
  <c r="I24" i="3"/>
  <c r="J24" i="3" s="1"/>
  <c r="I25" i="3"/>
  <c r="J25" i="3" s="1"/>
  <c r="I26" i="3"/>
  <c r="J26" i="3" s="1"/>
  <c r="I27" i="3"/>
  <c r="J27" i="3" s="1"/>
  <c r="I28" i="3"/>
  <c r="J28" i="3" s="1"/>
  <c r="I29" i="3"/>
  <c r="J29" i="3" s="1"/>
  <c r="I30" i="3"/>
  <c r="J30" i="3" s="1"/>
  <c r="I31" i="3"/>
  <c r="J31" i="3" s="1"/>
  <c r="I32" i="3"/>
  <c r="J32" i="3" s="1"/>
  <c r="I33" i="3"/>
  <c r="J33" i="3" s="1"/>
  <c r="I34" i="3"/>
  <c r="J34" i="3" s="1"/>
  <c r="I35" i="3"/>
  <c r="J35" i="3" s="1"/>
  <c r="I36" i="3"/>
  <c r="J36" i="3" s="1"/>
  <c r="I37" i="3"/>
  <c r="J37" i="3" s="1"/>
  <c r="I38" i="3"/>
  <c r="I39" i="3"/>
  <c r="J39" i="3" s="1"/>
  <c r="I40" i="3"/>
  <c r="I41" i="3"/>
  <c r="J41" i="3" s="1"/>
  <c r="I42" i="3"/>
  <c r="I43" i="3"/>
  <c r="I44" i="3"/>
  <c r="J44" i="3" s="1"/>
  <c r="I45" i="3"/>
  <c r="J45" i="3" s="1"/>
  <c r="I46" i="3"/>
  <c r="I47" i="3"/>
  <c r="J47" i="3" s="1"/>
  <c r="I48" i="3"/>
  <c r="J48" i="3" s="1"/>
  <c r="I49" i="3"/>
  <c r="J49" i="3" s="1"/>
  <c r="I50" i="3"/>
  <c r="I51" i="3"/>
  <c r="J51" i="3" s="1"/>
  <c r="I52" i="3"/>
  <c r="J52" i="3" s="1"/>
  <c r="I53" i="3"/>
  <c r="J53" i="3" s="1"/>
  <c r="I54" i="3"/>
  <c r="J54" i="3" s="1"/>
  <c r="I55" i="3"/>
  <c r="J55" i="3" s="1"/>
  <c r="I56" i="3"/>
  <c r="I57" i="3"/>
  <c r="J57" i="3" s="1"/>
  <c r="I58" i="3"/>
  <c r="J58" i="3" s="1"/>
  <c r="I59" i="3"/>
  <c r="J59" i="3" s="1"/>
  <c r="I10" i="3"/>
  <c r="J10" i="3"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1" i="2"/>
  <c r="J31" i="2" s="1"/>
  <c r="I32" i="2"/>
  <c r="J32" i="2" s="1"/>
  <c r="I33" i="2"/>
  <c r="J33" i="2" s="1"/>
  <c r="I34" i="2"/>
  <c r="J34" i="2" s="1"/>
  <c r="I35" i="2"/>
  <c r="J35" i="2" s="1"/>
  <c r="I36" i="2"/>
  <c r="J36" i="2" s="1"/>
  <c r="I37" i="2"/>
  <c r="J37" i="2" s="1"/>
  <c r="I38" i="2"/>
  <c r="J38" i="2" s="1"/>
  <c r="I39" i="2"/>
  <c r="J39" i="2" s="1"/>
  <c r="I40" i="2"/>
  <c r="J40" i="2" s="1"/>
  <c r="I41" i="2"/>
  <c r="J41" i="2" s="1"/>
  <c r="I42" i="2"/>
  <c r="J42" i="2" s="1"/>
  <c r="I43" i="2"/>
  <c r="J43" i="2" s="1"/>
  <c r="I44" i="2"/>
  <c r="J44" i="2" s="1"/>
  <c r="I45" i="2"/>
  <c r="J45" i="2" s="1"/>
  <c r="I46" i="2"/>
  <c r="J46" i="2" s="1"/>
  <c r="I47" i="2"/>
  <c r="J47" i="2" s="1"/>
  <c r="I48" i="2"/>
  <c r="J48" i="2" s="1"/>
  <c r="I49" i="2"/>
  <c r="J49" i="2" s="1"/>
  <c r="I50" i="2"/>
  <c r="J50" i="2" s="1"/>
  <c r="I51" i="2"/>
  <c r="J51" i="2" s="1"/>
  <c r="I52" i="2"/>
  <c r="J52" i="2" s="1"/>
  <c r="I53" i="2"/>
  <c r="J53" i="2" s="1"/>
  <c r="I54" i="2"/>
  <c r="J54" i="2" s="1"/>
  <c r="I55" i="2"/>
  <c r="J55" i="2" s="1"/>
  <c r="I56" i="2"/>
  <c r="J56" i="2" s="1"/>
  <c r="I57" i="2"/>
  <c r="J57" i="2" s="1"/>
  <c r="I58" i="2"/>
  <c r="J58" i="2" s="1"/>
  <c r="I59" i="2"/>
  <c r="J59" i="2" s="1"/>
  <c r="I10" i="2"/>
  <c r="J10" i="2" s="1"/>
  <c r="C10" i="1"/>
  <c r="N8" i="88"/>
  <c r="C26" i="48"/>
  <c r="C25" i="48"/>
  <c r="C20" i="48"/>
  <c r="C19" i="48"/>
  <c r="C18" i="48"/>
  <c r="C17" i="48"/>
  <c r="D17" i="48" s="1"/>
  <c r="C16" i="48"/>
  <c r="C9" i="48"/>
  <c r="C8" i="48"/>
  <c r="C7" i="48"/>
  <c r="C47" i="47"/>
  <c r="C46" i="47"/>
  <c r="C45" i="47"/>
  <c r="D45" i="47" s="1"/>
  <c r="C41" i="47"/>
  <c r="C39" i="47"/>
  <c r="C38" i="47"/>
  <c r="C37" i="47"/>
  <c r="C36" i="47"/>
  <c r="C35" i="47"/>
  <c r="C30" i="47"/>
  <c r="C29" i="47"/>
  <c r="C28" i="47" s="1"/>
  <c r="C25" i="47"/>
  <c r="C24" i="47"/>
  <c r="C23" i="47"/>
  <c r="C22" i="47"/>
  <c r="C19" i="47"/>
  <c r="C18" i="47"/>
  <c r="C7" i="47"/>
  <c r="C6" i="47"/>
  <c r="C5" i="47"/>
  <c r="C14" i="47"/>
  <c r="C13" i="47"/>
  <c r="C12" i="47"/>
  <c r="C11" i="47"/>
  <c r="D53" i="46"/>
  <c r="D52" i="46"/>
  <c r="D51" i="46"/>
  <c r="D46" i="46"/>
  <c r="D45" i="46"/>
  <c r="D44" i="46"/>
  <c r="D40" i="46"/>
  <c r="D39" i="46"/>
  <c r="D37" i="46"/>
  <c r="E37" i="46" s="1"/>
  <c r="D9" i="46"/>
  <c r="D11" i="46"/>
  <c r="D10" i="46"/>
  <c r="C40" i="13"/>
  <c r="E43" i="7"/>
  <c r="P50" i="88"/>
  <c r="O50" i="88"/>
  <c r="N50" i="88"/>
  <c r="M50" i="88"/>
  <c r="G12" i="89"/>
  <c r="P4" i="54"/>
  <c r="L4" i="54"/>
  <c r="E33" i="7"/>
  <c r="C26" i="13"/>
  <c r="C39" i="13"/>
  <c r="C22" i="12"/>
  <c r="C10" i="12"/>
  <c r="C7" i="12"/>
  <c r="B51" i="8"/>
  <c r="C51" i="8"/>
  <c r="G10" i="1" s="1"/>
  <c r="G11" i="1"/>
  <c r="G12" i="1"/>
  <c r="G13" i="1"/>
  <c r="G14" i="1"/>
  <c r="J56" i="91"/>
  <c r="J57" i="91"/>
  <c r="J58" i="91"/>
  <c r="H56" i="92"/>
  <c r="H55" i="92"/>
  <c r="H57" i="92"/>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11" i="54"/>
  <c r="L12" i="54"/>
  <c r="E16" i="7"/>
  <c r="E51" i="12"/>
  <c r="E28" i="13"/>
  <c r="E23" i="12"/>
  <c r="E25" i="13"/>
  <c r="E20" i="12"/>
  <c r="E27" i="13"/>
  <c r="E33" i="12"/>
  <c r="E46" i="12"/>
  <c r="F46" i="12" s="1"/>
  <c r="E52" i="12"/>
  <c r="F52" i="12" s="1"/>
  <c r="E23" i="13"/>
  <c r="E46" i="13"/>
  <c r="E53" i="13"/>
  <c r="E35" i="13"/>
  <c r="E14" i="12"/>
  <c r="E54" i="12"/>
  <c r="E31" i="13"/>
  <c r="E12" i="13"/>
  <c r="E41" i="12"/>
  <c r="E51" i="13"/>
  <c r="E47" i="12"/>
  <c r="F47" i="12" s="1"/>
  <c r="E29" i="12"/>
  <c r="E21" i="13"/>
  <c r="E39" i="13"/>
  <c r="E9" i="12"/>
  <c r="E37" i="12"/>
  <c r="E53" i="12"/>
  <c r="E27" i="12"/>
  <c r="E40" i="13"/>
  <c r="E10" i="12"/>
  <c r="E34" i="13"/>
  <c r="E45" i="13"/>
  <c r="F45" i="13" s="1"/>
  <c r="E22" i="13"/>
  <c r="E36" i="12"/>
  <c r="E44" i="13"/>
  <c r="E6" i="6"/>
  <c r="F7" i="12" s="1"/>
  <c r="E21" i="12"/>
  <c r="E19" i="12"/>
  <c r="F19" i="12" s="1"/>
  <c r="E8" i="12"/>
  <c r="E11" i="12"/>
  <c r="E12" i="12"/>
  <c r="E13" i="12"/>
  <c r="F13" i="12" s="1"/>
  <c r="E45" i="12"/>
  <c r="E15" i="12"/>
  <c r="E16" i="12"/>
  <c r="E17" i="12"/>
  <c r="E18" i="12"/>
  <c r="F18" i="12" s="1"/>
  <c r="E22" i="12"/>
  <c r="E24" i="12"/>
  <c r="E25" i="12"/>
  <c r="E26" i="12"/>
  <c r="E30" i="12"/>
  <c r="E32" i="12"/>
  <c r="E34" i="12"/>
  <c r="E35" i="12"/>
  <c r="E39" i="12"/>
  <c r="E40" i="12"/>
  <c r="F40" i="12"/>
  <c r="E42" i="12"/>
  <c r="F42" i="12" s="1"/>
  <c r="E43" i="12"/>
  <c r="E44" i="12"/>
  <c r="E48" i="12"/>
  <c r="E49" i="12"/>
  <c r="F49" i="12" s="1"/>
  <c r="E50" i="12"/>
  <c r="F50" i="12" s="1"/>
  <c r="E55" i="12"/>
  <c r="E56" i="12"/>
  <c r="E57" i="12"/>
  <c r="E8" i="13"/>
  <c r="F8" i="13" s="1"/>
  <c r="E9" i="13"/>
  <c r="E10" i="13"/>
  <c r="E11" i="13"/>
  <c r="E13" i="13"/>
  <c r="E16" i="13"/>
  <c r="E18" i="13"/>
  <c r="E19" i="13"/>
  <c r="E20" i="13"/>
  <c r="F20" i="13" s="1"/>
  <c r="E24" i="13"/>
  <c r="E26" i="13"/>
  <c r="E30" i="13"/>
  <c r="E32" i="13"/>
  <c r="E33" i="13"/>
  <c r="F33" i="13" s="1"/>
  <c r="E36" i="13"/>
  <c r="E37" i="13"/>
  <c r="E38" i="13"/>
  <c r="E43" i="13"/>
  <c r="E48" i="13"/>
  <c r="E49" i="13"/>
  <c r="F49" i="13" s="1"/>
  <c r="E50" i="13"/>
  <c r="E52" i="13"/>
  <c r="E7" i="12"/>
  <c r="C38" i="13"/>
  <c r="D38" i="13" s="1"/>
  <c r="C13" i="13"/>
  <c r="C11" i="13"/>
  <c r="D11" i="13" s="1"/>
  <c r="C48" i="12"/>
  <c r="C47" i="12"/>
  <c r="D47" i="12" s="1"/>
  <c r="C35" i="12"/>
  <c r="C30" i="12"/>
  <c r="C12" i="12"/>
  <c r="C9" i="12"/>
  <c r="L5" i="54"/>
  <c r="P5" i="54"/>
  <c r="P6" i="54"/>
  <c r="P7" i="54"/>
  <c r="P8" i="54"/>
  <c r="P9" i="54"/>
  <c r="P10" i="54"/>
  <c r="P11" i="54"/>
  <c r="P12" i="54"/>
  <c r="P13" i="54"/>
  <c r="P14" i="54"/>
  <c r="P15" i="54"/>
  <c r="P16" i="54"/>
  <c r="P17" i="54"/>
  <c r="P18" i="54"/>
  <c r="P19" i="54"/>
  <c r="P20" i="54"/>
  <c r="P21" i="54"/>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P49" i="54"/>
  <c r="P50" i="54"/>
  <c r="P51" i="54"/>
  <c r="L6" i="54"/>
  <c r="L7" i="54"/>
  <c r="L8" i="54"/>
  <c r="L9" i="54"/>
  <c r="L10" i="54"/>
  <c r="L69" i="88"/>
  <c r="M69" i="88"/>
  <c r="N69" i="88"/>
  <c r="O69" i="88"/>
  <c r="P69" i="88"/>
  <c r="S69" i="54"/>
  <c r="E14" i="6"/>
  <c r="E15" i="6"/>
  <c r="E16" i="6"/>
  <c r="E17" i="6"/>
  <c r="E15" i="8"/>
  <c r="E16" i="8"/>
  <c r="E17" i="8"/>
  <c r="J62" i="4"/>
  <c r="F10" i="1" s="1"/>
  <c r="F11" i="1"/>
  <c r="F12" i="1"/>
  <c r="E6" i="8"/>
  <c r="E7" i="8"/>
  <c r="E8" i="8"/>
  <c r="E9" i="8"/>
  <c r="E10" i="8"/>
  <c r="E11" i="8"/>
  <c r="E12" i="8"/>
  <c r="E13" i="8"/>
  <c r="E14" i="8"/>
  <c r="E18" i="8"/>
  <c r="E19" i="8"/>
  <c r="E20" i="8"/>
  <c r="E32" i="8"/>
  <c r="E33" i="8"/>
  <c r="E34" i="8"/>
  <c r="E35" i="8"/>
  <c r="E36" i="8"/>
  <c r="E37" i="8"/>
  <c r="E38" i="8"/>
  <c r="E39" i="8"/>
  <c r="E40" i="8"/>
  <c r="E41" i="8"/>
  <c r="E42" i="8"/>
  <c r="E43" i="8"/>
  <c r="E44" i="8"/>
  <c r="E45" i="8"/>
  <c r="E46" i="8"/>
  <c r="E47" i="8"/>
  <c r="E48" i="8"/>
  <c r="F54" i="13"/>
  <c r="E49" i="8"/>
  <c r="E6" i="7"/>
  <c r="E7" i="7"/>
  <c r="E8" i="7"/>
  <c r="E9" i="7"/>
  <c r="E10" i="7"/>
  <c r="E11" i="7"/>
  <c r="E12" i="7"/>
  <c r="E13" i="7"/>
  <c r="E14" i="7"/>
  <c r="E15" i="7"/>
  <c r="E17" i="7"/>
  <c r="E18" i="7"/>
  <c r="E19" i="7"/>
  <c r="E20" i="7"/>
  <c r="E21" i="7"/>
  <c r="E22" i="7"/>
  <c r="E23" i="7"/>
  <c r="E24" i="7"/>
  <c r="E25" i="7"/>
  <c r="E26" i="7"/>
  <c r="E27" i="7"/>
  <c r="E28" i="7"/>
  <c r="E29" i="7"/>
  <c r="E30" i="7"/>
  <c r="E31" i="7"/>
  <c r="E32" i="7"/>
  <c r="E34" i="7"/>
  <c r="E35" i="7"/>
  <c r="E36" i="7"/>
  <c r="E37" i="7"/>
  <c r="E38" i="7"/>
  <c r="E39" i="7"/>
  <c r="E40" i="7"/>
  <c r="E41" i="7"/>
  <c r="E42" i="7"/>
  <c r="E44" i="7"/>
  <c r="E45" i="7"/>
  <c r="E46" i="7"/>
  <c r="E47" i="7"/>
  <c r="E48" i="7"/>
  <c r="E49" i="7"/>
  <c r="E7" i="6"/>
  <c r="E8" i="6"/>
  <c r="E9" i="6"/>
  <c r="E10" i="6"/>
  <c r="E11" i="6"/>
  <c r="E12" i="6"/>
  <c r="E13"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F13" i="1"/>
  <c r="F14" i="1"/>
  <c r="E62" i="4"/>
  <c r="G62" i="4"/>
  <c r="C67" i="4"/>
  <c r="C68" i="4"/>
  <c r="C69" i="4"/>
  <c r="C70" i="4"/>
  <c r="L8" i="88"/>
  <c r="M8" i="88"/>
  <c r="O8" i="88"/>
  <c r="P8" i="88"/>
  <c r="L17" i="88"/>
  <c r="M17" i="88"/>
  <c r="N17" i="88"/>
  <c r="O17" i="88"/>
  <c r="P17" i="88"/>
  <c r="L25" i="88"/>
  <c r="M25" i="88"/>
  <c r="N25" i="88"/>
  <c r="O25" i="88"/>
  <c r="P25" i="88"/>
  <c r="L30" i="88"/>
  <c r="M30" i="88"/>
  <c r="N30" i="88"/>
  <c r="O30" i="88"/>
  <c r="P30" i="88"/>
  <c r="L37" i="88"/>
  <c r="M37" i="88"/>
  <c r="N37" i="88"/>
  <c r="O37" i="88"/>
  <c r="P37" i="88"/>
  <c r="L43" i="88"/>
  <c r="M43" i="88"/>
  <c r="N43" i="88"/>
  <c r="O43" i="88"/>
  <c r="P43" i="88"/>
  <c r="L58" i="88"/>
  <c r="M58" i="88"/>
  <c r="N58" i="88"/>
  <c r="O58" i="88"/>
  <c r="P58" i="88"/>
  <c r="L64" i="88"/>
  <c r="M64" i="88"/>
  <c r="N64" i="88"/>
  <c r="O64" i="88"/>
  <c r="P64" i="88"/>
  <c r="L76" i="88"/>
  <c r="M76" i="88"/>
  <c r="N76" i="88"/>
  <c r="O76" i="88"/>
  <c r="P76" i="88"/>
  <c r="L81" i="88"/>
  <c r="M81" i="88"/>
  <c r="N81" i="88"/>
  <c r="O81" i="88"/>
  <c r="P81" i="88"/>
  <c r="L92" i="88"/>
  <c r="M92" i="88"/>
  <c r="N92" i="88"/>
  <c r="O92" i="88"/>
  <c r="P92" i="88"/>
  <c r="L98" i="88"/>
  <c r="M98" i="88"/>
  <c r="N98" i="88"/>
  <c r="O98" i="88"/>
  <c r="P98" i="88"/>
  <c r="L104" i="88"/>
  <c r="M104" i="88"/>
  <c r="N104" i="88"/>
  <c r="O104" i="88"/>
  <c r="P104" i="88"/>
  <c r="L109" i="88"/>
  <c r="M109" i="88"/>
  <c r="N109" i="88"/>
  <c r="O109" i="88"/>
  <c r="P109" i="88"/>
  <c r="L120" i="88"/>
  <c r="M120" i="88"/>
  <c r="N120" i="88"/>
  <c r="O120" i="88"/>
  <c r="P120" i="88"/>
  <c r="L129" i="88"/>
  <c r="M129" i="88"/>
  <c r="N129" i="88"/>
  <c r="O129" i="88"/>
  <c r="P129" i="88"/>
  <c r="L134" i="88"/>
  <c r="M134" i="88"/>
  <c r="N134" i="88"/>
  <c r="O134" i="88"/>
  <c r="P134" i="88"/>
  <c r="G5" i="89"/>
  <c r="G6" i="89"/>
  <c r="G7" i="89"/>
  <c r="G8" i="89"/>
  <c r="G10" i="89"/>
  <c r="G13" i="89"/>
  <c r="G15" i="89"/>
  <c r="G14" i="89"/>
  <c r="G16" i="89"/>
  <c r="G17" i="89"/>
  <c r="G18" i="89"/>
  <c r="G19" i="89"/>
  <c r="G20" i="89"/>
  <c r="G21" i="89"/>
  <c r="G23" i="89"/>
  <c r="G27" i="89"/>
  <c r="G28" i="89"/>
  <c r="G29" i="89"/>
  <c r="G30" i="89"/>
  <c r="G31" i="89"/>
  <c r="G33" i="89"/>
  <c r="G34" i="89"/>
  <c r="G35" i="89"/>
  <c r="G36" i="89"/>
  <c r="G39" i="89"/>
  <c r="G40" i="89"/>
  <c r="G41" i="89"/>
  <c r="G42" i="89"/>
  <c r="G43" i="89"/>
  <c r="G45" i="89"/>
  <c r="G46" i="89"/>
  <c r="G47" i="89"/>
  <c r="G48" i="89"/>
  <c r="G49" i="89"/>
  <c r="G50" i="89"/>
  <c r="D47" i="47"/>
  <c r="S9" i="54"/>
  <c r="S18" i="54"/>
  <c r="S26" i="54"/>
  <c r="S31" i="54"/>
  <c r="S38" i="54"/>
  <c r="S44" i="54"/>
  <c r="S58" i="54"/>
  <c r="S64" i="54"/>
  <c r="S76" i="54"/>
  <c r="S81" i="54"/>
  <c r="S92" i="54"/>
  <c r="S98" i="54"/>
  <c r="S104" i="54"/>
  <c r="S115" i="54"/>
  <c r="S124" i="54"/>
  <c r="S129" i="54"/>
  <c r="F19" i="13"/>
  <c r="I11" i="1"/>
  <c r="G44" i="89"/>
  <c r="F34" i="13"/>
  <c r="F44" i="12"/>
  <c r="G37" i="89"/>
  <c r="G32" i="89"/>
  <c r="G26" i="89"/>
  <c r="G25" i="89"/>
  <c r="G24" i="89"/>
  <c r="G22" i="89"/>
  <c r="G9" i="89"/>
  <c r="G4" i="89"/>
  <c r="G53" i="89" l="1"/>
  <c r="G55" i="89"/>
  <c r="G54" i="89"/>
  <c r="P55" i="54"/>
  <c r="C54" i="12"/>
  <c r="D25" i="48"/>
  <c r="C59" i="12"/>
  <c r="D59" i="12" s="1"/>
  <c r="J42" i="3"/>
  <c r="B21" i="47"/>
  <c r="D51" i="47"/>
  <c r="C37" i="12"/>
  <c r="D37" i="12" s="1"/>
  <c r="D37" i="47"/>
  <c r="D26" i="48"/>
  <c r="E18" i="46"/>
  <c r="B28" i="47"/>
  <c r="D28" i="47" s="1"/>
  <c r="E38" i="46"/>
  <c r="D30" i="47"/>
  <c r="C32" i="12"/>
  <c r="D32" i="12" s="1"/>
  <c r="C36" i="13"/>
  <c r="C51" i="12"/>
  <c r="E45" i="46"/>
  <c r="D24" i="47"/>
  <c r="D18" i="47"/>
  <c r="Q37" i="88"/>
  <c r="D9" i="48"/>
  <c r="C34" i="12"/>
  <c r="E46" i="46"/>
  <c r="C23" i="46"/>
  <c r="D11" i="47"/>
  <c r="D41" i="47"/>
  <c r="Q70" i="88"/>
  <c r="Q110" i="88"/>
  <c r="Q17" i="88"/>
  <c r="Q82" i="88"/>
  <c r="Q135" i="88"/>
  <c r="Q121" i="88"/>
  <c r="Q58" i="88"/>
  <c r="Q50" i="88"/>
  <c r="Q93" i="88"/>
  <c r="Q8" i="88"/>
  <c r="Q130" i="88"/>
  <c r="Q65" i="88"/>
  <c r="Q99" i="88"/>
  <c r="Q43" i="88"/>
  <c r="Q25" i="88"/>
  <c r="Q30" i="88"/>
  <c r="Q77" i="88"/>
  <c r="D21" i="48"/>
  <c r="D5" i="47"/>
  <c r="E17" i="46"/>
  <c r="C4" i="47"/>
  <c r="C17" i="13"/>
  <c r="J50" i="3"/>
  <c r="C35" i="13"/>
  <c r="D35" i="13" s="1"/>
  <c r="C22" i="13"/>
  <c r="D22" i="13" s="1"/>
  <c r="H70" i="4"/>
  <c r="D14" i="1" s="1"/>
  <c r="H69" i="4"/>
  <c r="D13" i="1" s="1"/>
  <c r="H67" i="4"/>
  <c r="D11" i="1" s="1"/>
  <c r="H68" i="4"/>
  <c r="D12" i="1" s="1"/>
  <c r="J56" i="3"/>
  <c r="F32" i="13"/>
  <c r="C43" i="13"/>
  <c r="D43" i="13" s="1"/>
  <c r="C44" i="13"/>
  <c r="D44" i="13" s="1"/>
  <c r="C49" i="13"/>
  <c r="D49" i="13" s="1"/>
  <c r="C50" i="13"/>
  <c r="D50" i="13" s="1"/>
  <c r="F48" i="13"/>
  <c r="C41" i="13"/>
  <c r="D41" i="13" s="1"/>
  <c r="I39" i="4"/>
  <c r="C51" i="13"/>
  <c r="D51" i="13" s="1"/>
  <c r="C37" i="13"/>
  <c r="D37" i="13" s="1"/>
  <c r="C41" i="12"/>
  <c r="D41" i="12" s="1"/>
  <c r="I50" i="4"/>
  <c r="F37" i="13"/>
  <c r="C23" i="13"/>
  <c r="D23" i="13" s="1"/>
  <c r="F36" i="13"/>
  <c r="F44" i="13"/>
  <c r="F23" i="13"/>
  <c r="C53" i="13"/>
  <c r="D53" i="13" s="1"/>
  <c r="I58" i="4"/>
  <c r="C19" i="13"/>
  <c r="D19" i="13" s="1"/>
  <c r="C52" i="13"/>
  <c r="D52" i="13" s="1"/>
  <c r="C45" i="13"/>
  <c r="D45" i="13" s="1"/>
  <c r="C54" i="13"/>
  <c r="D54" i="13" s="1"/>
  <c r="I59" i="4"/>
  <c r="C28" i="12"/>
  <c r="D28" i="12" s="1"/>
  <c r="I32" i="4"/>
  <c r="C34" i="13"/>
  <c r="D34" i="13" s="1"/>
  <c r="C33" i="13"/>
  <c r="D33" i="13" s="1"/>
  <c r="C32" i="13"/>
  <c r="D32" i="13" s="1"/>
  <c r="C28" i="13"/>
  <c r="I22" i="4"/>
  <c r="C24" i="13"/>
  <c r="D24" i="13"/>
  <c r="C20" i="13"/>
  <c r="D20" i="13" s="1"/>
  <c r="I14" i="4"/>
  <c r="C25" i="13"/>
  <c r="D25" i="13" s="1"/>
  <c r="C16" i="13"/>
  <c r="D51" i="12"/>
  <c r="F31" i="13"/>
  <c r="F9" i="13"/>
  <c r="D48" i="12"/>
  <c r="C10" i="13"/>
  <c r="D10" i="13" s="1"/>
  <c r="C8" i="13"/>
  <c r="D8" i="13" s="1"/>
  <c r="J46" i="3"/>
  <c r="C60" i="12"/>
  <c r="D60" i="12" s="1"/>
  <c r="J43" i="3"/>
  <c r="C58" i="12"/>
  <c r="J40" i="3"/>
  <c r="C56" i="12"/>
  <c r="D56" i="12" s="1"/>
  <c r="J38" i="3"/>
  <c r="C55" i="12"/>
  <c r="D55" i="12" s="1"/>
  <c r="C53" i="12"/>
  <c r="D53" i="12" s="1"/>
  <c r="C52" i="12"/>
  <c r="D52" i="12" s="1"/>
  <c r="C31" i="13"/>
  <c r="D31" i="13" s="1"/>
  <c r="C46" i="12"/>
  <c r="D46" i="12" s="1"/>
  <c r="C44" i="12"/>
  <c r="D44" i="12" s="1"/>
  <c r="C43" i="12"/>
  <c r="D43" i="12" s="1"/>
  <c r="C42" i="12"/>
  <c r="D42" i="12" s="1"/>
  <c r="C40" i="12"/>
  <c r="D40" i="12" s="1"/>
  <c r="J14" i="3"/>
  <c r="C38" i="12"/>
  <c r="D38" i="12" s="1"/>
  <c r="J11" i="3"/>
  <c r="C36" i="12"/>
  <c r="D36" i="12" s="1"/>
  <c r="C29" i="13"/>
  <c r="D29" i="13" s="1"/>
  <c r="C33" i="12"/>
  <c r="D33" i="12" s="1"/>
  <c r="C26" i="12"/>
  <c r="D26" i="12" s="1"/>
  <c r="C25" i="12"/>
  <c r="D25" i="12" s="1"/>
  <c r="C21" i="12"/>
  <c r="D21" i="12" s="1"/>
  <c r="C20" i="12"/>
  <c r="D20" i="12" s="1"/>
  <c r="C18" i="12"/>
  <c r="D18" i="12" s="1"/>
  <c r="C17" i="12"/>
  <c r="D17" i="12" s="1"/>
  <c r="C16" i="12"/>
  <c r="C14" i="12"/>
  <c r="D14" i="12" s="1"/>
  <c r="C13" i="12"/>
  <c r="D13" i="12" s="1"/>
  <c r="F35" i="13"/>
  <c r="C11" i="12"/>
  <c r="D11" i="12" s="1"/>
  <c r="C27" i="13"/>
  <c r="D27" i="13" s="1"/>
  <c r="F46" i="13"/>
  <c r="E39" i="46"/>
  <c r="D14" i="46"/>
  <c r="D22" i="47"/>
  <c r="F45" i="12"/>
  <c r="E28" i="46"/>
  <c r="C15" i="48"/>
  <c r="F26" i="12"/>
  <c r="F25" i="12"/>
  <c r="F23" i="12"/>
  <c r="E25" i="46"/>
  <c r="F15" i="12"/>
  <c r="E33" i="46"/>
  <c r="E56" i="8"/>
  <c r="H12" i="1" s="1"/>
  <c r="E55" i="8"/>
  <c r="E58" i="8"/>
  <c r="H14" i="1" s="1"/>
  <c r="D40" i="47"/>
  <c r="B4" i="47"/>
  <c r="B50" i="47"/>
  <c r="B15" i="48"/>
  <c r="D38" i="47"/>
  <c r="E11" i="46"/>
  <c r="C8" i="46"/>
  <c r="E52" i="46"/>
  <c r="D6" i="47"/>
  <c r="D25" i="47"/>
  <c r="C36" i="46"/>
  <c r="C17" i="47"/>
  <c r="C4" i="48"/>
  <c r="C49" i="46"/>
  <c r="D7" i="47"/>
  <c r="B4" i="48"/>
  <c r="F42" i="13"/>
  <c r="B5" i="48"/>
  <c r="B10" i="47"/>
  <c r="D28" i="13"/>
  <c r="E53" i="46"/>
  <c r="B17" i="47"/>
  <c r="D34" i="47"/>
  <c r="F53" i="13"/>
  <c r="D7" i="12"/>
  <c r="D39" i="47"/>
  <c r="D16" i="48"/>
  <c r="D9" i="12"/>
  <c r="F55" i="12"/>
  <c r="F25" i="13"/>
  <c r="F47" i="13"/>
  <c r="F12" i="13"/>
  <c r="C44" i="47"/>
  <c r="D44" i="47" s="1"/>
  <c r="D30" i="12"/>
  <c r="F56" i="12"/>
  <c r="D35" i="12"/>
  <c r="C33" i="47"/>
  <c r="D20" i="48"/>
  <c r="F57" i="12"/>
  <c r="F27" i="12"/>
  <c r="F28" i="13"/>
  <c r="D18" i="48"/>
  <c r="F35" i="12"/>
  <c r="F21" i="13"/>
  <c r="D8" i="46"/>
  <c r="F16" i="13"/>
  <c r="E24" i="46"/>
  <c r="D8" i="48"/>
  <c r="F43" i="12"/>
  <c r="F51" i="12"/>
  <c r="E10" i="46"/>
  <c r="F8" i="12"/>
  <c r="F24" i="12"/>
  <c r="F15" i="13"/>
  <c r="F13" i="13"/>
  <c r="F18" i="13"/>
  <c r="F33" i="12"/>
  <c r="F20" i="12"/>
  <c r="D12" i="47"/>
  <c r="D36" i="47"/>
  <c r="C10" i="47"/>
  <c r="E9" i="46"/>
  <c r="E44" i="46"/>
  <c r="D13" i="47"/>
  <c r="C21" i="47"/>
  <c r="D21" i="47" s="1"/>
  <c r="F14" i="12"/>
  <c r="F34" i="12"/>
  <c r="F39" i="12"/>
  <c r="D46" i="47"/>
  <c r="D36" i="46"/>
  <c r="E32" i="46"/>
  <c r="D49" i="46"/>
  <c r="E26" i="46"/>
  <c r="B33" i="47"/>
  <c r="F50" i="13"/>
  <c r="F43" i="13"/>
  <c r="F24" i="13"/>
  <c r="F38" i="13"/>
  <c r="F29" i="12"/>
  <c r="D39" i="13"/>
  <c r="D36" i="13"/>
  <c r="D26" i="13"/>
  <c r="F37" i="12"/>
  <c r="D22" i="12"/>
  <c r="D10" i="12"/>
  <c r="F7" i="13"/>
  <c r="D54" i="12"/>
  <c r="D34" i="12"/>
  <c r="F48" i="12"/>
  <c r="F22" i="12"/>
  <c r="F11" i="12"/>
  <c r="F11" i="13"/>
  <c r="F53" i="12"/>
  <c r="D40" i="13"/>
  <c r="F40" i="13"/>
  <c r="D58" i="12"/>
  <c r="D16" i="12"/>
  <c r="F17" i="13"/>
  <c r="D12" i="12"/>
  <c r="F31" i="12"/>
  <c r="F36" i="12"/>
  <c r="F9" i="12"/>
  <c r="F30" i="12"/>
  <c r="F16" i="12"/>
  <c r="F21" i="12"/>
  <c r="F27" i="13"/>
  <c r="F28" i="12"/>
  <c r="D17" i="13"/>
  <c r="D16" i="13"/>
  <c r="H62" i="4"/>
  <c r="I13" i="1"/>
  <c r="D29" i="47"/>
  <c r="C45" i="12"/>
  <c r="D45" i="12" s="1"/>
  <c r="D19" i="47"/>
  <c r="E51" i="46"/>
  <c r="C39" i="12"/>
  <c r="D39" i="12" s="1"/>
  <c r="F52" i="13"/>
  <c r="C12" i="13"/>
  <c r="D12" i="13" s="1"/>
  <c r="F29" i="13"/>
  <c r="I12" i="1"/>
  <c r="C57" i="12"/>
  <c r="D57" i="12" s="1"/>
  <c r="D52" i="47"/>
  <c r="C42" i="13"/>
  <c r="D42" i="13" s="1"/>
  <c r="F10" i="12"/>
  <c r="E50" i="46"/>
  <c r="E40" i="46"/>
  <c r="D13" i="13"/>
  <c r="C49" i="12"/>
  <c r="D49" i="12" s="1"/>
  <c r="C30" i="13"/>
  <c r="D30" i="13" s="1"/>
  <c r="C46" i="13"/>
  <c r="D46" i="13" s="1"/>
  <c r="F32" i="12"/>
  <c r="F17" i="12"/>
  <c r="F39" i="13"/>
  <c r="F54" i="12"/>
  <c r="C47" i="13"/>
  <c r="D47" i="13" s="1"/>
  <c r="C9" i="13"/>
  <c r="D9" i="13" s="1"/>
  <c r="D43" i="46"/>
  <c r="E43" i="46" s="1"/>
  <c r="C24" i="48"/>
  <c r="D24" i="48" s="1"/>
  <c r="C8" i="12"/>
  <c r="D8" i="12" s="1"/>
  <c r="C24" i="12"/>
  <c r="D24" i="12" s="1"/>
  <c r="C50" i="12"/>
  <c r="D50" i="12" s="1"/>
  <c r="C48" i="13"/>
  <c r="D48" i="13" s="1"/>
  <c r="F30" i="13"/>
  <c r="C14" i="13"/>
  <c r="D14" i="13" s="1"/>
  <c r="C27" i="12"/>
  <c r="D27" i="12" s="1"/>
  <c r="F51" i="13"/>
  <c r="C21" i="13"/>
  <c r="D21" i="13" s="1"/>
  <c r="C15" i="13"/>
  <c r="D15" i="13" s="1"/>
  <c r="D7" i="48"/>
  <c r="C50" i="47"/>
  <c r="D50" i="47" s="1"/>
  <c r="C19" i="12"/>
  <c r="D19" i="12" s="1"/>
  <c r="I14" i="1"/>
  <c r="D6" i="48"/>
  <c r="F26" i="13"/>
  <c r="C23" i="12"/>
  <c r="D23" i="12" s="1"/>
  <c r="C15" i="12"/>
  <c r="D15" i="12" s="1"/>
  <c r="D19" i="48"/>
  <c r="C29" i="12"/>
  <c r="D29" i="12" s="1"/>
  <c r="C31" i="12"/>
  <c r="D31" i="12" s="1"/>
  <c r="I10" i="1"/>
  <c r="F12" i="12"/>
  <c r="F41" i="12"/>
  <c r="C18" i="13"/>
  <c r="D18" i="13" s="1"/>
  <c r="C7" i="13"/>
  <c r="D7" i="13" s="1"/>
  <c r="E20" i="46"/>
  <c r="C14" i="46"/>
  <c r="G60" i="13"/>
  <c r="E31" i="46"/>
  <c r="E59" i="13"/>
  <c r="E57" i="8"/>
  <c r="H13" i="1" s="1"/>
  <c r="H11" i="1"/>
  <c r="D23" i="46"/>
  <c r="E23" i="46" s="1"/>
  <c r="F59" i="12"/>
  <c r="F60" i="12"/>
  <c r="F58" i="12"/>
  <c r="B59" i="13"/>
  <c r="B58" i="13"/>
  <c r="B60" i="13"/>
  <c r="E58" i="13"/>
  <c r="E60" i="13"/>
  <c r="E14" i="46" l="1"/>
  <c r="D4" i="47"/>
  <c r="D4" i="48"/>
  <c r="D15" i="48"/>
  <c r="F58" i="13"/>
  <c r="D58" i="13"/>
  <c r="I67" i="4"/>
  <c r="I70" i="4"/>
  <c r="E14" i="1" s="1"/>
  <c r="I69" i="4"/>
  <c r="E13" i="1" s="1"/>
  <c r="I68" i="4"/>
  <c r="E12" i="1" s="1"/>
  <c r="D33" i="47"/>
  <c r="E8" i="46"/>
  <c r="D17" i="47"/>
  <c r="E49" i="46"/>
  <c r="E36" i="46"/>
  <c r="D10" i="47"/>
  <c r="F59" i="13"/>
  <c r="C59" i="13"/>
  <c r="C58" i="13"/>
  <c r="C60" i="13"/>
  <c r="D59" i="13" s="1"/>
  <c r="D10" i="1"/>
  <c r="E11" i="1" s="1"/>
  <c r="G58" i="13"/>
  <c r="G59" i="13"/>
</calcChain>
</file>

<file path=xl/sharedStrings.xml><?xml version="1.0" encoding="utf-8"?>
<sst xmlns="http://schemas.openxmlformats.org/spreadsheetml/2006/main" count="7599" uniqueCount="689">
  <si>
    <t>Note: Braidwood Branch Library belongs to Queanbeyan-Palerang but is serviced by Southern Tablelands Regional Library</t>
  </si>
  <si>
    <t>TABLE 1d - EXPENDITURE ON LIBRARY MATERIAL: BY LIBRARY SERVICE</t>
  </si>
  <si>
    <t>Total Items Acquired</t>
  </si>
  <si>
    <t xml:space="preserve">Expenditure on material per capita </t>
  </si>
  <si>
    <t>Library material % Adult fiction books</t>
  </si>
  <si>
    <t>QUEANBEYAN</t>
  </si>
  <si>
    <t>QUEANBEYAN - PALERANG</t>
  </si>
  <si>
    <t>Library Books-Print Resources (Capital)</t>
  </si>
  <si>
    <t>Library books-Non-Print Resources (Capital)</t>
  </si>
  <si>
    <t>Licensed Access to Electronic Resources</t>
  </si>
  <si>
    <t>Periodicals</t>
  </si>
  <si>
    <t>Other Non-Book Resources</t>
  </si>
  <si>
    <t>(as previously reported by Department of Local Government)</t>
  </si>
  <si>
    <t>Per capita</t>
  </si>
  <si>
    <t>Note: Culcairn &amp; Henty branch libraries belong to Upper Murray Regional Library but are serviced by Riverina Regional Library</t>
  </si>
  <si>
    <t xml:space="preserve">RIVERINA (R) </t>
  </si>
  <si>
    <t xml:space="preserve">Palerang </t>
  </si>
  <si>
    <t xml:space="preserve">Upper Lachlan </t>
  </si>
  <si>
    <t xml:space="preserve">Warrumbungle </t>
  </si>
  <si>
    <t xml:space="preserve">Mid-Western </t>
  </si>
  <si>
    <t>* Includes Local Priority Grant</t>
  </si>
  <si>
    <t>Port Macquarie-Hastings</t>
  </si>
  <si>
    <t xml:space="preserve">Expenidture on </t>
  </si>
  <si>
    <t>Salaries</t>
  </si>
  <si>
    <t>Library Material</t>
  </si>
  <si>
    <t>pop</t>
  </si>
  <si>
    <t>Total Serials</t>
  </si>
  <si>
    <t>Total Newspapers</t>
  </si>
  <si>
    <t>Adult Periodicals</t>
  </si>
  <si>
    <t>YA Periodicals</t>
  </si>
  <si>
    <t>Junior Periodicals</t>
  </si>
  <si>
    <t>Total Periodicals</t>
  </si>
  <si>
    <t xml:space="preserve">Goulburn Mulwaree </t>
  </si>
  <si>
    <t>Priority Grant</t>
  </si>
  <si>
    <t xml:space="preserve">  </t>
  </si>
  <si>
    <t>TABLE 1a - VOTED EXPENDITURE, SUBSIDY AND LOCAL PRIORITY GRANT</t>
  </si>
  <si>
    <t xml:space="preserve">                                          Region </t>
  </si>
  <si>
    <t>capita</t>
  </si>
  <si>
    <t>Councils are grouped into categories according to the Australian Classification of Local Government</t>
  </si>
  <si>
    <t>^ Subsidy includes Local Priority Grant.</t>
  </si>
  <si>
    <t>Local</t>
  </si>
  <si>
    <t xml:space="preserve">per week </t>
  </si>
  <si>
    <t xml:space="preserve"> Adult (over 65)</t>
  </si>
  <si>
    <t xml:space="preserve"> Adult (under 65)</t>
  </si>
  <si>
    <t>SOUTH WEST (R)</t>
  </si>
  <si>
    <t xml:space="preserve">Young Adult Fiction </t>
  </si>
  <si>
    <t xml:space="preserve">Junior Non Fiction </t>
  </si>
  <si>
    <t xml:space="preserve">Junior Fiction </t>
  </si>
  <si>
    <t xml:space="preserve">Picture Easy Non Fiction </t>
  </si>
  <si>
    <t xml:space="preserve">Picture Easy Fiction </t>
  </si>
  <si>
    <t>Computer Games</t>
  </si>
  <si>
    <t>Toys and Games</t>
  </si>
  <si>
    <t>Sheet Music</t>
  </si>
  <si>
    <t xml:space="preserve">Other Non Book </t>
  </si>
  <si>
    <t xml:space="preserve">ESL Literacy </t>
  </si>
  <si>
    <t xml:space="preserve">Large Print </t>
  </si>
  <si>
    <t>Community Languages</t>
  </si>
  <si>
    <t xml:space="preserve">Family History </t>
  </si>
  <si>
    <t xml:space="preserve">Local Studies </t>
  </si>
  <si>
    <t xml:space="preserve">Home Library Service </t>
  </si>
  <si>
    <t xml:space="preserve">Lending </t>
  </si>
  <si>
    <t xml:space="preserve">Non Lending </t>
  </si>
  <si>
    <t xml:space="preserve">Total </t>
  </si>
  <si>
    <t>Total Book Stock</t>
  </si>
  <si>
    <t xml:space="preserve"> Adult Non Fiction </t>
  </si>
  <si>
    <t xml:space="preserve"> Adult Fiction </t>
  </si>
  <si>
    <t xml:space="preserve"> Young Adult Non Fiction </t>
  </si>
  <si>
    <t xml:space="preserve"> Young Adult Fiction </t>
  </si>
  <si>
    <t xml:space="preserve"> Picture Easy Fiction </t>
  </si>
  <si>
    <t xml:space="preserve"> Junior Non Fiction </t>
  </si>
  <si>
    <t xml:space="preserve"> Junior Fiction </t>
  </si>
  <si>
    <t xml:space="preserve"> Picture Easy Non Fiction </t>
  </si>
  <si>
    <t>Language Learning Kits</t>
  </si>
  <si>
    <t>Pictures Including Photographs</t>
  </si>
  <si>
    <t>Music Recordings</t>
  </si>
  <si>
    <t xml:space="preserve"> CD ROMs</t>
  </si>
  <si>
    <t>Total Non Book Materials</t>
  </si>
  <si>
    <t xml:space="preserve"> Toys and Games</t>
  </si>
  <si>
    <t xml:space="preserve"> Sheet Music</t>
  </si>
  <si>
    <t xml:space="preserve"> Other Items</t>
  </si>
  <si>
    <t xml:space="preserve"> Other </t>
  </si>
  <si>
    <t xml:space="preserve"> Donations</t>
  </si>
  <si>
    <t>Total Items Discarded</t>
  </si>
  <si>
    <t>Total Registered Members</t>
  </si>
  <si>
    <t>Total Non-Resident Members</t>
  </si>
  <si>
    <t>Administration/Specialist Service Points</t>
  </si>
  <si>
    <t>Admin./Specialist Service Points hours per week</t>
  </si>
  <si>
    <t>Deposit Stations hours per week</t>
  </si>
  <si>
    <t>Total Staff</t>
  </si>
  <si>
    <t>Full Time Librarians</t>
  </si>
  <si>
    <t xml:space="preserve"> Full Time Library Technicians</t>
  </si>
  <si>
    <t xml:space="preserve"> Full Time Library Assistants</t>
  </si>
  <si>
    <t>Other Full Time Employees</t>
  </si>
  <si>
    <t>Total no. of Part Time Employees</t>
  </si>
  <si>
    <t>Total no. of Casual Employees</t>
  </si>
  <si>
    <t>This is the no. of hard copy adult periodicals only</t>
  </si>
  <si>
    <t xml:space="preserve">Young Adult </t>
  </si>
  <si>
    <t xml:space="preserve"> Junior </t>
  </si>
  <si>
    <t xml:space="preserve"> Community Groups/Institutions </t>
  </si>
  <si>
    <t>Other Service Outlets</t>
  </si>
  <si>
    <t>Other Service Outlets hours per week</t>
  </si>
  <si>
    <t>Total Admin./Specialist Service Points, Deposit Stations &amp; Other Service Outlets hours per week</t>
  </si>
  <si>
    <t xml:space="preserve"> How Collected</t>
  </si>
  <si>
    <t>10 years</t>
  </si>
  <si>
    <t xml:space="preserve">Greater Hume </t>
  </si>
  <si>
    <t xml:space="preserve">Gwydir </t>
  </si>
  <si>
    <t xml:space="preserve">Liverpool Plains </t>
  </si>
  <si>
    <t xml:space="preserve">Broken Hill  </t>
  </si>
  <si>
    <t xml:space="preserve">Campbelltown  </t>
  </si>
  <si>
    <t xml:space="preserve">Canterbury  </t>
  </si>
  <si>
    <t xml:space="preserve">Cessnock  </t>
  </si>
  <si>
    <t>Upper Murray (NSW Only)</t>
  </si>
  <si>
    <t>Adult Fiction</t>
  </si>
  <si>
    <t>Branch &amp; Mobile</t>
  </si>
  <si>
    <t xml:space="preserve">Central, </t>
  </si>
  <si>
    <t xml:space="preserve">The following statistics may not include data for all branches. </t>
  </si>
  <si>
    <t># Information Request Completion Rate (IRCR) data is collected over four weekly survey periods.</t>
  </si>
  <si>
    <t>CLARENCE  (R)</t>
  </si>
  <si>
    <t>Hours used</t>
  </si>
  <si>
    <t>Deposit Stations</t>
  </si>
  <si>
    <t>hours per week</t>
  </si>
  <si>
    <t>Branch</t>
  </si>
  <si>
    <t>CDROMs</t>
  </si>
  <si>
    <t>RICHMOND-UPPER CLARENCE (R )</t>
  </si>
  <si>
    <t>Population figures are from the estimated resident population of Local Government Areas</t>
  </si>
  <si>
    <t>Note: Be aware of overlaps in age groups eg 0-13, 13-18, 18-60</t>
  </si>
  <si>
    <t>Australian Library and Information Association (ALIA)</t>
  </si>
  <si>
    <t xml:space="preserve">          Expenditure *</t>
  </si>
  <si>
    <t xml:space="preserve">     Expenditure voted**</t>
  </si>
  <si>
    <t xml:space="preserve">Subsidy and </t>
  </si>
  <si>
    <t>TABLE 1b - EXPENDITURE and SUBSIDY: BY COUNCILS</t>
  </si>
  <si>
    <t>TABLE 1c - EXPENDITURE and SUBSIDY: BY LIBRARY SERVICE</t>
  </si>
  <si>
    <t xml:space="preserve">       Expenditure voted</t>
  </si>
  <si>
    <t xml:space="preserve">   Total</t>
  </si>
  <si>
    <t xml:space="preserve">   $</t>
  </si>
  <si>
    <t xml:space="preserve">  $</t>
  </si>
  <si>
    <t xml:space="preserve">                            Expenditure</t>
  </si>
  <si>
    <t xml:space="preserve">                         Expenditure voted</t>
  </si>
  <si>
    <t xml:space="preserve">Population </t>
  </si>
  <si>
    <t>Cat. UCC: Capital City</t>
  </si>
  <si>
    <t>Cat. UDS, UDM, UDL, UDV: Metropolitan Developed</t>
  </si>
  <si>
    <t>Cat. URS, URM, URL, URV: Regional Town/City</t>
  </si>
  <si>
    <t>Cat. UFS, UFM, UFL, UFV: Fringe</t>
  </si>
  <si>
    <t>Cat. RAS, RAM, RAL, RAV: Agricultural</t>
  </si>
  <si>
    <t>Cat. RTX, RTS, RTM, RTL: Remote</t>
  </si>
  <si>
    <t>Greater Hume</t>
  </si>
  <si>
    <t>Gwydir</t>
  </si>
  <si>
    <t>Liverpool Plains</t>
  </si>
  <si>
    <t>Palerang</t>
  </si>
  <si>
    <t>Upper Lachlan</t>
  </si>
  <si>
    <t>Warrumbungle</t>
  </si>
  <si>
    <t>Yass Valley</t>
  </si>
  <si>
    <t>Glen Innes Severn</t>
  </si>
  <si>
    <t>Clarence Valley</t>
  </si>
  <si>
    <t>Mid-Western</t>
  </si>
  <si>
    <t xml:space="preserve">Sydney  </t>
  </si>
  <si>
    <t xml:space="preserve">Leichhardt  </t>
  </si>
  <si>
    <t>Goulburn Mulwaree</t>
  </si>
  <si>
    <t xml:space="preserve">TAMWORTH REGIONAL </t>
  </si>
  <si>
    <t>LIVERPOOL PLAINS</t>
  </si>
  <si>
    <t>CLARENCE VALLEY</t>
  </si>
  <si>
    <t>WARRUMBUNGLE</t>
  </si>
  <si>
    <t>GWYDIR</t>
  </si>
  <si>
    <t xml:space="preserve">GOULBURN/MULWAREE </t>
  </si>
  <si>
    <t>UPPER LACHLAN</t>
  </si>
  <si>
    <t>YASS VALLEY</t>
  </si>
  <si>
    <t xml:space="preserve">GREATER HUME </t>
  </si>
  <si>
    <t>UPPER HUNTER</t>
  </si>
  <si>
    <t>CENTRAL MURRAY (R)</t>
  </si>
  <si>
    <t>PALERANG</t>
  </si>
  <si>
    <t>Botany Bay</t>
  </si>
  <si>
    <t>Grenfell</t>
  </si>
  <si>
    <t>South West</t>
  </si>
  <si>
    <t xml:space="preserve">Adult Non Fiction </t>
  </si>
  <si>
    <t xml:space="preserve">Adult Fiction </t>
  </si>
  <si>
    <t xml:space="preserve">Young Adult Non Fiction </t>
  </si>
  <si>
    <t xml:space="preserve">Bathurst </t>
  </si>
  <si>
    <t xml:space="preserve">Leichhardt </t>
  </si>
  <si>
    <t xml:space="preserve">Queanbeyan </t>
  </si>
  <si>
    <t xml:space="preserve">Sydney </t>
  </si>
  <si>
    <t xml:space="preserve">Upper Hunter </t>
  </si>
  <si>
    <t>No. of items acquired divided by the population.</t>
  </si>
  <si>
    <t>A comparison of the number of items acquired and discarded.</t>
  </si>
  <si>
    <t>A comparison of the no. of items discarded and total stock</t>
  </si>
  <si>
    <t>The no. of staff who are eligible for professional membership of the</t>
  </si>
  <si>
    <t xml:space="preserve"> Service</t>
  </si>
  <si>
    <t>TABLE 1 - EXPENDITURE AND SUBSIDY</t>
  </si>
  <si>
    <t xml:space="preserve">Regional and Joint Library Services operated by two or more  councils.  </t>
  </si>
  <si>
    <t>Armidale Dumaresq</t>
  </si>
  <si>
    <t>Richmond Valley</t>
  </si>
  <si>
    <t>RICHMOND VALLEY</t>
  </si>
  <si>
    <t>SOUTH-WEST (R)</t>
  </si>
  <si>
    <t xml:space="preserve">            Expenditure</t>
  </si>
  <si>
    <t>Canada Bay</t>
  </si>
  <si>
    <t>Central West</t>
  </si>
  <si>
    <t>CENTRAL WEST (R)</t>
  </si>
  <si>
    <t>Subsidy^</t>
  </si>
  <si>
    <t>5 years</t>
  </si>
  <si>
    <t>% Library mat. purchased in last 5 years</t>
  </si>
  <si>
    <t>TOTAL</t>
  </si>
  <si>
    <t>Subsidy *</t>
  </si>
  <si>
    <t>Ku-Ring-Gai</t>
  </si>
  <si>
    <t xml:space="preserve">Bankstown  </t>
  </si>
  <si>
    <t xml:space="preserve">Blacktown  </t>
  </si>
  <si>
    <t xml:space="preserve">Blue Mountains  </t>
  </si>
  <si>
    <t xml:space="preserve">NEWCASTLE </t>
  </si>
  <si>
    <t xml:space="preserve">DUNGOG </t>
  </si>
  <si>
    <t>GLOUCESTER</t>
  </si>
  <si>
    <t xml:space="preserve">PORT STEPHENS </t>
  </si>
  <si>
    <t>NORTH WESTERN (R)</t>
  </si>
  <si>
    <t xml:space="preserve">WARREN </t>
  </si>
  <si>
    <t xml:space="preserve">BOGAN </t>
  </si>
  <si>
    <t xml:space="preserve">COONAMBLE </t>
  </si>
  <si>
    <t xml:space="preserve">GILGANDRA </t>
  </si>
  <si>
    <t xml:space="preserve">MOREE PLAINS </t>
  </si>
  <si>
    <t xml:space="preserve">BREWARRINA </t>
  </si>
  <si>
    <t xml:space="preserve">WALGETT </t>
  </si>
  <si>
    <t>RICHMOND-TWEED (R)</t>
  </si>
  <si>
    <t xml:space="preserve">LISMORE </t>
  </si>
  <si>
    <t xml:space="preserve">BALLINA </t>
  </si>
  <si>
    <t xml:space="preserve">BYRON </t>
  </si>
  <si>
    <t xml:space="preserve">TWEED </t>
  </si>
  <si>
    <t xml:space="preserve">KYOGLE </t>
  </si>
  <si>
    <t>RIVERINA (R)</t>
  </si>
  <si>
    <t xml:space="preserve">WAGGA WAGGA </t>
  </si>
  <si>
    <t xml:space="preserve">COOLAMON </t>
  </si>
  <si>
    <t xml:space="preserve">COOTAMUNDRA </t>
  </si>
  <si>
    <t xml:space="preserve">GUNDAGAI </t>
  </si>
  <si>
    <t>JUNEE</t>
  </si>
  <si>
    <t xml:space="preserve">LOCKHART </t>
  </si>
  <si>
    <t xml:space="preserve">TEMORA </t>
  </si>
  <si>
    <t xml:space="preserve">TUMUT </t>
  </si>
  <si>
    <t xml:space="preserve">YOUNG </t>
  </si>
  <si>
    <t xml:space="preserve">BOOROWA </t>
  </si>
  <si>
    <t xml:space="preserve">HARDEN </t>
  </si>
  <si>
    <t>SOUTHERN TABLELANDS (R)</t>
  </si>
  <si>
    <t xml:space="preserve">MUSWELLBROOK </t>
  </si>
  <si>
    <t>UPPER MURRAY (R) NSW only</t>
  </si>
  <si>
    <t xml:space="preserve">                                Region:</t>
  </si>
  <si>
    <t xml:space="preserve">COROWA </t>
  </si>
  <si>
    <t xml:space="preserve">TUMBARUMBA </t>
  </si>
  <si>
    <t xml:space="preserve">URANA </t>
  </si>
  <si>
    <t>INDIGO  (Vic S)</t>
  </si>
  <si>
    <t>TOWONG  (Vic S)</t>
  </si>
  <si>
    <t>WODONGA (Vic RC)</t>
  </si>
  <si>
    <t>WESTERN RIVERINA (R)</t>
  </si>
  <si>
    <t xml:space="preserve">GRIFFITH </t>
  </si>
  <si>
    <t xml:space="preserve">CARRATHOOL </t>
  </si>
  <si>
    <t xml:space="preserve">HAY </t>
  </si>
  <si>
    <t xml:space="preserve">JERILDERIE </t>
  </si>
  <si>
    <t xml:space="preserve">MURRUMBIDGEE </t>
  </si>
  <si>
    <t xml:space="preserve">NARRANDERA </t>
  </si>
  <si>
    <t>RYDE (J)</t>
  </si>
  <si>
    <t xml:space="preserve">RYDE </t>
  </si>
  <si>
    <t xml:space="preserve">HUNTERS HILL </t>
  </si>
  <si>
    <t>TABLE 8 SUMMARY OF COMPARATIVE STATISTICS</t>
  </si>
  <si>
    <t xml:space="preserve">NSW </t>
  </si>
  <si>
    <t>MEDIAN</t>
  </si>
  <si>
    <t>Expenditure per capita</t>
  </si>
  <si>
    <t>Expenditure on salaries per capita</t>
  </si>
  <si>
    <t>Library material</t>
  </si>
  <si>
    <t>Library material per capita</t>
  </si>
  <si>
    <t>Library material average cost</t>
  </si>
  <si>
    <t>Adult Periodical titles</t>
  </si>
  <si>
    <t>Acquisitions</t>
  </si>
  <si>
    <t>Acquisitions per capita</t>
  </si>
  <si>
    <t>Discards as % of acquisitions</t>
  </si>
  <si>
    <t>Discards as % of holdings</t>
  </si>
  <si>
    <t>Circulation per capita</t>
  </si>
  <si>
    <t>Turnover of stock (Circulation/holdings)</t>
  </si>
  <si>
    <t>Circulation per staff member</t>
  </si>
  <si>
    <t>Population per staff member</t>
  </si>
  <si>
    <t>Qualified Staff</t>
  </si>
  <si>
    <t>Population per qualified staff member</t>
  </si>
  <si>
    <t>TABLE 9 - POPULATION</t>
  </si>
  <si>
    <t>Central</t>
  </si>
  <si>
    <t>total library lending stock to provide indication of stock use.</t>
  </si>
  <si>
    <t xml:space="preserve">Turnover of stock has been obtained by dividing the total circulation by the </t>
  </si>
  <si>
    <t>The total expenditure on library materials divided by the no. of acquisitions.</t>
  </si>
  <si>
    <t>NB: includes expenditure on periodicals and donations counted as acquisitions.</t>
  </si>
  <si>
    <t>A calculation of the percentage of library material purchased during:</t>
  </si>
  <si>
    <t>Last</t>
  </si>
  <si>
    <t>Port Stephens</t>
  </si>
  <si>
    <t>URL</t>
  </si>
  <si>
    <t>Shoalhaven</t>
  </si>
  <si>
    <t>Singleton</t>
  </si>
  <si>
    <t>Snowy River</t>
  </si>
  <si>
    <t>Temora</t>
  </si>
  <si>
    <t>Tenterfield</t>
  </si>
  <si>
    <t>Tumbarumba</t>
  </si>
  <si>
    <t>Tumut</t>
  </si>
  <si>
    <t>Tweed</t>
  </si>
  <si>
    <t>Uralla</t>
  </si>
  <si>
    <t>Urana</t>
  </si>
  <si>
    <t>Wagga Wagga</t>
  </si>
  <si>
    <t>Wakool</t>
  </si>
  <si>
    <t>Walcha</t>
  </si>
  <si>
    <t>Walgett</t>
  </si>
  <si>
    <t>Warren</t>
  </si>
  <si>
    <t>Weddin</t>
  </si>
  <si>
    <t>Wellington</t>
  </si>
  <si>
    <t>Wentworth</t>
  </si>
  <si>
    <t>Wingecarribee</t>
  </si>
  <si>
    <t>Young</t>
  </si>
  <si>
    <t xml:space="preserve">Subsidy </t>
  </si>
  <si>
    <t>SUMMARIES</t>
  </si>
  <si>
    <t xml:space="preserve">Service </t>
  </si>
  <si>
    <t>URBAN</t>
  </si>
  <si>
    <t>Max</t>
  </si>
  <si>
    <t>RURAL</t>
  </si>
  <si>
    <t>Armidale-Dumaresq</t>
  </si>
  <si>
    <t>Central Murray</t>
  </si>
  <si>
    <t>Central Northern</t>
  </si>
  <si>
    <t>Clarence</t>
  </si>
  <si>
    <t>Grenfell-Weddin</t>
  </si>
  <si>
    <t>Macquarie</t>
  </si>
  <si>
    <t>Monaro</t>
  </si>
  <si>
    <t>North Western</t>
  </si>
  <si>
    <t>Richmond-Tweed</t>
  </si>
  <si>
    <t>Richmond-Upper Clarence</t>
  </si>
  <si>
    <t>Riverina</t>
  </si>
  <si>
    <t>Upper Hunter</t>
  </si>
  <si>
    <t>Western Riverina</t>
  </si>
  <si>
    <t>Circulation</t>
  </si>
  <si>
    <t>Staff</t>
  </si>
  <si>
    <t>Upper Murray</t>
  </si>
  <si>
    <t xml:space="preserve"> </t>
  </si>
  <si>
    <t>Branches</t>
  </si>
  <si>
    <t>NSW Total</t>
  </si>
  <si>
    <t>Terminals</t>
  </si>
  <si>
    <t>No. of bookings</t>
  </si>
  <si>
    <t>Central Library</t>
  </si>
  <si>
    <t>opening hours</t>
  </si>
  <si>
    <t>per week</t>
  </si>
  <si>
    <t>Mobile  Library</t>
  </si>
  <si>
    <t xml:space="preserve"> Libraries</t>
  </si>
  <si>
    <t>Mobile</t>
  </si>
  <si>
    <t>No. of</t>
  </si>
  <si>
    <t>Lending</t>
  </si>
  <si>
    <t>Non-lending</t>
  </si>
  <si>
    <t>Ref'ce</t>
  </si>
  <si>
    <t>Purchases</t>
  </si>
  <si>
    <t>TABLE 7 - REGIONAL AND JOINT LIBRARY SERVICES</t>
  </si>
  <si>
    <t>Total Expenditure voted</t>
  </si>
  <si>
    <t>per capita</t>
  </si>
  <si>
    <t xml:space="preserve">DENILIQUIN </t>
  </si>
  <si>
    <t xml:space="preserve">CONARGO </t>
  </si>
  <si>
    <t xml:space="preserve">MURRAY </t>
  </si>
  <si>
    <t>CENTRAL NORTHERN (R)</t>
  </si>
  <si>
    <t xml:space="preserve">NARRABRI </t>
  </si>
  <si>
    <t xml:space="preserve">URALLA </t>
  </si>
  <si>
    <t xml:space="preserve">WALCHA </t>
  </si>
  <si>
    <t xml:space="preserve">ORANGE </t>
  </si>
  <si>
    <t xml:space="preserve">BLAYNEY </t>
  </si>
  <si>
    <t xml:space="preserve">CABONNE </t>
  </si>
  <si>
    <t xml:space="preserve">COWRA </t>
  </si>
  <si>
    <t xml:space="preserve">FORBES </t>
  </si>
  <si>
    <t xml:space="preserve">BELLINGEN </t>
  </si>
  <si>
    <t>MACQUARIE (R)</t>
  </si>
  <si>
    <t xml:space="preserve">DUBBO </t>
  </si>
  <si>
    <t xml:space="preserve">NARROMINE </t>
  </si>
  <si>
    <t xml:space="preserve">WELLINGTON </t>
  </si>
  <si>
    <t>MONARO (R)</t>
  </si>
  <si>
    <t xml:space="preserve">COOMA-MONARO </t>
  </si>
  <si>
    <t xml:space="preserve">BOMBALA </t>
  </si>
  <si>
    <t xml:space="preserve">SNOWY RIVER </t>
  </si>
  <si>
    <t>NEWCASTLE (R)</t>
  </si>
  <si>
    <t>SUMMARY</t>
  </si>
  <si>
    <t>Councils are grouped into categories developed by the Grants Commission</t>
  </si>
  <si>
    <t>Library</t>
  </si>
  <si>
    <t>Service</t>
  </si>
  <si>
    <t>Population</t>
  </si>
  <si>
    <t xml:space="preserve">per </t>
  </si>
  <si>
    <t>per</t>
  </si>
  <si>
    <t>began</t>
  </si>
  <si>
    <t>Total</t>
  </si>
  <si>
    <t>$</t>
  </si>
  <si>
    <t>NSW TOTAL</t>
  </si>
  <si>
    <t>NSW Average</t>
  </si>
  <si>
    <t>NSW Median</t>
  </si>
  <si>
    <t>NSW Max</t>
  </si>
  <si>
    <t>NSW Min</t>
  </si>
  <si>
    <t>Average</t>
  </si>
  <si>
    <t>Median</t>
  </si>
  <si>
    <t>Min</t>
  </si>
  <si>
    <t>Operating</t>
  </si>
  <si>
    <t>Capital</t>
  </si>
  <si>
    <t>ACLG</t>
  </si>
  <si>
    <t>Expenditure</t>
  </si>
  <si>
    <t>Abrev.</t>
  </si>
  <si>
    <t>UDM</t>
  </si>
  <si>
    <t>Ashfield</t>
  </si>
  <si>
    <t>Auburn</t>
  </si>
  <si>
    <t>UDV</t>
  </si>
  <si>
    <t>Bankstown</t>
  </si>
  <si>
    <t>UFV</t>
  </si>
  <si>
    <t>Blacktown</t>
  </si>
  <si>
    <t>UFL</t>
  </si>
  <si>
    <t>Blue Mountains</t>
  </si>
  <si>
    <t>UDS</t>
  </si>
  <si>
    <t>Burwood</t>
  </si>
  <si>
    <t>Camden</t>
  </si>
  <si>
    <t>Campbelltown</t>
  </si>
  <si>
    <t>Canterbury</t>
  </si>
  <si>
    <t>URM</t>
  </si>
  <si>
    <t>Cessnock</t>
  </si>
  <si>
    <t>Fairfield</t>
  </si>
  <si>
    <t>Gosford</t>
  </si>
  <si>
    <t>UFM</t>
  </si>
  <si>
    <t>Hawkesbury</t>
  </si>
  <si>
    <t>UDL</t>
  </si>
  <si>
    <t>Holroyd</t>
  </si>
  <si>
    <t>Hornsby</t>
  </si>
  <si>
    <t>Hunters Hill</t>
  </si>
  <si>
    <t>Hurstville</t>
  </si>
  <si>
    <t>URS</t>
  </si>
  <si>
    <t>Kiama</t>
  </si>
  <si>
    <t>Kogarah</t>
  </si>
  <si>
    <t>Ku-ring-gai</t>
  </si>
  <si>
    <t>URV</t>
  </si>
  <si>
    <t>Lake Macquarie</t>
  </si>
  <si>
    <t>Lane Cove</t>
  </si>
  <si>
    <t>Leichhardt</t>
  </si>
  <si>
    <t>Liverpool</t>
  </si>
  <si>
    <t>Maitland</t>
  </si>
  <si>
    <t>Manly</t>
  </si>
  <si>
    <t>Marrickville</t>
  </si>
  <si>
    <t>Mosman</t>
  </si>
  <si>
    <t>Newcastle</t>
  </si>
  <si>
    <t>North Sydney</t>
  </si>
  <si>
    <t>Parramatta</t>
  </si>
  <si>
    <t>Penrith</t>
  </si>
  <si>
    <t>Pittwater</t>
  </si>
  <si>
    <t>Queanbeyan</t>
  </si>
  <si>
    <t>Randwick</t>
  </si>
  <si>
    <t>Rockdale</t>
  </si>
  <si>
    <t>Ryde</t>
  </si>
  <si>
    <t>Shellharbour</t>
  </si>
  <si>
    <t>Strathfield</t>
  </si>
  <si>
    <t>Sutherland</t>
  </si>
  <si>
    <t>UCC</t>
  </si>
  <si>
    <t>Sydney</t>
  </si>
  <si>
    <t>Warringah</t>
  </si>
  <si>
    <t>Waverley</t>
  </si>
  <si>
    <t>Willoughby</t>
  </si>
  <si>
    <t>Wollondilly</t>
  </si>
  <si>
    <t>Wollongong</t>
  </si>
  <si>
    <t>Woollahra</t>
  </si>
  <si>
    <t>Wyong</t>
  </si>
  <si>
    <t>Albury</t>
  </si>
  <si>
    <t>Ballina</t>
  </si>
  <si>
    <t>RAM</t>
  </si>
  <si>
    <t>Balranald</t>
  </si>
  <si>
    <t>Bathurst</t>
  </si>
  <si>
    <t>Bega Valley</t>
  </si>
  <si>
    <t>Bellingen</t>
  </si>
  <si>
    <t>RAL</t>
  </si>
  <si>
    <t>Berrigan</t>
  </si>
  <si>
    <t>Bland</t>
  </si>
  <si>
    <t>Blayney</t>
  </si>
  <si>
    <t>Bogan</t>
  </si>
  <si>
    <t>Bombala</t>
  </si>
  <si>
    <t>Boorowa</t>
  </si>
  <si>
    <t>Bourke</t>
  </si>
  <si>
    <t>Brewarrina</t>
  </si>
  <si>
    <t>Broken Hill</t>
  </si>
  <si>
    <t>Byron</t>
  </si>
  <si>
    <t>RAV</t>
  </si>
  <si>
    <t>Cabonne</t>
  </si>
  <si>
    <t>Carrathool</t>
  </si>
  <si>
    <t>RTL</t>
  </si>
  <si>
    <t>Cobar</t>
  </si>
  <si>
    <t>Coffs Harbour</t>
  </si>
  <si>
    <t>RAS</t>
  </si>
  <si>
    <t>Conargo</t>
  </si>
  <si>
    <t>Coolamon</t>
  </si>
  <si>
    <t>Cooma-Monaro</t>
  </si>
  <si>
    <t>Coonamble</t>
  </si>
  <si>
    <t>Cootamundra</t>
  </si>
  <si>
    <t>Corowa</t>
  </si>
  <si>
    <t>Cowra</t>
  </si>
  <si>
    <t>Deniliquin</t>
  </si>
  <si>
    <t>Dubbo</t>
  </si>
  <si>
    <t>Dungog</t>
  </si>
  <si>
    <t>Eurobodalla</t>
  </si>
  <si>
    <t>Forbes</t>
  </si>
  <si>
    <t>Gilgandra</t>
  </si>
  <si>
    <t>Gloucester</t>
  </si>
  <si>
    <t>Great Lakes</t>
  </si>
  <si>
    <t>Greater Taree</t>
  </si>
  <si>
    <t>Griffith</t>
  </si>
  <si>
    <t>Gundagai</t>
  </si>
  <si>
    <t>Gunnedah</t>
  </si>
  <si>
    <t>Guyra</t>
  </si>
  <si>
    <t>Harden</t>
  </si>
  <si>
    <t>Hay</t>
  </si>
  <si>
    <t>Inverell</t>
  </si>
  <si>
    <t>Jerilderie</t>
  </si>
  <si>
    <t>Junee</t>
  </si>
  <si>
    <t>Kempsey</t>
  </si>
  <si>
    <t>Kyogle</t>
  </si>
  <si>
    <t>Lachlan</t>
  </si>
  <si>
    <t>Leeton</t>
  </si>
  <si>
    <t>Lismore</t>
  </si>
  <si>
    <t>Lithgow</t>
  </si>
  <si>
    <t>Lockhart</t>
  </si>
  <si>
    <t>Moree Plains</t>
  </si>
  <si>
    <t>Murray</t>
  </si>
  <si>
    <t>Murrumbidgee</t>
  </si>
  <si>
    <t>Muswellbrook</t>
  </si>
  <si>
    <t>Nambucca</t>
  </si>
  <si>
    <t>Narrabri</t>
  </si>
  <si>
    <t>Narrandera</t>
  </si>
  <si>
    <t>Narromine</t>
  </si>
  <si>
    <t>Oberon</t>
  </si>
  <si>
    <t>Orange</t>
  </si>
  <si>
    <t>Parkes</t>
  </si>
  <si>
    <t>This page has been intentionally left blank</t>
  </si>
  <si>
    <t>* Council does not capitalise their book collection</t>
  </si>
  <si>
    <t>QUEANBEYAN-PALERANG</t>
  </si>
  <si>
    <t xml:space="preserve">Graphic Novels </t>
  </si>
  <si>
    <t>Language  learning kits</t>
  </si>
  <si>
    <t>Music  Recordings</t>
  </si>
  <si>
    <t>Audio Books: spoken word CD's, tapes,audio ebooks</t>
  </si>
  <si>
    <t>DVDs, Video and Film</t>
  </si>
  <si>
    <t>Hills, The</t>
  </si>
  <si>
    <t>The council which administers the service is listed first.</t>
  </si>
  <si>
    <t xml:space="preserve">In previous years the age has been calculated by comparing the total number of items purchased over the last 5 years and the last 10 years with the total current stock. See note on page xxi </t>
  </si>
  <si>
    <t>In 2008/09 the methodology used to calculate the age of material was revised to improve accuracy of the data collected in this area. The data presented in Age of Library Material is now based on the number of items purchased in the last 5 years and the last 10 years according to the date the material was acquired by the library as reported by the library’s Library Management System.</t>
  </si>
  <si>
    <t xml:space="preserve">Upper Murray (NSW Only) </t>
  </si>
  <si>
    <t xml:space="preserve">Albury </t>
  </si>
  <si>
    <t xml:space="preserve">Tamworth </t>
  </si>
  <si>
    <t>Note: This table provides data on the no. of serial subscriptions - for data relating to the no. of serial issues please use</t>
  </si>
  <si>
    <t>Bibliostat connect.</t>
  </si>
  <si>
    <t>access to electronic resources.</t>
  </si>
  <si>
    <t xml:space="preserve">Note: See table 1d for breakdown expenditure on library material. Prior to 2009/10 this table excluded licensed </t>
  </si>
  <si>
    <t>Note: Prior to 2009/10 this table excluded licensed access to electronic resources.</t>
  </si>
  <si>
    <t>Hills, The  **</t>
  </si>
  <si>
    <t>** Council does not capitalise library book collection</t>
  </si>
  <si>
    <t xml:space="preserve">Hills, The </t>
  </si>
  <si>
    <t>Mobiles</t>
  </si>
  <si>
    <t>E Books*</t>
  </si>
  <si>
    <t>DVDs, Video and Film**</t>
  </si>
  <si>
    <t>Total Online Serials#</t>
  </si>
  <si>
    <t>2012/2013</t>
  </si>
  <si>
    <t xml:space="preserve">                          July 2012-June 2013</t>
  </si>
  <si>
    <t>** $ 66,600 spent from operating expenses as a contribution to Mid-North Coast Co-operative for book resources.</t>
  </si>
  <si>
    <t xml:space="preserve">Clarence </t>
  </si>
  <si>
    <t>Upper Hunter Network</t>
  </si>
  <si>
    <t>UPPER HUNTER NETWORK (R)</t>
  </si>
  <si>
    <t>UPPER HUNTER NETWORK  (R)</t>
  </si>
  <si>
    <t>North West Slopes &amp; Plains</t>
  </si>
  <si>
    <t>NORTH WEST SLOPES &amp; PLAINS (R)</t>
  </si>
  <si>
    <t xml:space="preserve">Central Northern  </t>
  </si>
  <si>
    <t xml:space="preserve">North West Slopes &amp; Plains </t>
  </si>
  <si>
    <t>* Upper Murray Central Library is the Wodonga branch in Victoria</t>
  </si>
  <si>
    <t>**Paddington Branch Library is a joint library service of Sydney and Woollahra, in this table branch and hours are counted in Woollahra</t>
  </si>
  <si>
    <t>Programs</t>
  </si>
  <si>
    <t>Attendance</t>
  </si>
  <si>
    <t>Total number of programs &amp; attendance offered by public libraries</t>
  </si>
  <si>
    <t xml:space="preserve">* Expenditure 2012/13 includes capital  and recurrent expenditure as well as all State Government monies. </t>
  </si>
  <si>
    <t>** Expenditure Voted 2013/14 excludes State Government monies.</t>
  </si>
  <si>
    <t>2013/2014</t>
  </si>
  <si>
    <t>Jul 12-Jun 13</t>
  </si>
  <si>
    <t>2012/2013*</t>
  </si>
  <si>
    <t>* Breakdown of Subsidy and Local Priority Grant available in 2011/12 PLS Statistics</t>
  </si>
  <si>
    <t>Voted expenditure is for July 2013 to June 2014</t>
  </si>
  <si>
    <t>Population 2012</t>
  </si>
  <si>
    <t>Total Expenditure Voted July 2013 to June 2014</t>
  </si>
  <si>
    <t>Subsidy 2013/14</t>
  </si>
  <si>
    <t>Local Priority Grant 2013/14</t>
  </si>
  <si>
    <t>Subsidy &amp; Local Priority Grant 2013/14</t>
  </si>
  <si>
    <t xml:space="preserve">              2012/2013</t>
  </si>
  <si>
    <t xml:space="preserve">            2013/2014</t>
  </si>
  <si>
    <t xml:space="preserve">                          July 2013-June 2014</t>
  </si>
  <si>
    <t>2013-2014</t>
  </si>
  <si>
    <t xml:space="preserve">Yass Valley </t>
  </si>
  <si>
    <t xml:space="preserve">Nambucca </t>
  </si>
  <si>
    <t>TABLE 2 - CIRCULATION JULY 2012 TO JUNE 2013</t>
  </si>
  <si>
    <t>TABLE 2a - CIRCULATION BREAKDOWN BY FORMAT JULY 2012 - JUNE 2013</t>
  </si>
  <si>
    <t>TABLE 2b - CIRCULATION: BOOKS BY CATEGORY JULY 2012 - JUNE 2013</t>
  </si>
  <si>
    <t>TABLE 2c - CIRCULATION OF NON-BOOK MATERIALS JULY 2012 - JUNE 2013</t>
  </si>
  <si>
    <t>TABLE 2d - CIRCULATION OF SEPARATE COLLECTIONS JULY 2012 - JUNE 2013</t>
  </si>
  <si>
    <t>TABLE 2e - CIRCULATION BY COUNCIL JULY 2012 - JUNE 2013</t>
  </si>
  <si>
    <t>TABLE 3 - TOTAL STOCK AS AT JUNE 2013</t>
  </si>
  <si>
    <t>TABLE 3a - TOTAL BOOKSTOCK AS AT JUNE 2013</t>
  </si>
  <si>
    <t>TABLE 3b - TOTAL OF NON-BOOK MATERIAL AS AT JUNE 2013</t>
  </si>
  <si>
    <t>TABLE 3c - TOTAL SERIALS AS AT JUNE 2013</t>
  </si>
  <si>
    <t>TABLE 3d - SEPARATE COLLECTIONS AS AT JUNE 2013</t>
  </si>
  <si>
    <t>TABLE 3e - ACQUISITIONS AND DISCARDS JULY 2012 - JUNE 2013</t>
  </si>
  <si>
    <t>TABLE 4 - REGISTERED MEMBERS JULY 2012 - JUNE 2013</t>
  </si>
  <si>
    <t>TABLE 4a - NON-RESIDENT MEMBERS BY COUNCIL JULY 2012 - JUNE 2013</t>
  </si>
  <si>
    <t>TABLE 5 - SERVICE POINTS AND HOURS OF OPENING AS AT JUNE 2013</t>
  </si>
  <si>
    <t>TABLE 5a - SERVICE POINTS  AND HOURS OF OPENING AS AT JUNE 2013</t>
  </si>
  <si>
    <t>TABLE 6 - FULL-TIME and PART-TIME LIBRARY STAFF AS AT JUNE 2013</t>
  </si>
  <si>
    <t>for 2013/2014</t>
  </si>
  <si>
    <t>at 30 June 2012, supplied by the Australian Bureau of Statistics.</t>
  </si>
  <si>
    <t>TABLE 10 - TOTAL EXPENDITURE 2012/13</t>
  </si>
  <si>
    <t>Total actual expenditure for the period July 2012 - June 2013</t>
  </si>
  <si>
    <t>TABLE 10a - EXPENDITURE PER CAPITA 2012/13</t>
  </si>
  <si>
    <t>TABLE 10b - EXPENDITURE ON SALARIES PER CAPITA 2012/13</t>
  </si>
  <si>
    <t>TABLE 10c - EXPENDITURE ON LIBRARY MATERIAL PER CAPITA 2012/13</t>
  </si>
  <si>
    <t>TABLE 11 - LIBRARY MATERIAL AS AT JUNE 2013</t>
  </si>
  <si>
    <t>Stock figures as at June 2013</t>
  </si>
  <si>
    <t>TABLE 11a - LIBRARY MATERIAL PER CAPITA 2012/13</t>
  </si>
  <si>
    <t>TABLE 11b - AVERAGE COST OF LIBRARY MATERIAL 2012/13</t>
  </si>
  <si>
    <t>TABLE 11c - AGE OF LIBRARY MATERIAL 2012/13</t>
  </si>
  <si>
    <t>TABLE 12 - ADULT FICTION AS AT JUNE 2013</t>
  </si>
  <si>
    <t>TABLE 13 - ADULT PERIODICAL TITLES AS AT JUNE 2013</t>
  </si>
  <si>
    <t>TABLE 14 - ACQUISITIONS 2012/13</t>
  </si>
  <si>
    <t>No. of items acquired July 2012 - June 2013</t>
  </si>
  <si>
    <t>TABLE 14a- ACQUISITIONS PER CAPITA 2012/13</t>
  </si>
  <si>
    <t>TABLE 15 - DISCARDS AS % OF ACQUISITIONS 2012/13</t>
  </si>
  <si>
    <t>TABLE 15a - DISCARDS AS % OF TOTAL STOCK 2012/13</t>
  </si>
  <si>
    <t>TABLE 16 - CIRCULATION OF LIBRARY MATERIALS 2012/13</t>
  </si>
  <si>
    <t>TABLE 16a - CIRCULATION PER CAPITA 2012/13</t>
  </si>
  <si>
    <t>TABLE 16b - TURNOVER OF STOCK 2012/13</t>
  </si>
  <si>
    <t>TABLE 16c - CIRCULATION PER STAFF MEMBER 2012/13</t>
  </si>
  <si>
    <t>TABLE 17 - TOTAL STAFF AS AT JUNE 2013</t>
  </si>
  <si>
    <t>Number of staff employed as at June 2013</t>
  </si>
  <si>
    <t>TABLE 17a - POPULATION PER STAFF MEMBER 2012/13</t>
  </si>
  <si>
    <t>TABLE 17b - TOTAL QUALIFIED STAFF AS AT JUNE 2013</t>
  </si>
  <si>
    <t>TABLE 17c - POPULATION PER QUALIFIED STAFF MEMBER 2012/13</t>
  </si>
  <si>
    <t>TABLE 18 - DOCUMENT DELIVERY 2012/13</t>
  </si>
  <si>
    <t>TABLE 19 - LIBRARY VISITS 2012/13</t>
  </si>
  <si>
    <t>TABLE 20 - INTERNET ACCESS FOR THE PUBLIC 2012/13</t>
  </si>
  <si>
    <t>TABLE 21 - TOTAL INFORMATION REQUESTS 2012/13</t>
  </si>
  <si>
    <t>TABLE 22 - LIBRARY PROGRAMS 2012/13</t>
  </si>
  <si>
    <t>**</t>
  </si>
  <si>
    <t>** Includes $10,672,573 carryover for construction of Bankstown Library &amp; Knowledge Center</t>
  </si>
  <si>
    <t>***</t>
  </si>
  <si>
    <t>*** Includes $15,258,044 for building</t>
  </si>
  <si>
    <t>#</t>
  </si>
  <si>
    <t># Includes $2,330,163 for buildings</t>
  </si>
  <si>
    <t>nil</t>
  </si>
  <si>
    <t>Nil</t>
  </si>
  <si>
    <t>*</t>
  </si>
  <si>
    <t>N/A</t>
  </si>
  <si>
    <t>Central Northern has downloads of 7,939 which are not incl. in this table</t>
  </si>
  <si>
    <t>** Please note this includes 4,857 video titles through NSW.net databases available in each library</t>
  </si>
  <si>
    <r>
      <rPr>
        <b/>
        <sz val="9"/>
        <rFont val="Arial"/>
        <family val="2"/>
      </rPr>
      <t xml:space="preserve">Books                    </t>
    </r>
    <r>
      <rPr>
        <b/>
        <i/>
        <sz val="8"/>
        <rFont val="Arial"/>
        <family val="2"/>
      </rPr>
      <t xml:space="preserve"> (incl. E Book Stock)</t>
    </r>
  </si>
  <si>
    <r>
      <rPr>
        <b/>
        <sz val="9"/>
        <rFont val="Arial"/>
        <family val="2"/>
      </rPr>
      <t xml:space="preserve">Serials                     </t>
    </r>
    <r>
      <rPr>
        <b/>
        <i/>
        <sz val="9"/>
        <rFont val="Arial"/>
        <family val="2"/>
      </rPr>
      <t xml:space="preserve"> </t>
    </r>
    <r>
      <rPr>
        <b/>
        <i/>
        <sz val="8"/>
        <rFont val="Arial"/>
        <family val="2"/>
      </rPr>
      <t>(incl. E Journal downloads)</t>
    </r>
  </si>
  <si>
    <r>
      <rPr>
        <b/>
        <sz val="9"/>
        <rFont val="Arial"/>
        <family val="2"/>
      </rPr>
      <t xml:space="preserve">Non-Books             </t>
    </r>
    <r>
      <rPr>
        <b/>
        <i/>
        <sz val="9"/>
        <rFont val="Arial"/>
        <family val="2"/>
      </rPr>
      <t xml:space="preserve"> </t>
    </r>
    <r>
      <rPr>
        <b/>
        <i/>
        <sz val="8"/>
        <rFont val="Arial"/>
        <family val="2"/>
      </rPr>
      <t>(incl. E Audio downloads &amp; Digital music)</t>
    </r>
  </si>
  <si>
    <r>
      <rPr>
        <b/>
        <sz val="9"/>
        <rFont val="Arial"/>
        <family val="2"/>
      </rPr>
      <t xml:space="preserve">Separate Collections             </t>
    </r>
    <r>
      <rPr>
        <b/>
        <i/>
        <sz val="8"/>
        <rFont val="Arial"/>
        <family val="2"/>
      </rPr>
      <t xml:space="preserve"> (incl. Online collections - E Books, Digital Music, E Audio &amp; E Journals)</t>
    </r>
  </si>
  <si>
    <t>E Audio Book downloads</t>
  </si>
  <si>
    <t>Digital Music downloads</t>
  </si>
  <si>
    <t xml:space="preserve">E Book </t>
  </si>
  <si>
    <t xml:space="preserve">E Books </t>
  </si>
  <si>
    <t xml:space="preserve">* The E Books total includes consortia, non consortia and 3,444 NSW.net E Book collections. The number of 'E Books as part of a consortia' </t>
  </si>
  <si>
    <t>is calculated by dividing E Book titles within the consortia by the number of consortia members.</t>
  </si>
  <si>
    <t xml:space="preserve">E Books* </t>
  </si>
  <si>
    <t># Please note this includes 5,344 online subscription titles through NSW.net databases available in each library</t>
  </si>
  <si>
    <t>ESL/Literacy</t>
  </si>
  <si>
    <t>Large Print</t>
  </si>
  <si>
    <t>Family History</t>
  </si>
  <si>
    <t xml:space="preserve"> Local Studies</t>
  </si>
  <si>
    <t xml:space="preserve"> Home Lib. Service</t>
  </si>
  <si>
    <t>Graphic Novels</t>
  </si>
  <si>
    <t>TABLE 23 - WEBSITE VISITS 2012/13</t>
  </si>
  <si>
    <t>Home page visits in 2012/13</t>
  </si>
  <si>
    <t>Total ILL requests satisfied for other library services by your library</t>
  </si>
  <si>
    <t xml:space="preserve">Total ILL requests satisfied by other library services for your clients </t>
  </si>
  <si>
    <t>Counters</t>
  </si>
  <si>
    <t>Sampling</t>
  </si>
  <si>
    <t xml:space="preserve">Upper Murray (Region) </t>
  </si>
  <si>
    <t>Online Collections *</t>
  </si>
  <si>
    <t>* Online Collections include E Books, Digital Music, E Audio &amp; E Journals</t>
  </si>
  <si>
    <r>
      <t xml:space="preserve">Online Collections** </t>
    </r>
    <r>
      <rPr>
        <b/>
        <i/>
        <sz val="8"/>
        <rFont val="Arial"/>
        <family val="2"/>
      </rPr>
      <t xml:space="preserve"> </t>
    </r>
  </si>
  <si>
    <t>Online Collections **</t>
  </si>
  <si>
    <t>** Online Collections includes  E Books, Digital Music, E Audio &amp; E Journals</t>
  </si>
  <si>
    <t>Note: The Victorian &amp; NSW Councils for Upper Murray are not available</t>
  </si>
  <si>
    <t>not available in this table.</t>
  </si>
  <si>
    <t xml:space="preserve">Note: The NSW &amp; Victorian Council figures for Upper Murray are </t>
  </si>
  <si>
    <t>Upper Murray*</t>
  </si>
  <si>
    <t>Woollahra**</t>
  </si>
  <si>
    <t xml:space="preserve">Upper Murray (NSW) </t>
  </si>
  <si>
    <t>Adult fiction books as a percentage of the total print bookstock collection</t>
  </si>
  <si>
    <t>same as Newcastle below</t>
  </si>
  <si>
    <t>Public Library Statistics 2012/13</t>
  </si>
  <si>
    <t>Executive Summary</t>
  </si>
  <si>
    <t>The State Library of NSW collects public library statistics in support of the Library Council of NSW’s duty to make careful inquiry into the administration and management of local libraries provided by local authorities which have adopted the Library Act 1939 (s5 Library Act 1939).</t>
  </si>
  <si>
    <r>
      <t xml:space="preserve">All NSW local government authorities (councils) have adopted the </t>
    </r>
    <r>
      <rPr>
        <i/>
        <sz val="11"/>
        <rFont val="Arial"/>
        <family val="2"/>
      </rPr>
      <t>Library Act 1939</t>
    </r>
    <r>
      <rPr>
        <sz val="11"/>
        <rFont val="Arial"/>
        <family val="2"/>
      </rPr>
      <t>, and all but one provide public library services to their communities.</t>
    </r>
  </si>
  <si>
    <t>In 2012/13 there were 102 library services, including stand alone libraries and regional or joint libraries where up to eight local councils have entered into a written agreement to provide combined services.</t>
  </si>
  <si>
    <r>
      <t>In addition to the 101 central library buildings there were 273</t>
    </r>
    <r>
      <rPr>
        <sz val="8"/>
        <rFont val="Arial"/>
        <family val="2"/>
      </rPr>
      <t>#</t>
    </r>
    <r>
      <rPr>
        <sz val="11"/>
        <rFont val="Arial"/>
        <family val="2"/>
      </rPr>
      <t xml:space="preserve"> branch libraries. There were also 66 deposit stations/other service outlets, 35 administration/specialist service points and 22 mobile libraries operated by the library services, providing services to remote and isolated communities.</t>
    </r>
  </si>
  <si>
    <r>
      <t xml:space="preserve">NSW public library statistical measures have been gathered, collated and published by the State Library of New South Wales since 1973, producing a significant body of material for comparative purposes. This issue of </t>
    </r>
    <r>
      <rPr>
        <i/>
        <sz val="11"/>
        <rFont val="Arial"/>
        <family val="2"/>
      </rPr>
      <t xml:space="preserve">Public Library Statistics </t>
    </r>
    <r>
      <rPr>
        <sz val="11"/>
        <rFont val="Arial"/>
        <family val="2"/>
      </rPr>
      <t>has been produced from the reports provided to the State Library of New South Wales by local councils for the period July 2012 to June 2013.</t>
    </r>
  </si>
  <si>
    <t>A comparison of a number of measures collected over the last 33 years demonstrates the ongoing evolution of local public library services in New South Wales. A selection of graphs and tables demonstrating these developments follows.</t>
  </si>
  <si>
    <t>Councils/library services looking for benchmarking partners are referred to page xiv for further information.</t>
  </si>
  <si>
    <t># This figure includes six branches within the Upper Murray Regional Library located in Victoria. They are included in all calculations except for tables 10 to 10c.</t>
  </si>
  <si>
    <t>The Upper Murray Regional Library was dissolved as at 30 June 2013. Future NSW Public Library Statistics will exclude these Victoria branch libraries.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</si>
</sst>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Red]\-&quot;$&quot;#,##0.00"/>
    <numFmt numFmtId="43" formatCode="_-* #,##0.00_-;\-* #,##0.00_-;_-* &quot;-&quot;??_-;_-@_-"/>
    <numFmt numFmtId="164" formatCode="&quot;$&quot;#,##0.00_);\(&quot;$&quot;#,##0.00\)"/>
    <numFmt numFmtId="165" formatCode="_(&quot;$&quot;* #,##0.00_);_(&quot;$&quot;* \(#,##0.00\);_(&quot;$&quot;* &quot;-&quot;??_);_(@_)"/>
    <numFmt numFmtId="166" formatCode="_(* #,##0.00_);_(* \(#,##0.00\);_(* &quot;-&quot;??_);_(@_)"/>
    <numFmt numFmtId="167" formatCode="_(* #,##0_);_(* \(#,##0\);_(* &quot;-&quot;??_);_(@_)"/>
    <numFmt numFmtId="168" formatCode="_-&quot;$&quot;* #,##0_-;\-&quot;$&quot;* #,##0_-;_-&quot;$&quot;* &quot;-&quot;??_-;_-@_-"/>
    <numFmt numFmtId="169" formatCode="_-* #,##0_-;\-* #,##0_-;_-* &quot;-&quot;??_-;_-@_-"/>
    <numFmt numFmtId="170" formatCode="General_)"/>
    <numFmt numFmtId="171" formatCode="&quot;$&quot;#,##0.00"/>
    <numFmt numFmtId="172" formatCode="_(&quot;$&quot;* #,##0_);_(&quot;$&quot;* \(#,##0\);_(&quot;$&quot;* &quot;-&quot;??_);_(@_)"/>
  </numFmts>
  <fonts count="61">
    <font>
      <sz val="10"/>
      <name val="Arial"/>
    </font>
    <font>
      <b/>
      <sz val="10"/>
      <name val="Arial"/>
      <family val="2"/>
    </font>
    <font>
      <b/>
      <i/>
      <sz val="10"/>
      <name val="Arial"/>
      <family val="2"/>
    </font>
    <font>
      <sz val="10"/>
      <name val="Arial"/>
      <family val="2"/>
    </font>
    <font>
      <sz val="9"/>
      <name val="Arial"/>
      <family val="2"/>
    </font>
    <font>
      <sz val="8"/>
      <name val="Arial"/>
      <family val="2"/>
    </font>
    <font>
      <b/>
      <sz val="9"/>
      <name val="Arial"/>
      <family val="2"/>
    </font>
    <font>
      <b/>
      <sz val="9"/>
      <name val="Arial"/>
      <family val="2"/>
    </font>
    <font>
      <b/>
      <i/>
      <sz val="9"/>
      <name val="Arial"/>
      <family val="2"/>
    </font>
    <font>
      <b/>
      <sz val="8"/>
      <name val="Arial"/>
      <family val="2"/>
    </font>
    <font>
      <b/>
      <sz val="8"/>
      <name val="Arial"/>
      <family val="2"/>
    </font>
    <font>
      <b/>
      <i/>
      <sz val="8"/>
      <name val="Arial"/>
      <family val="2"/>
    </font>
    <font>
      <b/>
      <sz val="11"/>
      <name val="Arial"/>
      <family val="2"/>
    </font>
    <font>
      <b/>
      <sz val="10"/>
      <name val="Arial"/>
      <family val="2"/>
    </font>
    <font>
      <b/>
      <sz val="11"/>
      <name val="Arial"/>
      <family val="2"/>
    </font>
    <font>
      <sz val="8"/>
      <name val="Geneva"/>
    </font>
    <font>
      <sz val="10"/>
      <color indexed="8"/>
      <name val="MS Sans Serif"/>
      <family val="2"/>
    </font>
    <font>
      <sz val="8"/>
      <color indexed="8"/>
      <name val="Arial"/>
      <family val="2"/>
    </font>
    <font>
      <sz val="10"/>
      <color indexed="8"/>
      <name val="Arial"/>
      <family val="2"/>
    </font>
    <font>
      <b/>
      <sz val="8"/>
      <color indexed="8"/>
      <name val="Arial"/>
      <family val="2"/>
    </font>
    <font>
      <sz val="10"/>
      <name val="Arial"/>
      <family val="2"/>
    </font>
    <font>
      <b/>
      <i/>
      <sz val="10"/>
      <color indexed="8"/>
      <name val="Arial"/>
      <family val="2"/>
    </font>
    <font>
      <b/>
      <i/>
      <sz val="10"/>
      <name val="Arial"/>
      <family val="2"/>
    </font>
    <font>
      <b/>
      <sz val="9"/>
      <name val="Geneva"/>
    </font>
    <font>
      <sz val="9"/>
      <name val="Geneva"/>
    </font>
    <font>
      <sz val="8"/>
      <name val="Arial"/>
      <family val="2"/>
    </font>
    <font>
      <b/>
      <sz val="11"/>
      <name val="Geneva"/>
    </font>
    <font>
      <b/>
      <i/>
      <sz val="9"/>
      <name val="Arial"/>
      <family val="2"/>
    </font>
    <font>
      <b/>
      <i/>
      <sz val="9"/>
      <color indexed="8"/>
      <name val="Arial"/>
      <family val="2"/>
    </font>
    <font>
      <i/>
      <sz val="10"/>
      <name val="Arial"/>
      <family val="2"/>
    </font>
    <font>
      <i/>
      <sz val="8"/>
      <name val="Arial"/>
      <family val="2"/>
    </font>
    <font>
      <u/>
      <sz val="10"/>
      <color indexed="12"/>
      <name val="Arial"/>
      <family val="2"/>
    </font>
    <font>
      <sz val="8"/>
      <color indexed="10"/>
      <name val="Arial"/>
      <family val="2"/>
    </font>
    <font>
      <b/>
      <i/>
      <sz val="8"/>
      <color indexed="10"/>
      <name val="Arial"/>
      <family val="2"/>
    </font>
    <font>
      <sz val="10"/>
      <color indexed="10"/>
      <name val="Arial"/>
      <family val="2"/>
    </font>
    <font>
      <u/>
      <sz val="8"/>
      <color indexed="12"/>
      <name val="Arial"/>
      <family val="2"/>
    </font>
    <font>
      <sz val="14"/>
      <color indexed="10"/>
      <name val="Arial"/>
      <family val="2"/>
    </font>
    <font>
      <b/>
      <i/>
      <sz val="14"/>
      <color indexed="10"/>
      <name val="Arial"/>
      <family val="2"/>
    </font>
    <font>
      <sz val="9"/>
      <color indexed="8"/>
      <name val="Arial"/>
      <family val="2"/>
    </font>
    <font>
      <b/>
      <sz val="12"/>
      <name val="Arial"/>
      <family val="2"/>
    </font>
    <font>
      <b/>
      <i/>
      <sz val="14"/>
      <name val="Arial"/>
      <family val="2"/>
    </font>
    <font>
      <i/>
      <sz val="9"/>
      <name val="Arial"/>
      <family val="2"/>
    </font>
    <font>
      <b/>
      <sz val="12"/>
      <color indexed="8"/>
      <name val="Arial"/>
      <family val="2"/>
    </font>
    <font>
      <sz val="9"/>
      <name val="Arial"/>
      <family val="2"/>
    </font>
    <font>
      <sz val="8"/>
      <color indexed="8"/>
      <name val="Arial"/>
      <family val="2"/>
    </font>
    <font>
      <sz val="8"/>
      <color indexed="10"/>
      <name val="Arial"/>
      <family val="2"/>
    </font>
    <font>
      <b/>
      <i/>
      <sz val="8"/>
      <name val="Arial"/>
      <family val="2"/>
    </font>
    <font>
      <b/>
      <sz val="8"/>
      <name val="Geneva"/>
    </font>
    <font>
      <i/>
      <sz val="8"/>
      <color indexed="10"/>
      <name val="Arial"/>
      <family val="2"/>
    </font>
    <font>
      <b/>
      <sz val="8"/>
      <color indexed="10"/>
      <name val="Arial"/>
      <family val="2"/>
    </font>
    <font>
      <i/>
      <sz val="8"/>
      <color indexed="8"/>
      <name val="Arial"/>
      <family val="2"/>
    </font>
    <font>
      <b/>
      <sz val="10"/>
      <name val="Arial"/>
      <family val="2"/>
    </font>
    <font>
      <sz val="8"/>
      <name val="Arial"/>
      <family val="2"/>
    </font>
    <font>
      <sz val="8"/>
      <color indexed="8"/>
      <name val="Arial"/>
      <family val="2"/>
    </font>
    <font>
      <sz val="10"/>
      <name val="Arial"/>
      <family val="2"/>
    </font>
    <font>
      <b/>
      <i/>
      <sz val="9"/>
      <name val="Arial"/>
      <family val="2"/>
    </font>
    <font>
      <b/>
      <sz val="9"/>
      <name val="Book Antiqua"/>
      <family val="1"/>
    </font>
    <font>
      <b/>
      <i/>
      <sz val="8"/>
      <color indexed="8"/>
      <name val="Arial"/>
      <family val="2"/>
    </font>
    <font>
      <b/>
      <sz val="14"/>
      <name val="Arial"/>
      <family val="2"/>
    </font>
    <font>
      <sz val="11"/>
      <name val="Arial"/>
      <family val="2"/>
    </font>
    <font>
      <i/>
      <sz val="11"/>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42">
    <xf numFmtId="0" fontId="0" fillId="0" borderId="0"/>
    <xf numFmtId="166" fontId="3" fillId="0" borderId="0" applyFont="0" applyFill="0" applyBorder="0" applyAlignment="0" applyProtection="0"/>
    <xf numFmtId="165" fontId="3" fillId="0" borderId="0" applyFont="0" applyFill="0" applyBorder="0" applyAlignment="0" applyProtection="0"/>
    <xf numFmtId="0" fontId="31" fillId="0" borderId="0" applyNumberFormat="0" applyFill="0" applyBorder="0" applyAlignment="0" applyProtection="0">
      <alignment vertical="top"/>
      <protection locked="0"/>
    </xf>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8"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6" fillId="0" borderId="0"/>
    <xf numFmtId="0" fontId="18" fillId="0" borderId="0"/>
    <xf numFmtId="0" fontId="18" fillId="0" borderId="0"/>
    <xf numFmtId="0" fontId="18" fillId="0" borderId="0"/>
    <xf numFmtId="0" fontId="18" fillId="0" borderId="0"/>
    <xf numFmtId="0" fontId="16" fillId="0" borderId="0"/>
    <xf numFmtId="0" fontId="18" fillId="0" borderId="0"/>
    <xf numFmtId="0" fontId="16" fillId="0" borderId="0"/>
    <xf numFmtId="0" fontId="18" fillId="0" borderId="0"/>
  </cellStyleXfs>
  <cellXfs count="722">
    <xf numFmtId="0" fontId="0" fillId="0" borderId="0" xfId="0"/>
    <xf numFmtId="0" fontId="0" fillId="0" borderId="0" xfId="0" applyAlignment="1">
      <alignment horizontal="center"/>
    </xf>
    <xf numFmtId="0" fontId="4" fillId="0" borderId="0" xfId="0" applyFont="1"/>
    <xf numFmtId="0" fontId="4"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0" xfId="0" applyAlignment="1">
      <alignment horizontal="left"/>
    </xf>
    <xf numFmtId="0" fontId="5" fillId="0" borderId="0" xfId="0" applyFont="1" applyAlignment="1">
      <alignment horizontal="left"/>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5" fillId="0" borderId="0" xfId="0" applyFont="1" applyAlignment="1">
      <alignment horizontal="center"/>
    </xf>
    <xf numFmtId="167" fontId="5" fillId="0" borderId="0" xfId="1" applyNumberFormat="1" applyFont="1"/>
    <xf numFmtId="166" fontId="5" fillId="0" borderId="0" xfId="1" applyFont="1"/>
    <xf numFmtId="2" fontId="5" fillId="0" borderId="0" xfId="0" applyNumberFormat="1" applyFont="1"/>
    <xf numFmtId="0" fontId="17" fillId="0" borderId="0" xfId="4" applyFont="1" applyFill="1" applyBorder="1" applyAlignment="1">
      <alignment horizontal="left" wrapText="1"/>
    </xf>
    <xf numFmtId="4" fontId="17" fillId="0" borderId="0" xfId="4" applyNumberFormat="1" applyFont="1" applyFill="1" applyBorder="1" applyAlignment="1">
      <alignment horizontal="right" wrapText="1"/>
    </xf>
    <xf numFmtId="0" fontId="19" fillId="0" borderId="0" xfId="4" applyFont="1" applyFill="1" applyBorder="1" applyAlignment="1">
      <alignment horizontal="left" wrapText="1"/>
    </xf>
    <xf numFmtId="0" fontId="0" fillId="0" borderId="0" xfId="0" applyBorder="1"/>
    <xf numFmtId="0" fontId="17" fillId="0" borderId="0" xfId="6" applyFont="1" applyFill="1" applyBorder="1" applyAlignment="1">
      <alignment horizontal="left" wrapText="1"/>
    </xf>
    <xf numFmtId="3" fontId="17" fillId="0" borderId="0" xfId="6" applyNumberFormat="1" applyFont="1" applyFill="1" applyBorder="1" applyAlignment="1">
      <alignment horizontal="right" wrapText="1"/>
    </xf>
    <xf numFmtId="167" fontId="5" fillId="0" borderId="0" xfId="1" applyNumberFormat="1" applyFont="1" applyBorder="1"/>
    <xf numFmtId="0" fontId="5" fillId="0" borderId="0" xfId="0" applyFont="1" applyBorder="1"/>
    <xf numFmtId="3" fontId="5" fillId="0" borderId="0" xfId="0" applyNumberFormat="1" applyFont="1" applyBorder="1"/>
    <xf numFmtId="0" fontId="9" fillId="0" borderId="0" xfId="0" applyFont="1" applyBorder="1"/>
    <xf numFmtId="3" fontId="9" fillId="0" borderId="0" xfId="0" applyNumberFormat="1" applyFont="1" applyBorder="1"/>
    <xf numFmtId="0" fontId="21" fillId="0" borderId="0" xfId="6" applyFont="1" applyFill="1" applyBorder="1" applyAlignment="1">
      <alignment horizontal="center"/>
    </xf>
    <xf numFmtId="0" fontId="21" fillId="0" borderId="0" xfId="8" applyFont="1" applyFill="1" applyBorder="1" applyAlignment="1">
      <alignment horizontal="center"/>
    </xf>
    <xf numFmtId="0" fontId="0" fillId="0" borderId="0" xfId="0" applyFill="1" applyBorder="1"/>
    <xf numFmtId="0" fontId="21" fillId="0" borderId="0" xfId="10" applyFont="1" applyFill="1" applyBorder="1" applyAlignment="1">
      <alignment horizontal="center"/>
    </xf>
    <xf numFmtId="167" fontId="21" fillId="0" borderId="0" xfId="1" applyNumberFormat="1" applyFont="1" applyFill="1" applyBorder="1" applyAlignment="1">
      <alignment horizontal="center"/>
    </xf>
    <xf numFmtId="0" fontId="21" fillId="0" borderId="0" xfId="16" applyFont="1" applyFill="1" applyBorder="1" applyAlignment="1">
      <alignment horizontal="center"/>
    </xf>
    <xf numFmtId="0" fontId="21" fillId="0" borderId="0" xfId="18" applyFont="1" applyFill="1" applyBorder="1" applyAlignment="1">
      <alignment horizontal="center"/>
    </xf>
    <xf numFmtId="0" fontId="21" fillId="0" borderId="0" xfId="20" applyFont="1" applyFill="1" applyBorder="1" applyAlignment="1">
      <alignment horizontal="center"/>
    </xf>
    <xf numFmtId="0" fontId="21" fillId="0" borderId="0" xfId="24" applyFont="1" applyFill="1" applyBorder="1" applyAlignment="1">
      <alignment horizontal="center"/>
    </xf>
    <xf numFmtId="0" fontId="21" fillId="0" borderId="0" xfId="26" applyFont="1" applyFill="1" applyBorder="1" applyAlignment="1">
      <alignment horizontal="center"/>
    </xf>
    <xf numFmtId="0" fontId="12" fillId="0" borderId="0" xfId="0" applyFont="1" applyBorder="1"/>
    <xf numFmtId="0" fontId="17" fillId="0" borderId="0" xfId="8" applyFont="1" applyFill="1" applyBorder="1" applyAlignment="1">
      <alignment horizontal="left" wrapText="1"/>
    </xf>
    <xf numFmtId="167" fontId="9" fillId="0" borderId="0" xfId="1" applyNumberFormat="1" applyFont="1" applyBorder="1"/>
    <xf numFmtId="0" fontId="10" fillId="0" borderId="0" xfId="0" applyFont="1" applyBorder="1"/>
    <xf numFmtId="0" fontId="17" fillId="0" borderId="0" xfId="10" applyFont="1" applyFill="1" applyBorder="1" applyAlignment="1">
      <alignment horizontal="left" wrapText="1"/>
    </xf>
    <xf numFmtId="167" fontId="17" fillId="0" borderId="0" xfId="1" applyNumberFormat="1" applyFont="1" applyFill="1" applyBorder="1" applyAlignment="1">
      <alignment horizontal="right" wrapText="1"/>
    </xf>
    <xf numFmtId="167" fontId="0" fillId="0" borderId="0" xfId="0" applyNumberFormat="1" applyBorder="1"/>
    <xf numFmtId="0" fontId="14" fillId="0" borderId="0" xfId="0" applyFont="1" applyBorder="1"/>
    <xf numFmtId="0" fontId="17" fillId="0" borderId="0" xfId="12" applyFont="1" applyFill="1" applyBorder="1" applyAlignment="1">
      <alignment horizontal="left" wrapText="1"/>
    </xf>
    <xf numFmtId="167" fontId="17" fillId="0" borderId="0" xfId="1" applyNumberFormat="1" applyFont="1" applyFill="1" applyBorder="1" applyAlignment="1">
      <alignment horizontal="left" wrapText="1"/>
    </xf>
    <xf numFmtId="0" fontId="17" fillId="0" borderId="0" xfId="14" applyFont="1" applyFill="1" applyBorder="1" applyAlignment="1">
      <alignment horizontal="left" wrapText="1"/>
    </xf>
    <xf numFmtId="0" fontId="0" fillId="0" borderId="0" xfId="0" applyBorder="1" applyAlignment="1">
      <alignment horizontal="right"/>
    </xf>
    <xf numFmtId="0" fontId="13" fillId="0" borderId="0" xfId="0" applyFont="1" applyBorder="1"/>
    <xf numFmtId="0" fontId="17" fillId="0" borderId="0" xfId="16" applyFont="1" applyFill="1" applyBorder="1" applyAlignment="1">
      <alignment horizontal="left" wrapText="1"/>
    </xf>
    <xf numFmtId="167" fontId="0" fillId="0" borderId="0" xfId="1" applyNumberFormat="1" applyFont="1" applyBorder="1"/>
    <xf numFmtId="0" fontId="17" fillId="0" borderId="0" xfId="18" applyFont="1" applyFill="1" applyBorder="1" applyAlignment="1">
      <alignment horizontal="left" wrapText="1"/>
    </xf>
    <xf numFmtId="167" fontId="5" fillId="0" borderId="0" xfId="1" applyNumberFormat="1" applyFont="1" applyBorder="1" applyAlignment="1">
      <alignment horizontal="right"/>
    </xf>
    <xf numFmtId="167" fontId="9" fillId="0" borderId="0" xfId="1" applyNumberFormat="1" applyFont="1" applyBorder="1" applyAlignment="1">
      <alignment horizontal="right"/>
    </xf>
    <xf numFmtId="0" fontId="5" fillId="0" borderId="0" xfId="0" applyFont="1" applyBorder="1" applyAlignment="1">
      <alignment horizontal="right"/>
    </xf>
    <xf numFmtId="167" fontId="0" fillId="0" borderId="0" xfId="1" applyNumberFormat="1" applyFont="1" applyBorder="1" applyAlignment="1">
      <alignment horizontal="right"/>
    </xf>
    <xf numFmtId="0" fontId="18" fillId="0" borderId="0" xfId="28" applyFont="1" applyFill="1" applyBorder="1" applyAlignment="1">
      <alignment horizontal="left" wrapText="1"/>
    </xf>
    <xf numFmtId="0" fontId="18" fillId="0" borderId="0" xfId="28" applyFont="1" applyFill="1" applyBorder="1" applyAlignment="1">
      <alignment horizontal="right" wrapText="1"/>
    </xf>
    <xf numFmtId="0" fontId="18" fillId="0" borderId="0" xfId="28" applyFont="1" applyFill="1" applyBorder="1" applyAlignment="1">
      <alignment wrapText="1"/>
    </xf>
    <xf numFmtId="0" fontId="0" fillId="0" borderId="0" xfId="0" applyBorder="1" applyAlignment="1">
      <alignment horizontal="left"/>
    </xf>
    <xf numFmtId="0" fontId="9" fillId="0" borderId="0" xfId="0" applyFont="1" applyBorder="1" applyAlignment="1">
      <alignment horizontal="left"/>
    </xf>
    <xf numFmtId="0" fontId="21" fillId="0" borderId="0" xfId="30" applyFont="1" applyFill="1" applyBorder="1" applyAlignment="1">
      <alignment horizontal="center"/>
    </xf>
    <xf numFmtId="0" fontId="23" fillId="0" borderId="0" xfId="0" applyFont="1"/>
    <xf numFmtId="0" fontId="24" fillId="0" borderId="0" xfId="0" applyFont="1"/>
    <xf numFmtId="0" fontId="23" fillId="0" borderId="0" xfId="0" applyFont="1" applyAlignment="1">
      <alignment horizontal="right"/>
    </xf>
    <xf numFmtId="0" fontId="15" fillId="0" borderId="0" xfId="0" applyFont="1"/>
    <xf numFmtId="3" fontId="15" fillId="0" borderId="0" xfId="0" applyNumberFormat="1" applyFont="1"/>
    <xf numFmtId="0" fontId="25" fillId="0" borderId="0" xfId="0" applyFont="1"/>
    <xf numFmtId="0" fontId="15" fillId="0" borderId="0" xfId="0" applyFont="1" applyAlignment="1">
      <alignment horizontal="right"/>
    </xf>
    <xf numFmtId="167" fontId="15" fillId="0" borderId="0" xfId="1" applyNumberFormat="1" applyFont="1" applyAlignment="1">
      <alignment horizontal="right"/>
    </xf>
    <xf numFmtId="0" fontId="23" fillId="0" borderId="0" xfId="0" applyFont="1" applyBorder="1"/>
    <xf numFmtId="0" fontId="24" fillId="0" borderId="0" xfId="0" applyFont="1" applyBorder="1"/>
    <xf numFmtId="0" fontId="15" fillId="0" borderId="0" xfId="0" applyFont="1" applyBorder="1"/>
    <xf numFmtId="0" fontId="2" fillId="0" borderId="0" xfId="0" applyFont="1" applyBorder="1"/>
    <xf numFmtId="0" fontId="6" fillId="0" borderId="0" xfId="0" applyFont="1" applyBorder="1"/>
    <xf numFmtId="2" fontId="9" fillId="0" borderId="0" xfId="0" applyNumberFormat="1" applyFont="1" applyBorder="1"/>
    <xf numFmtId="0" fontId="17" fillId="0" borderId="0" xfId="33" applyFont="1" applyFill="1" applyBorder="1" applyAlignment="1">
      <alignment horizontal="left" wrapText="1"/>
    </xf>
    <xf numFmtId="167" fontId="9" fillId="0" borderId="0" xfId="1" applyNumberFormat="1" applyFont="1"/>
    <xf numFmtId="3" fontId="5" fillId="0" borderId="0" xfId="0" applyNumberFormat="1" applyFont="1" applyAlignment="1">
      <alignment horizontal="right"/>
    </xf>
    <xf numFmtId="0" fontId="26" fillId="0" borderId="0" xfId="0" applyFont="1" applyBorder="1"/>
    <xf numFmtId="2" fontId="5" fillId="0" borderId="0" xfId="0" applyNumberFormat="1" applyFont="1" applyBorder="1"/>
    <xf numFmtId="0" fontId="17" fillId="0" borderId="0" xfId="40" applyFont="1" applyFill="1" applyBorder="1" applyAlignment="1">
      <alignment horizontal="left" wrapText="1"/>
    </xf>
    <xf numFmtId="166" fontId="9" fillId="0" borderId="0" xfId="1" applyFont="1" applyBorder="1"/>
    <xf numFmtId="0" fontId="21" fillId="0" borderId="0" xfId="40" applyFont="1" applyFill="1" applyBorder="1" applyAlignment="1">
      <alignment horizontal="left"/>
    </xf>
    <xf numFmtId="1" fontId="5" fillId="0" borderId="0" xfId="0" applyNumberFormat="1" applyFont="1"/>
    <xf numFmtId="1" fontId="9" fillId="0" borderId="0" xfId="0" applyNumberFormat="1" applyFont="1"/>
    <xf numFmtId="2" fontId="9" fillId="0" borderId="0" xfId="0" applyNumberFormat="1" applyFont="1"/>
    <xf numFmtId="0" fontId="9" fillId="0" borderId="0" xfId="0" applyFont="1" applyAlignment="1">
      <alignment horizontal="left"/>
    </xf>
    <xf numFmtId="167" fontId="9" fillId="0" borderId="0" xfId="1" applyNumberFormat="1" applyFont="1" applyAlignment="1">
      <alignment horizontal="right"/>
    </xf>
    <xf numFmtId="167" fontId="5" fillId="0" borderId="0" xfId="0" applyNumberFormat="1" applyFont="1"/>
    <xf numFmtId="167" fontId="5" fillId="0" borderId="0" xfId="1" applyNumberFormat="1" applyFont="1" applyAlignment="1">
      <alignment horizontal="right"/>
    </xf>
    <xf numFmtId="0" fontId="17" fillId="0" borderId="0" xfId="28" applyFont="1" applyFill="1" applyBorder="1" applyAlignment="1">
      <alignment horizontal="right" wrapText="1"/>
    </xf>
    <xf numFmtId="0" fontId="27" fillId="0" borderId="0" xfId="0" applyFont="1" applyFill="1" applyBorder="1"/>
    <xf numFmtId="0" fontId="27" fillId="0" borderId="0" xfId="0" applyFont="1" applyFill="1" applyBorder="1" applyAlignment="1">
      <alignment horizontal="right"/>
    </xf>
    <xf numFmtId="0" fontId="28" fillId="0" borderId="0" xfId="28" applyFont="1" applyFill="1" applyBorder="1" applyAlignment="1">
      <alignment horizontal="center"/>
    </xf>
    <xf numFmtId="0" fontId="27" fillId="0" borderId="0" xfId="28" applyFont="1" applyFill="1" applyBorder="1" applyAlignment="1">
      <alignment horizontal="right"/>
    </xf>
    <xf numFmtId="0" fontId="28" fillId="0" borderId="0" xfId="28" applyFont="1" applyFill="1" applyBorder="1" applyAlignment="1">
      <alignment horizontal="right"/>
    </xf>
    <xf numFmtId="166" fontId="9" fillId="0" borderId="0" xfId="1" applyFont="1"/>
    <xf numFmtId="0" fontId="28" fillId="0" borderId="0" xfId="10" applyFont="1" applyFill="1" applyBorder="1" applyAlignment="1">
      <alignment horizontal="right"/>
    </xf>
    <xf numFmtId="0" fontId="27" fillId="0" borderId="0" xfId="0" applyFont="1" applyBorder="1" applyAlignment="1">
      <alignment horizontal="right"/>
    </xf>
    <xf numFmtId="167" fontId="28" fillId="0" borderId="0" xfId="1" applyNumberFormat="1" applyFont="1" applyFill="1" applyBorder="1" applyAlignment="1">
      <alignment horizontal="right"/>
    </xf>
    <xf numFmtId="0" fontId="28" fillId="0" borderId="0" xfId="16" applyFont="1" applyFill="1" applyBorder="1" applyAlignment="1">
      <alignment horizontal="right"/>
    </xf>
    <xf numFmtId="0" fontId="28" fillId="0" borderId="0" xfId="24" applyFont="1" applyFill="1" applyBorder="1" applyAlignment="1">
      <alignment horizontal="right"/>
    </xf>
    <xf numFmtId="0" fontId="28" fillId="0" borderId="0" xfId="30" applyFont="1" applyFill="1" applyBorder="1" applyAlignment="1">
      <alignment horizontal="right"/>
    </xf>
    <xf numFmtId="0" fontId="28" fillId="0" borderId="0" xfId="40" applyFont="1" applyFill="1" applyBorder="1" applyAlignment="1">
      <alignment horizontal="right"/>
    </xf>
    <xf numFmtId="0" fontId="27" fillId="0" borderId="0" xfId="0" applyFont="1"/>
    <xf numFmtId="0" fontId="22" fillId="0" borderId="0" xfId="0" applyFont="1"/>
    <xf numFmtId="0" fontId="27" fillId="0" borderId="0" xfId="0" applyFont="1" applyAlignment="1">
      <alignment horizontal="center"/>
    </xf>
    <xf numFmtId="0" fontId="27" fillId="0" borderId="0" xfId="0" applyFont="1" applyAlignment="1">
      <alignment horizontal="left"/>
    </xf>
    <xf numFmtId="0" fontId="29" fillId="0" borderId="0" xfId="0" applyFont="1" applyAlignment="1">
      <alignment horizontal="center"/>
    </xf>
    <xf numFmtId="0" fontId="11" fillId="0" borderId="0" xfId="0" applyFont="1" applyAlignment="1">
      <alignment horizontal="center"/>
    </xf>
    <xf numFmtId="0" fontId="27" fillId="0" borderId="0" xfId="0" applyFont="1" applyAlignment="1">
      <alignment horizontal="right"/>
    </xf>
    <xf numFmtId="0" fontId="29" fillId="0" borderId="0" xfId="0" applyFont="1"/>
    <xf numFmtId="3" fontId="0" fillId="0" borderId="0" xfId="0" applyNumberFormat="1" applyBorder="1"/>
    <xf numFmtId="2" fontId="0" fillId="0" borderId="0" xfId="0" applyNumberFormat="1"/>
    <xf numFmtId="167" fontId="4" fillId="0" borderId="0" xfId="1" applyNumberFormat="1" applyFont="1"/>
    <xf numFmtId="37" fontId="5" fillId="0" borderId="0" xfId="0" applyNumberFormat="1" applyFont="1" applyProtection="1"/>
    <xf numFmtId="0" fontId="18" fillId="0" borderId="0" xfId="27" applyFont="1" applyFill="1" applyBorder="1" applyAlignment="1">
      <alignment horizontal="center"/>
    </xf>
    <xf numFmtId="0" fontId="20" fillId="0" borderId="0" xfId="0" applyFont="1" applyBorder="1"/>
    <xf numFmtId="2" fontId="5" fillId="0" borderId="0" xfId="0" applyNumberFormat="1" applyFont="1" applyBorder="1" applyAlignment="1">
      <alignment horizontal="right"/>
    </xf>
    <xf numFmtId="166" fontId="9" fillId="0" borderId="0" xfId="1" applyFont="1" applyBorder="1" applyAlignment="1">
      <alignment horizontal="right"/>
    </xf>
    <xf numFmtId="0" fontId="30" fillId="0" borderId="0" xfId="0" applyFont="1" applyBorder="1"/>
    <xf numFmtId="0" fontId="11" fillId="0" borderId="0" xfId="0" applyFont="1" applyBorder="1"/>
    <xf numFmtId="166" fontId="0" fillId="0" borderId="0" xfId="1" applyFont="1" applyBorder="1"/>
    <xf numFmtId="166" fontId="5" fillId="0" borderId="0" xfId="1" applyFont="1" applyBorder="1"/>
    <xf numFmtId="166" fontId="0" fillId="0" borderId="0" xfId="1" applyFont="1"/>
    <xf numFmtId="0" fontId="17" fillId="0" borderId="0" xfId="27" applyFont="1" applyFill="1" applyBorder="1" applyAlignment="1">
      <alignment horizontal="left" wrapText="1"/>
    </xf>
    <xf numFmtId="3" fontId="17" fillId="0" borderId="0" xfId="27" applyNumberFormat="1" applyFont="1" applyFill="1" applyBorder="1" applyAlignment="1">
      <alignment horizontal="right" wrapText="1"/>
    </xf>
    <xf numFmtId="0" fontId="19" fillId="0" borderId="0" xfId="27" applyFont="1" applyFill="1" applyBorder="1" applyAlignment="1">
      <alignment horizontal="left" wrapText="1"/>
    </xf>
    <xf numFmtId="167" fontId="19" fillId="0" borderId="0" xfId="1" applyNumberFormat="1" applyFont="1" applyFill="1" applyBorder="1" applyAlignment="1">
      <alignment horizontal="right" wrapText="1"/>
    </xf>
    <xf numFmtId="3" fontId="17" fillId="0" borderId="0" xfId="11" applyNumberFormat="1" applyFont="1" applyFill="1" applyBorder="1" applyAlignment="1">
      <alignment horizontal="right" wrapText="1"/>
    </xf>
    <xf numFmtId="3" fontId="17" fillId="0" borderId="0" xfId="13" applyNumberFormat="1" applyFont="1" applyFill="1" applyBorder="1" applyAlignment="1">
      <alignment horizontal="right" wrapText="1"/>
    </xf>
    <xf numFmtId="4" fontId="0" fillId="0" borderId="0" xfId="0" applyNumberFormat="1" applyBorder="1"/>
    <xf numFmtId="0" fontId="17" fillId="0" borderId="0" xfId="15" applyFont="1" applyFill="1" applyBorder="1" applyAlignment="1">
      <alignment horizontal="left" wrapText="1"/>
    </xf>
    <xf numFmtId="0" fontId="17" fillId="0" borderId="0" xfId="17" applyFont="1" applyFill="1" applyBorder="1" applyAlignment="1">
      <alignment horizontal="left" wrapText="1"/>
    </xf>
    <xf numFmtId="3" fontId="17" fillId="0" borderId="0" xfId="17" applyNumberFormat="1" applyFont="1" applyFill="1" applyBorder="1" applyAlignment="1">
      <alignment horizontal="right" wrapText="1"/>
    </xf>
    <xf numFmtId="0" fontId="18" fillId="0" borderId="0" xfId="17" applyFont="1" applyFill="1" applyBorder="1" applyAlignment="1">
      <alignment horizontal="center"/>
    </xf>
    <xf numFmtId="3" fontId="17" fillId="0" borderId="0" xfId="19" applyNumberFormat="1" applyFont="1" applyFill="1" applyBorder="1" applyAlignment="1">
      <alignment horizontal="right" wrapText="1"/>
    </xf>
    <xf numFmtId="0" fontId="17" fillId="0" borderId="0" xfId="19" applyFont="1" applyFill="1" applyBorder="1" applyAlignment="1">
      <alignment horizontal="center"/>
    </xf>
    <xf numFmtId="0" fontId="17" fillId="0" borderId="0" xfId="21" applyFont="1" applyFill="1" applyBorder="1" applyAlignment="1">
      <alignment horizontal="left" wrapText="1"/>
    </xf>
    <xf numFmtId="3" fontId="17" fillId="0" borderId="0" xfId="21" applyNumberFormat="1" applyFont="1" applyFill="1" applyBorder="1" applyAlignment="1">
      <alignment horizontal="right" wrapText="1"/>
    </xf>
    <xf numFmtId="0" fontId="17" fillId="0" borderId="0" xfId="22" applyFont="1" applyFill="1" applyBorder="1" applyAlignment="1">
      <alignment horizontal="center"/>
    </xf>
    <xf numFmtId="0" fontId="17" fillId="0" borderId="0" xfId="25" applyFont="1" applyFill="1" applyBorder="1" applyAlignment="1">
      <alignment horizontal="left" wrapText="1"/>
    </xf>
    <xf numFmtId="3" fontId="17" fillId="0" borderId="0" xfId="25" applyNumberFormat="1" applyFont="1" applyFill="1" applyBorder="1" applyAlignment="1">
      <alignment horizontal="right" wrapText="1"/>
    </xf>
    <xf numFmtId="0" fontId="18" fillId="0" borderId="0" xfId="25" applyFont="1" applyFill="1" applyBorder="1" applyAlignment="1">
      <alignment horizontal="center"/>
    </xf>
    <xf numFmtId="0" fontId="5" fillId="0" borderId="0" xfId="0" applyFont="1" applyBorder="1" applyAlignment="1"/>
    <xf numFmtId="0" fontId="0" fillId="0" borderId="0" xfId="0" applyBorder="1" applyAlignment="1"/>
    <xf numFmtId="0" fontId="17" fillId="0" borderId="0" xfId="31" applyFont="1" applyFill="1" applyBorder="1" applyAlignment="1">
      <alignment horizontal="left" wrapText="1"/>
    </xf>
    <xf numFmtId="0" fontId="17" fillId="0" borderId="0" xfId="31" applyFont="1" applyFill="1" applyBorder="1" applyAlignment="1">
      <alignment horizontal="right" wrapText="1"/>
    </xf>
    <xf numFmtId="0" fontId="18" fillId="0" borderId="0" xfId="31" applyFont="1" applyFill="1" applyBorder="1" applyAlignment="1">
      <alignment horizontal="center"/>
    </xf>
    <xf numFmtId="0" fontId="17" fillId="0" borderId="0" xfId="29" applyFont="1" applyFill="1" applyBorder="1" applyAlignment="1">
      <alignment horizontal="right" wrapText="1"/>
    </xf>
    <xf numFmtId="3" fontId="17" fillId="0" borderId="0" xfId="5" applyNumberFormat="1" applyFont="1" applyFill="1" applyBorder="1" applyAlignment="1">
      <alignment horizontal="right" wrapText="1"/>
    </xf>
    <xf numFmtId="0" fontId="18" fillId="0" borderId="0" xfId="7" applyFont="1" applyFill="1" applyBorder="1" applyAlignment="1">
      <alignment horizontal="left" wrapText="1"/>
    </xf>
    <xf numFmtId="3" fontId="17" fillId="0" borderId="0" xfId="7" applyNumberFormat="1" applyFont="1" applyFill="1" applyBorder="1" applyAlignment="1">
      <alignment horizontal="right" wrapText="1"/>
    </xf>
    <xf numFmtId="3" fontId="17" fillId="0" borderId="0" xfId="9" applyNumberFormat="1" applyFont="1" applyFill="1" applyBorder="1" applyAlignment="1">
      <alignment horizontal="right" wrapText="1"/>
    </xf>
    <xf numFmtId="0" fontId="17" fillId="0" borderId="0" xfId="39" applyFont="1" applyFill="1" applyBorder="1" applyAlignment="1">
      <alignment horizontal="center"/>
    </xf>
    <xf numFmtId="0" fontId="18" fillId="0" borderId="0" xfId="41" applyFont="1" applyFill="1" applyBorder="1" applyAlignment="1">
      <alignment horizontal="center"/>
    </xf>
    <xf numFmtId="167" fontId="9" fillId="0" borderId="0" xfId="1" applyNumberFormat="1" applyFont="1" applyFill="1" applyBorder="1"/>
    <xf numFmtId="0" fontId="30" fillId="0" borderId="0" xfId="0" applyFont="1"/>
    <xf numFmtId="0" fontId="18" fillId="0" borderId="0" xfId="34" applyFont="1" applyFill="1" applyBorder="1" applyAlignment="1">
      <alignment horizontal="left" wrapText="1"/>
    </xf>
    <xf numFmtId="0" fontId="29" fillId="0" borderId="0" xfId="0" applyFont="1" applyBorder="1"/>
    <xf numFmtId="2" fontId="11" fillId="0" borderId="0" xfId="0" applyNumberFormat="1" applyFont="1" applyBorder="1"/>
    <xf numFmtId="166" fontId="0" fillId="0" borderId="0" xfId="1" applyFont="1" applyFill="1" applyBorder="1"/>
    <xf numFmtId="0" fontId="9" fillId="0" borderId="0" xfId="0" applyFont="1" applyAlignment="1">
      <alignment horizontal="right"/>
    </xf>
    <xf numFmtId="3" fontId="0" fillId="0" borderId="0" xfId="0" applyNumberFormat="1"/>
    <xf numFmtId="0" fontId="9" fillId="0" borderId="0" xfId="0" applyFont="1" applyBorder="1" applyAlignment="1">
      <alignment horizontal="right"/>
    </xf>
    <xf numFmtId="0" fontId="5" fillId="0" borderId="0" xfId="0" applyFont="1" applyAlignment="1">
      <alignment horizontal="right"/>
    </xf>
    <xf numFmtId="0" fontId="5" fillId="0" borderId="0" xfId="0" applyFont="1" applyFill="1"/>
    <xf numFmtId="0" fontId="5" fillId="0" borderId="0" xfId="0" applyFont="1" applyFill="1" applyBorder="1"/>
    <xf numFmtId="0" fontId="19" fillId="0" borderId="0" xfId="25" applyFont="1" applyFill="1" applyBorder="1" applyAlignment="1">
      <alignment horizontal="left" wrapText="1"/>
    </xf>
    <xf numFmtId="166" fontId="17" fillId="0" borderId="0" xfId="1" applyFont="1" applyFill="1" applyBorder="1" applyAlignment="1">
      <alignment horizontal="right" wrapText="1"/>
    </xf>
    <xf numFmtId="0" fontId="0" fillId="0" borderId="0" xfId="0" applyAlignment="1">
      <alignment horizontal="right"/>
    </xf>
    <xf numFmtId="166" fontId="17" fillId="0" borderId="0" xfId="1" applyFont="1" applyFill="1" applyBorder="1" applyAlignment="1">
      <alignment wrapText="1"/>
    </xf>
    <xf numFmtId="166" fontId="5" fillId="0" borderId="0" xfId="1" applyFont="1" applyBorder="1" applyAlignment="1">
      <alignment horizontal="right"/>
    </xf>
    <xf numFmtId="166" fontId="5" fillId="0" borderId="0" xfId="1" applyFont="1" applyFill="1" applyBorder="1" applyAlignment="1">
      <alignment horizontal="right"/>
    </xf>
    <xf numFmtId="166" fontId="5" fillId="0" borderId="0" xfId="1" applyFont="1" applyFill="1" applyBorder="1" applyAlignment="1"/>
    <xf numFmtId="0" fontId="32" fillId="0" borderId="0" xfId="0" applyFont="1"/>
    <xf numFmtId="0" fontId="34" fillId="0" borderId="0" xfId="0" applyFont="1"/>
    <xf numFmtId="0" fontId="34" fillId="0" borderId="0" xfId="0" applyFont="1" applyBorder="1"/>
    <xf numFmtId="3" fontId="34" fillId="0" borderId="0" xfId="0" applyNumberFormat="1" applyFont="1"/>
    <xf numFmtId="0" fontId="32" fillId="0" borderId="0" xfId="0" applyFont="1" applyBorder="1"/>
    <xf numFmtId="3" fontId="5" fillId="0" borderId="0" xfId="0" applyNumberFormat="1" applyFont="1"/>
    <xf numFmtId="0" fontId="32" fillId="0" borderId="0" xfId="4" applyFont="1" applyFill="1" applyBorder="1" applyAlignment="1">
      <alignment horizontal="left"/>
    </xf>
    <xf numFmtId="3" fontId="19" fillId="0" borderId="0" xfId="11" applyNumberFormat="1" applyFont="1" applyFill="1" applyBorder="1" applyAlignment="1">
      <alignment horizontal="right" wrapText="1"/>
    </xf>
    <xf numFmtId="0" fontId="31" fillId="0" borderId="0" xfId="3" quotePrefix="1" applyBorder="1" applyAlignment="1" applyProtection="1"/>
    <xf numFmtId="0" fontId="5" fillId="0" borderId="0" xfId="0" applyFont="1" applyBorder="1" applyAlignment="1">
      <alignment horizontal="left"/>
    </xf>
    <xf numFmtId="1" fontId="0" fillId="0" borderId="0" xfId="0" applyNumberFormat="1"/>
    <xf numFmtId="1" fontId="5" fillId="0" borderId="0" xfId="0" applyNumberFormat="1" applyFont="1" applyBorder="1"/>
    <xf numFmtId="0" fontId="9" fillId="0" borderId="0" xfId="0" applyFont="1" applyFill="1" applyBorder="1"/>
    <xf numFmtId="0" fontId="17" fillId="0" borderId="0" xfId="1" applyNumberFormat="1" applyFont="1" applyFill="1" applyBorder="1" applyAlignment="1">
      <alignment horizontal="left" wrapText="1"/>
    </xf>
    <xf numFmtId="0" fontId="26" fillId="0" borderId="0" xfId="0" applyNumberFormat="1" applyFont="1" applyBorder="1" applyAlignment="1">
      <alignment horizontal="left"/>
    </xf>
    <xf numFmtId="0" fontId="17" fillId="0" borderId="0" xfId="25" applyNumberFormat="1" applyFont="1" applyFill="1" applyBorder="1" applyAlignment="1">
      <alignment horizontal="left" wrapText="1"/>
    </xf>
    <xf numFmtId="0" fontId="5" fillId="0" borderId="0" xfId="0" applyNumberFormat="1" applyFont="1" applyBorder="1" applyAlignment="1">
      <alignment horizontal="left"/>
    </xf>
    <xf numFmtId="0" fontId="5" fillId="0" borderId="0" xfId="0" applyNumberFormat="1" applyFont="1" applyAlignment="1">
      <alignment horizontal="left"/>
    </xf>
    <xf numFmtId="4" fontId="0" fillId="0" borderId="0" xfId="0" applyNumberFormat="1" applyAlignment="1">
      <alignment horizontal="left"/>
    </xf>
    <xf numFmtId="4" fontId="5" fillId="0" borderId="0" xfId="1" applyNumberFormat="1" applyFont="1" applyAlignment="1">
      <alignment horizontal="left"/>
    </xf>
    <xf numFmtId="4" fontId="0" fillId="0" borderId="0" xfId="0" applyNumberFormat="1"/>
    <xf numFmtId="0" fontId="32" fillId="0" borderId="0" xfId="31" applyFont="1" applyFill="1" applyBorder="1" applyAlignment="1">
      <alignment horizontal="right" wrapText="1"/>
    </xf>
    <xf numFmtId="0" fontId="27" fillId="0" borderId="0" xfId="40" applyFont="1" applyFill="1" applyBorder="1" applyAlignment="1">
      <alignment horizontal="right"/>
    </xf>
    <xf numFmtId="0" fontId="20" fillId="0" borderId="0" xfId="0" applyFont="1"/>
    <xf numFmtId="4" fontId="28" fillId="0" borderId="0" xfId="40" applyNumberFormat="1" applyFont="1" applyFill="1" applyBorder="1" applyAlignment="1">
      <alignment horizontal="right"/>
    </xf>
    <xf numFmtId="4" fontId="5" fillId="0" borderId="0" xfId="0" applyNumberFormat="1" applyFont="1" applyBorder="1"/>
    <xf numFmtId="4" fontId="9" fillId="0" borderId="0" xfId="0" applyNumberFormat="1" applyFont="1" applyBorder="1"/>
    <xf numFmtId="4" fontId="9" fillId="0" borderId="0" xfId="1" applyNumberFormat="1" applyFont="1" applyAlignment="1">
      <alignment horizontal="left"/>
    </xf>
    <xf numFmtId="3" fontId="9" fillId="0" borderId="0" xfId="0" applyNumberFormat="1" applyFont="1" applyFill="1" applyBorder="1"/>
    <xf numFmtId="0" fontId="35" fillId="0" borderId="0" xfId="3" quotePrefix="1" applyFont="1" applyBorder="1" applyAlignment="1" applyProtection="1"/>
    <xf numFmtId="0" fontId="17" fillId="0" borderId="0" xfId="21" applyFont="1" applyFill="1" applyBorder="1" applyAlignment="1">
      <alignment horizontal="center"/>
    </xf>
    <xf numFmtId="0" fontId="17" fillId="0" borderId="0" xfId="25" applyFont="1" applyFill="1" applyBorder="1" applyAlignment="1">
      <alignment horizontal="center"/>
    </xf>
    <xf numFmtId="4" fontId="5" fillId="0" borderId="0" xfId="0" applyNumberFormat="1" applyFont="1" applyBorder="1" applyAlignment="1">
      <alignment horizontal="left"/>
    </xf>
    <xf numFmtId="4" fontId="9" fillId="0" borderId="0" xfId="1" applyNumberFormat="1" applyFont="1" applyBorder="1" applyAlignment="1">
      <alignment horizontal="left"/>
    </xf>
    <xf numFmtId="4" fontId="5" fillId="0" borderId="0" xfId="3" quotePrefix="1" applyNumberFormat="1" applyFont="1" applyBorder="1" applyAlignment="1" applyProtection="1">
      <alignment horizontal="left"/>
    </xf>
    <xf numFmtId="4" fontId="5" fillId="0" borderId="0" xfId="0" applyNumberFormat="1" applyFont="1"/>
    <xf numFmtId="0" fontId="5" fillId="0" borderId="0" xfId="4" applyFont="1" applyFill="1" applyBorder="1" applyAlignment="1">
      <alignment horizontal="left" wrapText="1"/>
    </xf>
    <xf numFmtId="3" fontId="5" fillId="0" borderId="0" xfId="5" applyNumberFormat="1" applyFont="1" applyFill="1" applyBorder="1" applyAlignment="1">
      <alignment horizontal="right" wrapText="1"/>
    </xf>
    <xf numFmtId="4" fontId="0" fillId="0" borderId="0" xfId="0" applyNumberFormat="1" applyBorder="1" applyAlignment="1">
      <alignment horizontal="left"/>
    </xf>
    <xf numFmtId="4" fontId="9" fillId="0" borderId="0" xfId="0" applyNumberFormat="1" applyFont="1" applyBorder="1" applyAlignment="1">
      <alignment horizontal="left"/>
    </xf>
    <xf numFmtId="4" fontId="0" fillId="0" borderId="0" xfId="0" applyNumberFormat="1" applyBorder="1" applyAlignment="1">
      <alignment horizontal="right"/>
    </xf>
    <xf numFmtId="4" fontId="17" fillId="0" borderId="0" xfId="15" applyNumberFormat="1" applyFont="1" applyFill="1" applyBorder="1" applyAlignment="1">
      <alignment horizontal="left" wrapText="1"/>
    </xf>
    <xf numFmtId="4" fontId="0" fillId="0" borderId="0" xfId="0" applyNumberFormat="1" applyAlignment="1"/>
    <xf numFmtId="4" fontId="0" fillId="0" borderId="0" xfId="0" applyNumberFormat="1" applyAlignment="1">
      <alignment horizontal="right"/>
    </xf>
    <xf numFmtId="4" fontId="26" fillId="0" borderId="0" xfId="0" applyNumberFormat="1" applyFont="1" applyBorder="1" applyAlignment="1">
      <alignment horizontal="left"/>
    </xf>
    <xf numFmtId="4" fontId="17" fillId="0" borderId="0" xfId="25" applyNumberFormat="1" applyFont="1" applyFill="1" applyBorder="1" applyAlignment="1">
      <alignment horizontal="left" wrapText="1"/>
    </xf>
    <xf numFmtId="4" fontId="12" fillId="0" borderId="0" xfId="0" applyNumberFormat="1" applyFont="1" applyBorder="1" applyAlignment="1">
      <alignment horizontal="left"/>
    </xf>
    <xf numFmtId="4" fontId="6" fillId="0" borderId="0" xfId="0" applyNumberFormat="1" applyFont="1" applyBorder="1" applyAlignment="1">
      <alignment horizontal="left"/>
    </xf>
    <xf numFmtId="0" fontId="5" fillId="0" borderId="0" xfId="29" applyFont="1" applyFill="1" applyBorder="1" applyAlignment="1">
      <alignment horizontal="right" wrapText="1"/>
    </xf>
    <xf numFmtId="170" fontId="5" fillId="0" borderId="0" xfId="0" applyNumberFormat="1" applyFont="1" applyAlignment="1" applyProtection="1">
      <alignment horizontal="left"/>
    </xf>
    <xf numFmtId="2" fontId="9" fillId="0" borderId="0" xfId="0" applyNumberFormat="1" applyFont="1" applyFill="1" applyBorder="1"/>
    <xf numFmtId="4" fontId="5" fillId="0" borderId="0" xfId="1" applyNumberFormat="1" applyFont="1"/>
    <xf numFmtId="0" fontId="12" fillId="0" borderId="0" xfId="0" applyFont="1" applyFill="1" applyBorder="1"/>
    <xf numFmtId="0" fontId="0" fillId="0" borderId="0" xfId="0" applyFill="1" applyBorder="1" applyAlignment="1">
      <alignment horizontal="right"/>
    </xf>
    <xf numFmtId="10" fontId="5" fillId="0" borderId="0" xfId="0" applyNumberFormat="1" applyFont="1" applyBorder="1"/>
    <xf numFmtId="10" fontId="5" fillId="0" borderId="0" xfId="0" applyNumberFormat="1" applyFont="1" applyBorder="1" applyAlignment="1">
      <alignment horizontal="right"/>
    </xf>
    <xf numFmtId="10" fontId="9" fillId="0" borderId="0" xfId="0" applyNumberFormat="1" applyFont="1" applyBorder="1"/>
    <xf numFmtId="0" fontId="5" fillId="0" borderId="0" xfId="31" applyFont="1" applyFill="1" applyBorder="1" applyAlignment="1">
      <alignment horizontal="left" wrapText="1"/>
    </xf>
    <xf numFmtId="3" fontId="0" fillId="0" borderId="0" xfId="0" applyNumberFormat="1" applyFill="1" applyBorder="1" applyAlignment="1">
      <alignment horizontal="right"/>
    </xf>
    <xf numFmtId="3" fontId="9" fillId="0" borderId="0" xfId="3" applyNumberFormat="1" applyFont="1" applyFill="1" applyBorder="1" applyAlignment="1" applyProtection="1">
      <alignment horizontal="right" wrapText="1"/>
    </xf>
    <xf numFmtId="3" fontId="19" fillId="0" borderId="0" xfId="21" applyNumberFormat="1" applyFont="1" applyFill="1" applyBorder="1" applyAlignment="1">
      <alignment horizontal="right" wrapText="1"/>
    </xf>
    <xf numFmtId="3" fontId="9" fillId="0" borderId="0" xfId="0" applyNumberFormat="1" applyFont="1" applyFill="1" applyBorder="1" applyAlignment="1">
      <alignment horizontal="right"/>
    </xf>
    <xf numFmtId="3" fontId="0" fillId="0" borderId="0" xfId="0" applyNumberFormat="1" applyBorder="1" applyAlignment="1">
      <alignment horizontal="right"/>
    </xf>
    <xf numFmtId="3" fontId="5" fillId="0" borderId="0" xfId="0" applyNumberFormat="1" applyFont="1" applyBorder="1" applyAlignment="1">
      <alignment horizontal="right"/>
    </xf>
    <xf numFmtId="4" fontId="5" fillId="0" borderId="0" xfId="0" applyNumberFormat="1" applyFont="1" applyBorder="1" applyAlignment="1">
      <alignment horizontal="right"/>
    </xf>
    <xf numFmtId="4" fontId="9" fillId="0" borderId="0" xfId="0" applyNumberFormat="1" applyFont="1" applyBorder="1" applyAlignment="1">
      <alignment horizontal="right"/>
    </xf>
    <xf numFmtId="3" fontId="19" fillId="0" borderId="0" xfId="14" applyNumberFormat="1" applyFont="1" applyFill="1" applyBorder="1" applyAlignment="1">
      <alignment horizontal="right" wrapText="1"/>
    </xf>
    <xf numFmtId="3" fontId="9" fillId="0" borderId="0" xfId="1" applyNumberFormat="1" applyFont="1" applyFill="1" applyBorder="1" applyAlignment="1">
      <alignment horizontal="right"/>
    </xf>
    <xf numFmtId="37" fontId="9" fillId="0" borderId="0" xfId="0" applyNumberFormat="1" applyFont="1" applyBorder="1" applyAlignment="1">
      <alignment horizontal="right"/>
    </xf>
    <xf numFmtId="0" fontId="5" fillId="0" borderId="0" xfId="31" applyFont="1" applyFill="1" applyBorder="1" applyAlignment="1">
      <alignment horizontal="right" wrapText="1"/>
    </xf>
    <xf numFmtId="0" fontId="17" fillId="0" borderId="0" xfId="31" applyFont="1" applyFill="1" applyBorder="1" applyAlignment="1">
      <alignment horizontal="right"/>
    </xf>
    <xf numFmtId="0" fontId="17" fillId="0" borderId="0" xfId="4" applyFont="1" applyFill="1" applyBorder="1" applyAlignment="1">
      <alignment horizontal="left"/>
    </xf>
    <xf numFmtId="0" fontId="5" fillId="0" borderId="0" xfId="3" quotePrefix="1" applyFont="1" applyBorder="1" applyAlignment="1" applyProtection="1"/>
    <xf numFmtId="0" fontId="5" fillId="0" borderId="0" xfId="15" applyFont="1" applyFill="1" applyBorder="1" applyAlignment="1">
      <alignment horizontal="center"/>
    </xf>
    <xf numFmtId="3" fontId="5" fillId="0" borderId="0" xfId="0" applyNumberFormat="1" applyFont="1" applyBorder="1" applyAlignment="1">
      <alignment horizontal="left"/>
    </xf>
    <xf numFmtId="3" fontId="4" fillId="0" borderId="0" xfId="0" applyNumberFormat="1" applyFont="1"/>
    <xf numFmtId="37" fontId="0" fillId="0" borderId="0" xfId="0" applyNumberFormat="1" applyBorder="1"/>
    <xf numFmtId="3" fontId="5" fillId="0" borderId="0" xfId="1" applyNumberFormat="1" applyFont="1" applyAlignment="1">
      <alignment horizontal="center"/>
    </xf>
    <xf numFmtId="3" fontId="5" fillId="0" borderId="0" xfId="1" applyNumberFormat="1" applyFont="1"/>
    <xf numFmtId="3" fontId="5" fillId="0" borderId="0" xfId="1" applyNumberFormat="1" applyFont="1" applyAlignment="1">
      <alignment horizontal="right"/>
    </xf>
    <xf numFmtId="3" fontId="9" fillId="0" borderId="0" xfId="0" applyNumberFormat="1" applyFont="1"/>
    <xf numFmtId="3" fontId="9" fillId="0" borderId="0" xfId="1" applyNumberFormat="1" applyFont="1"/>
    <xf numFmtId="3" fontId="0" fillId="0" borderId="0" xfId="0" applyNumberFormat="1" applyAlignment="1">
      <alignment horizontal="right"/>
    </xf>
    <xf numFmtId="3" fontId="17" fillId="0" borderId="0" xfId="31" applyNumberFormat="1" applyFont="1" applyFill="1" applyBorder="1" applyAlignment="1">
      <alignment horizontal="right" wrapText="1"/>
    </xf>
    <xf numFmtId="3" fontId="19" fillId="0" borderId="0" xfId="35" applyNumberFormat="1" applyFont="1" applyFill="1" applyBorder="1" applyAlignment="1">
      <alignment horizontal="right" wrapText="1"/>
    </xf>
    <xf numFmtId="3" fontId="9" fillId="0" borderId="0" xfId="1" applyNumberFormat="1" applyFont="1" applyAlignment="1">
      <alignment horizontal="right"/>
    </xf>
    <xf numFmtId="3" fontId="18" fillId="0" borderId="0" xfId="35" applyNumberFormat="1" applyFont="1" applyFill="1" applyBorder="1" applyAlignment="1">
      <alignment horizontal="right" wrapText="1"/>
    </xf>
    <xf numFmtId="3" fontId="9" fillId="0" borderId="0" xfId="0" applyNumberFormat="1" applyFont="1" applyBorder="1" applyAlignment="1">
      <alignment horizontal="right"/>
    </xf>
    <xf numFmtId="4" fontId="27" fillId="0" borderId="0" xfId="0" applyNumberFormat="1" applyFont="1"/>
    <xf numFmtId="4" fontId="27" fillId="0" borderId="0" xfId="0" applyNumberFormat="1" applyFont="1" applyAlignment="1">
      <alignment horizontal="right"/>
    </xf>
    <xf numFmtId="4" fontId="5" fillId="0" borderId="0" xfId="0" applyNumberFormat="1" applyFont="1" applyAlignment="1">
      <alignment horizontal="right"/>
    </xf>
    <xf numFmtId="4" fontId="9" fillId="0" borderId="0" xfId="1" applyNumberFormat="1" applyFont="1" applyAlignment="1">
      <alignment horizontal="right"/>
    </xf>
    <xf numFmtId="0" fontId="4" fillId="0" borderId="0" xfId="0" applyFont="1" applyBorder="1"/>
    <xf numFmtId="4" fontId="5" fillId="0" borderId="0" xfId="1" applyNumberFormat="1" applyFont="1" applyFill="1"/>
    <xf numFmtId="4" fontId="5" fillId="0" borderId="0" xfId="0" applyNumberFormat="1" applyFont="1" applyFill="1"/>
    <xf numFmtId="4" fontId="9" fillId="0" borderId="0" xfId="1" applyNumberFormat="1" applyFont="1"/>
    <xf numFmtId="4" fontId="9" fillId="0" borderId="0" xfId="0" applyNumberFormat="1" applyFont="1"/>
    <xf numFmtId="3" fontId="27" fillId="0" borderId="0" xfId="0" applyNumberFormat="1" applyFont="1" applyAlignment="1">
      <alignment horizontal="center"/>
    </xf>
    <xf numFmtId="3" fontId="11" fillId="0" borderId="0" xfId="0" applyNumberFormat="1" applyFont="1" applyAlignment="1">
      <alignment horizontal="center"/>
    </xf>
    <xf numFmtId="3" fontId="5" fillId="0" borderId="0" xfId="0" applyNumberFormat="1" applyFont="1" applyProtection="1"/>
    <xf numFmtId="3" fontId="33" fillId="0" borderId="0" xfId="1" applyNumberFormat="1" applyFont="1"/>
    <xf numFmtId="2" fontId="27" fillId="0" borderId="0" xfId="0" applyNumberFormat="1" applyFont="1"/>
    <xf numFmtId="3" fontId="27" fillId="0" borderId="0" xfId="0" applyNumberFormat="1" applyFont="1" applyAlignment="1">
      <alignment horizontal="right"/>
    </xf>
    <xf numFmtId="3" fontId="11" fillId="0" borderId="0" xfId="1" applyNumberFormat="1" applyFont="1"/>
    <xf numFmtId="4" fontId="11" fillId="0" borderId="0" xfId="1" applyNumberFormat="1" applyFont="1"/>
    <xf numFmtId="3" fontId="6" fillId="0" borderId="0" xfId="0" applyNumberFormat="1" applyFont="1"/>
    <xf numFmtId="4" fontId="6" fillId="0" borderId="0" xfId="0" applyNumberFormat="1" applyFont="1"/>
    <xf numFmtId="4" fontId="6" fillId="0" borderId="0" xfId="1" applyNumberFormat="1" applyFont="1"/>
    <xf numFmtId="4" fontId="4" fillId="0" borderId="0" xfId="0" applyNumberFormat="1" applyFont="1"/>
    <xf numFmtId="3" fontId="29" fillId="0" borderId="0" xfId="0" applyNumberFormat="1" applyFont="1" applyAlignment="1">
      <alignment horizontal="center"/>
    </xf>
    <xf numFmtId="4" fontId="5" fillId="0" borderId="0" xfId="0" applyNumberFormat="1" applyFont="1" applyProtection="1"/>
    <xf numFmtId="3" fontId="11" fillId="0" borderId="0" xfId="1" applyNumberFormat="1" applyFont="1" applyAlignment="1">
      <alignment horizontal="right"/>
    </xf>
    <xf numFmtId="0" fontId="25" fillId="0" borderId="0" xfId="0" applyFont="1" applyBorder="1"/>
    <xf numFmtId="4" fontId="12" fillId="0" borderId="0" xfId="0" applyNumberFormat="1" applyFont="1"/>
    <xf numFmtId="4" fontId="5" fillId="0" borderId="0" xfId="1" applyNumberFormat="1" applyFont="1" applyBorder="1"/>
    <xf numFmtId="10" fontId="0" fillId="0" borderId="0" xfId="0" applyNumberFormat="1" applyBorder="1" applyAlignment="1">
      <alignment horizontal="right"/>
    </xf>
    <xf numFmtId="3" fontId="32" fillId="0" borderId="0" xfId="1" applyNumberFormat="1" applyFont="1" applyBorder="1"/>
    <xf numFmtId="3" fontId="9" fillId="0" borderId="0" xfId="1" applyNumberFormat="1" applyFont="1" applyBorder="1"/>
    <xf numFmtId="3" fontId="5" fillId="0" borderId="0" xfId="1" applyNumberFormat="1" applyFont="1" applyBorder="1"/>
    <xf numFmtId="0" fontId="17" fillId="0" borderId="0" xfId="6" applyFont="1" applyFill="1" applyBorder="1" applyAlignment="1">
      <alignment horizontal="left"/>
    </xf>
    <xf numFmtId="0" fontId="17" fillId="0" borderId="0" xfId="41" applyFont="1" applyFill="1" applyBorder="1" applyAlignment="1">
      <alignment horizontal="left"/>
    </xf>
    <xf numFmtId="0" fontId="36" fillId="0" borderId="0" xfId="0" applyFont="1"/>
    <xf numFmtId="0" fontId="37" fillId="0" borderId="0" xfId="0" applyFont="1" applyAlignment="1">
      <alignment horizontal="center"/>
    </xf>
    <xf numFmtId="0" fontId="37" fillId="0" borderId="0" xfId="0" applyFont="1" applyAlignment="1">
      <alignment horizontal="left"/>
    </xf>
    <xf numFmtId="37" fontId="36" fillId="0" borderId="0" xfId="0" applyNumberFormat="1" applyFont="1" applyProtection="1"/>
    <xf numFmtId="166" fontId="36" fillId="0" borderId="0" xfId="1" applyFont="1" applyFill="1"/>
    <xf numFmtId="167" fontId="36" fillId="0" borderId="0" xfId="1" applyNumberFormat="1" applyFont="1"/>
    <xf numFmtId="0" fontId="36" fillId="0" borderId="0" xfId="0" applyFont="1" applyAlignment="1">
      <alignment horizontal="left"/>
    </xf>
    <xf numFmtId="0" fontId="36" fillId="0" borderId="0" xfId="0" applyFont="1" applyAlignment="1">
      <alignment horizontal="center"/>
    </xf>
    <xf numFmtId="2" fontId="36" fillId="0" borderId="0" xfId="0" applyNumberFormat="1" applyFont="1"/>
    <xf numFmtId="169" fontId="36" fillId="0" borderId="0" xfId="1" applyNumberFormat="1" applyFont="1"/>
    <xf numFmtId="0" fontId="38" fillId="0" borderId="0" xfId="17" applyFont="1" applyFill="1" applyBorder="1" applyAlignment="1">
      <alignment horizontal="left" wrapText="1"/>
    </xf>
    <xf numFmtId="0" fontId="39" fillId="0" borderId="0" xfId="0" applyFont="1" applyBorder="1"/>
    <xf numFmtId="3" fontId="38" fillId="0" borderId="0" xfId="17" applyNumberFormat="1" applyFont="1" applyFill="1" applyBorder="1" applyAlignment="1">
      <alignment horizontal="right" wrapText="1"/>
    </xf>
    <xf numFmtId="167" fontId="6" fillId="0" borderId="0" xfId="1" applyNumberFormat="1" applyFont="1" applyBorder="1"/>
    <xf numFmtId="4" fontId="18" fillId="0" borderId="0" xfId="36" applyNumberFormat="1" applyFont="1" applyFill="1" applyBorder="1" applyAlignment="1">
      <alignment horizontal="right"/>
    </xf>
    <xf numFmtId="0" fontId="17" fillId="0" borderId="0" xfId="25" applyFont="1" applyFill="1" applyBorder="1" applyAlignment="1">
      <alignment horizontal="right" wrapText="1"/>
    </xf>
    <xf numFmtId="0" fontId="17" fillId="0" borderId="0" xfId="25" applyFont="1" applyFill="1" applyBorder="1" applyAlignment="1">
      <alignment horizontal="right"/>
    </xf>
    <xf numFmtId="0" fontId="17" fillId="0" borderId="0" xfId="4" applyFont="1" applyFill="1" applyBorder="1" applyAlignment="1">
      <alignment horizontal="right" wrapText="1"/>
    </xf>
    <xf numFmtId="10" fontId="20" fillId="0" borderId="0" xfId="0" applyNumberFormat="1" applyFont="1" applyBorder="1"/>
    <xf numFmtId="0" fontId="20" fillId="0" borderId="0" xfId="0" applyFont="1" applyAlignment="1">
      <alignment horizontal="right"/>
    </xf>
    <xf numFmtId="0" fontId="40" fillId="0" borderId="0" xfId="0" applyFont="1" applyAlignment="1">
      <alignment horizontal="center"/>
    </xf>
    <xf numFmtId="0" fontId="40" fillId="0" borderId="0" xfId="0" applyFont="1" applyAlignment="1">
      <alignment horizontal="left"/>
    </xf>
    <xf numFmtId="0" fontId="30" fillId="0" borderId="0" xfId="0" applyFont="1" applyAlignment="1">
      <alignment horizontal="left"/>
    </xf>
    <xf numFmtId="0" fontId="1" fillId="0" borderId="0" xfId="0" applyFont="1" applyBorder="1"/>
    <xf numFmtId="2" fontId="0" fillId="0" borderId="0" xfId="0" applyNumberFormat="1" applyBorder="1"/>
    <xf numFmtId="37" fontId="13" fillId="0" borderId="0" xfId="0" applyNumberFormat="1" applyFont="1" applyBorder="1"/>
    <xf numFmtId="3" fontId="13" fillId="0" borderId="0" xfId="0" applyNumberFormat="1" applyFont="1"/>
    <xf numFmtId="0" fontId="20" fillId="0" borderId="0" xfId="0" applyFont="1" applyAlignment="1">
      <alignment horizontal="left"/>
    </xf>
    <xf numFmtId="0" fontId="22" fillId="0" borderId="0" xfId="0" applyFont="1" applyAlignment="1">
      <alignment horizontal="left"/>
    </xf>
    <xf numFmtId="3" fontId="20" fillId="0" borderId="0" xfId="0" applyNumberFormat="1" applyFont="1"/>
    <xf numFmtId="3" fontId="25" fillId="0" borderId="0" xfId="0" applyNumberFormat="1" applyFont="1"/>
    <xf numFmtId="0" fontId="27" fillId="0" borderId="0" xfId="0" applyFont="1" applyAlignment="1">
      <alignment horizontal="center" wrapText="1"/>
    </xf>
    <xf numFmtId="4" fontId="32" fillId="0" borderId="0" xfId="0" applyNumberFormat="1" applyFont="1"/>
    <xf numFmtId="0" fontId="13" fillId="0" borderId="0" xfId="0" applyFont="1" applyAlignment="1">
      <alignment horizontal="right"/>
    </xf>
    <xf numFmtId="169" fontId="20" fillId="0" borderId="0" xfId="1" applyNumberFormat="1" applyFont="1"/>
    <xf numFmtId="3" fontId="20" fillId="0" borderId="0" xfId="1" applyNumberFormat="1" applyFont="1"/>
    <xf numFmtId="167" fontId="13" fillId="0" borderId="0" xfId="1" applyNumberFormat="1" applyFont="1"/>
    <xf numFmtId="0" fontId="13" fillId="0" borderId="0" xfId="0" applyFont="1" applyAlignment="1">
      <alignment horizontal="left"/>
    </xf>
    <xf numFmtId="4" fontId="20" fillId="0" borderId="0" xfId="1" applyNumberFormat="1" applyFont="1"/>
    <xf numFmtId="0" fontId="36" fillId="0" borderId="0" xfId="0" applyFont="1" applyAlignment="1">
      <alignment horizontal="right"/>
    </xf>
    <xf numFmtId="170" fontId="32" fillId="0" borderId="0" xfId="0" applyNumberFormat="1" applyFont="1" applyAlignment="1" applyProtection="1">
      <alignment horizontal="left"/>
    </xf>
    <xf numFmtId="0" fontId="28" fillId="0" borderId="0" xfId="28" applyFont="1" applyFill="1" applyBorder="1" applyAlignment="1">
      <alignment horizontal="right" wrapText="1"/>
    </xf>
    <xf numFmtId="3" fontId="27" fillId="0" borderId="0" xfId="0" applyNumberFormat="1" applyFont="1" applyAlignment="1">
      <alignment horizontal="right" wrapText="1"/>
    </xf>
    <xf numFmtId="1" fontId="27" fillId="0" borderId="0" xfId="0" applyNumberFormat="1" applyFont="1" applyAlignment="1">
      <alignment horizontal="center"/>
    </xf>
    <xf numFmtId="10" fontId="27" fillId="0" borderId="0" xfId="0" applyNumberFormat="1" applyFont="1" applyBorder="1" applyAlignment="1">
      <alignment horizontal="right"/>
    </xf>
    <xf numFmtId="0" fontId="41" fillId="0" borderId="0" xfId="0" applyFont="1" applyBorder="1"/>
    <xf numFmtId="0" fontId="27" fillId="0" borderId="0" xfId="0" applyFont="1" applyBorder="1"/>
    <xf numFmtId="0" fontId="0" fillId="0" borderId="0" xfId="0" applyBorder="1" applyAlignment="1">
      <alignment wrapText="1"/>
    </xf>
    <xf numFmtId="2" fontId="5" fillId="0" borderId="0" xfId="1" applyNumberFormat="1" applyFont="1" applyBorder="1"/>
    <xf numFmtId="4" fontId="25" fillId="0" borderId="0" xfId="0" applyNumberFormat="1" applyFont="1" applyBorder="1"/>
    <xf numFmtId="4" fontId="17" fillId="0" borderId="0" xfId="31" applyNumberFormat="1" applyFont="1" applyFill="1" applyBorder="1" applyAlignment="1">
      <alignment horizontal="right" wrapText="1"/>
    </xf>
    <xf numFmtId="4" fontId="5" fillId="0" borderId="0" xfId="31" applyNumberFormat="1" applyFont="1" applyFill="1" applyBorder="1" applyAlignment="1">
      <alignment horizontal="right" wrapText="1"/>
    </xf>
    <xf numFmtId="0" fontId="27" fillId="0" borderId="0" xfId="0" applyFont="1" applyFill="1" applyBorder="1" applyAlignment="1">
      <alignment horizontal="right" wrapText="1"/>
    </xf>
    <xf numFmtId="0" fontId="12" fillId="0" borderId="0" xfId="0" applyNumberFormat="1" applyFont="1" applyBorder="1" applyAlignment="1">
      <alignment horizontal="left"/>
    </xf>
    <xf numFmtId="0" fontId="6" fillId="0" borderId="0" xfId="0" applyNumberFormat="1" applyFont="1" applyBorder="1" applyAlignment="1">
      <alignment horizontal="left"/>
    </xf>
    <xf numFmtId="167" fontId="27" fillId="0" borderId="0" xfId="1" applyNumberFormat="1" applyFont="1" applyFill="1" applyBorder="1" applyAlignment="1">
      <alignment horizontal="right"/>
    </xf>
    <xf numFmtId="0" fontId="27" fillId="0" borderId="0" xfId="0" applyFont="1" applyAlignment="1">
      <alignment horizontal="right" wrapText="1"/>
    </xf>
    <xf numFmtId="0" fontId="39" fillId="0" borderId="0" xfId="0" applyFont="1"/>
    <xf numFmtId="167" fontId="20" fillId="0" borderId="0" xfId="1" applyNumberFormat="1" applyFont="1" applyAlignment="1">
      <alignment horizontal="right"/>
    </xf>
    <xf numFmtId="171" fontId="20" fillId="0" borderId="0" xfId="1" applyNumberFormat="1" applyFont="1" applyAlignment="1">
      <alignment horizontal="right"/>
    </xf>
    <xf numFmtId="2" fontId="20" fillId="0" borderId="0" xfId="1" applyNumberFormat="1" applyFont="1" applyAlignment="1">
      <alignment horizontal="right"/>
    </xf>
    <xf numFmtId="3" fontId="20" fillId="0" borderId="0" xfId="1" applyNumberFormat="1" applyFont="1" applyAlignment="1">
      <alignment horizontal="right"/>
    </xf>
    <xf numFmtId="0" fontId="42" fillId="0" borderId="0" xfId="0" applyFont="1"/>
    <xf numFmtId="4" fontId="27" fillId="0" borderId="0" xfId="1" applyNumberFormat="1" applyFont="1" applyAlignment="1">
      <alignment horizontal="right"/>
    </xf>
    <xf numFmtId="0" fontId="28" fillId="0" borderId="0" xfId="0" applyFont="1" applyAlignment="1">
      <alignment horizontal="right"/>
    </xf>
    <xf numFmtId="166" fontId="27" fillId="0" borderId="0" xfId="1" applyFont="1" applyBorder="1" applyAlignment="1">
      <alignment horizontal="right"/>
    </xf>
    <xf numFmtId="4" fontId="28" fillId="0" borderId="0" xfId="0" applyNumberFormat="1" applyFont="1" applyAlignment="1">
      <alignment horizontal="right"/>
    </xf>
    <xf numFmtId="0" fontId="21" fillId="0" borderId="0" xfId="0" applyFont="1" applyAlignment="1">
      <alignment horizontal="right"/>
    </xf>
    <xf numFmtId="0" fontId="27" fillId="0" borderId="0" xfId="0" applyFont="1" applyAlignment="1"/>
    <xf numFmtId="167" fontId="12" fillId="0" borderId="0" xfId="1" applyNumberFormat="1" applyFont="1" applyAlignment="1">
      <alignment horizontal="right"/>
    </xf>
    <xf numFmtId="167" fontId="6" fillId="0" borderId="0" xfId="1" applyNumberFormat="1" applyFont="1" applyAlignment="1">
      <alignment horizontal="right"/>
    </xf>
    <xf numFmtId="167" fontId="0" fillId="0" borderId="0" xfId="1" applyNumberFormat="1" applyFont="1" applyAlignment="1">
      <alignment horizontal="right"/>
    </xf>
    <xf numFmtId="43" fontId="25" fillId="0" borderId="0" xfId="0" applyNumberFormat="1" applyFont="1"/>
    <xf numFmtId="167" fontId="12" fillId="0" borderId="0" xfId="1" applyNumberFormat="1" applyFont="1"/>
    <xf numFmtId="167" fontId="6" fillId="0" borderId="0" xfId="1" applyNumberFormat="1" applyFont="1"/>
    <xf numFmtId="167" fontId="0" fillId="0" borderId="0" xfId="1" applyNumberFormat="1" applyFont="1"/>
    <xf numFmtId="167" fontId="5" fillId="0" borderId="0" xfId="1" applyNumberFormat="1" applyFont="1" applyAlignment="1">
      <alignment horizontal="left"/>
    </xf>
    <xf numFmtId="2" fontId="25" fillId="0" borderId="0" xfId="0" applyNumberFormat="1" applyFont="1"/>
    <xf numFmtId="4" fontId="25" fillId="0" borderId="0" xfId="0" applyNumberFormat="1" applyFont="1"/>
    <xf numFmtId="3" fontId="5" fillId="0" borderId="0" xfId="0" applyNumberFormat="1" applyFont="1" applyFill="1" applyBorder="1"/>
    <xf numFmtId="170" fontId="5" fillId="0" borderId="0" xfId="0" applyNumberFormat="1" applyFont="1" applyFill="1" applyAlignment="1" applyProtection="1">
      <alignment horizontal="left"/>
    </xf>
    <xf numFmtId="3" fontId="5" fillId="0" borderId="0" xfId="0" applyNumberFormat="1" applyFont="1" applyFill="1"/>
    <xf numFmtId="3" fontId="5" fillId="0" borderId="0" xfId="0" applyNumberFormat="1" applyFont="1" applyFill="1" applyProtection="1"/>
    <xf numFmtId="0" fontId="20" fillId="0" borderId="0" xfId="0" applyFont="1" applyFill="1" applyBorder="1"/>
    <xf numFmtId="3" fontId="17" fillId="0" borderId="0" xfId="32" applyNumberFormat="1" applyFont="1" applyFill="1" applyBorder="1" applyAlignment="1">
      <alignment horizontal="right" wrapText="1"/>
    </xf>
    <xf numFmtId="37" fontId="5" fillId="0" borderId="0" xfId="0" applyNumberFormat="1" applyFont="1" applyFill="1" applyProtection="1"/>
    <xf numFmtId="166" fontId="25" fillId="0" borderId="0" xfId="1" applyFont="1"/>
    <xf numFmtId="166" fontId="10" fillId="0" borderId="0" xfId="1" applyFont="1"/>
    <xf numFmtId="166" fontId="25" fillId="0" borderId="0" xfId="1" applyFont="1" applyBorder="1"/>
    <xf numFmtId="0" fontId="19" fillId="0" borderId="0" xfId="31" applyFont="1" applyFill="1" applyBorder="1" applyAlignment="1">
      <alignment horizontal="left" wrapText="1"/>
    </xf>
    <xf numFmtId="2" fontId="25" fillId="0" borderId="0" xfId="0" applyNumberFormat="1" applyFont="1" applyBorder="1"/>
    <xf numFmtId="169" fontId="25" fillId="0" borderId="0" xfId="0" applyNumberFormat="1" applyFont="1"/>
    <xf numFmtId="4" fontId="5" fillId="0" borderId="0" xfId="0" applyNumberFormat="1" applyFont="1" applyBorder="1" applyAlignment="1">
      <alignment wrapText="1"/>
    </xf>
    <xf numFmtId="2" fontId="5" fillId="0" borderId="0" xfId="0" applyNumberFormat="1" applyFont="1" applyFill="1"/>
    <xf numFmtId="4" fontId="5" fillId="0" borderId="0" xfId="0" applyNumberFormat="1" applyFont="1" applyFill="1" applyAlignment="1" applyProtection="1">
      <alignment horizontal="right"/>
    </xf>
    <xf numFmtId="167" fontId="25" fillId="0" borderId="0" xfId="1" applyNumberFormat="1" applyFont="1"/>
    <xf numFmtId="0" fontId="0" fillId="0" borderId="0" xfId="0" applyAlignment="1">
      <alignment wrapText="1"/>
    </xf>
    <xf numFmtId="167" fontId="27" fillId="0" borderId="0" xfId="1" applyNumberFormat="1" applyFont="1" applyAlignment="1">
      <alignment horizontal="right" wrapText="1"/>
    </xf>
    <xf numFmtId="170" fontId="5" fillId="0" borderId="0" xfId="0" applyNumberFormat="1" applyFont="1" applyAlignment="1" applyProtection="1">
      <alignment horizontal="left" wrapText="1"/>
    </xf>
    <xf numFmtId="0" fontId="20" fillId="0" borderId="0" xfId="0" applyFont="1" applyAlignment="1">
      <alignment horizontal="left" wrapText="1"/>
    </xf>
    <xf numFmtId="3" fontId="20" fillId="0" borderId="0" xfId="0" applyNumberFormat="1" applyFont="1" applyAlignment="1">
      <alignment wrapText="1"/>
    </xf>
    <xf numFmtId="0" fontId="13" fillId="0" borderId="0" xfId="0" applyFont="1" applyAlignment="1">
      <alignment horizontal="center" wrapText="1"/>
    </xf>
    <xf numFmtId="0" fontId="6" fillId="0" borderId="0" xfId="0" applyFont="1" applyAlignment="1">
      <alignment horizontal="center" wrapText="1"/>
    </xf>
    <xf numFmtId="4" fontId="27" fillId="0" borderId="0" xfId="0" applyNumberFormat="1" applyFont="1" applyAlignment="1">
      <alignment horizontal="right" wrapText="1"/>
    </xf>
    <xf numFmtId="170" fontId="30" fillId="0" borderId="0" xfId="0" applyNumberFormat="1" applyFont="1" applyAlignment="1" applyProtection="1">
      <alignment horizontal="left"/>
    </xf>
    <xf numFmtId="166" fontId="32" fillId="0" borderId="0" xfId="1" applyFont="1" applyBorder="1"/>
    <xf numFmtId="37" fontId="32" fillId="0" borderId="0" xfId="0" applyNumberFormat="1" applyFont="1" applyProtection="1"/>
    <xf numFmtId="3" fontId="44" fillId="0" borderId="0" xfId="5" applyNumberFormat="1" applyFont="1" applyFill="1" applyBorder="1" applyAlignment="1">
      <alignment horizontal="right" wrapText="1"/>
    </xf>
    <xf numFmtId="3" fontId="17" fillId="0" borderId="0" xfId="9" applyNumberFormat="1" applyFont="1" applyFill="1" applyBorder="1" applyAlignment="1">
      <alignment horizontal="right"/>
    </xf>
    <xf numFmtId="0" fontId="25" fillId="0" borderId="0" xfId="0" applyFont="1" applyAlignment="1">
      <alignment horizontal="right"/>
    </xf>
    <xf numFmtId="0" fontId="10" fillId="0" borderId="0" xfId="0" applyFont="1" applyBorder="1" applyAlignment="1">
      <alignment horizontal="right"/>
    </xf>
    <xf numFmtId="167" fontId="5" fillId="0" borderId="0" xfId="0" applyNumberFormat="1" applyFont="1" applyBorder="1"/>
    <xf numFmtId="167" fontId="0" fillId="0" borderId="0" xfId="0" applyNumberFormat="1" applyBorder="1" applyAlignment="1">
      <alignment horizontal="right"/>
    </xf>
    <xf numFmtId="0" fontId="10" fillId="0" borderId="0" xfId="0" applyFont="1" applyBorder="1" applyAlignment="1">
      <alignment horizontal="left"/>
    </xf>
    <xf numFmtId="0" fontId="44" fillId="0" borderId="0" xfId="12" applyFont="1" applyFill="1" applyBorder="1" applyAlignment="1">
      <alignment horizontal="left" wrapText="1"/>
    </xf>
    <xf numFmtId="3" fontId="44" fillId="0" borderId="0" xfId="13" applyNumberFormat="1" applyFont="1" applyFill="1" applyBorder="1" applyAlignment="1">
      <alignment horizontal="right" wrapText="1"/>
    </xf>
    <xf numFmtId="3" fontId="25" fillId="0" borderId="0" xfId="0" applyNumberFormat="1" applyFont="1" applyBorder="1"/>
    <xf numFmtId="0" fontId="9" fillId="0" borderId="0" xfId="0" applyFont="1" applyAlignment="1">
      <alignment wrapText="1"/>
    </xf>
    <xf numFmtId="0" fontId="27" fillId="0" borderId="0" xfId="0" applyFont="1" applyAlignment="1">
      <alignment wrapText="1"/>
    </xf>
    <xf numFmtId="0" fontId="41" fillId="0" borderId="0" xfId="0" applyFont="1" applyAlignment="1">
      <alignment horizontal="right" wrapText="1"/>
    </xf>
    <xf numFmtId="0" fontId="41" fillId="0" borderId="0" xfId="0" applyFont="1" applyBorder="1" applyAlignment="1">
      <alignment wrapText="1"/>
    </xf>
    <xf numFmtId="166" fontId="5" fillId="0" borderId="0" xfId="1" applyNumberFormat="1" applyFont="1"/>
    <xf numFmtId="0" fontId="6" fillId="0" borderId="0" xfId="0" applyFont="1" applyAlignment="1">
      <alignment wrapText="1"/>
    </xf>
    <xf numFmtId="0" fontId="4" fillId="0" borderId="0" xfId="0" applyFont="1" applyBorder="1" applyAlignment="1">
      <alignment wrapText="1"/>
    </xf>
    <xf numFmtId="0" fontId="44" fillId="0" borderId="0" xfId="18" applyFont="1" applyFill="1" applyBorder="1" applyAlignment="1">
      <alignment horizontal="right" wrapText="1"/>
    </xf>
    <xf numFmtId="0" fontId="17" fillId="0" borderId="0" xfId="22" applyFont="1" applyFill="1" applyBorder="1" applyAlignment="1">
      <alignment horizontal="right"/>
    </xf>
    <xf numFmtId="0" fontId="44" fillId="0" borderId="0" xfId="25" applyFont="1" applyFill="1" applyBorder="1" applyAlignment="1">
      <alignment horizontal="left" wrapText="1"/>
    </xf>
    <xf numFmtId="167" fontId="10" fillId="0" borderId="0" xfId="1" applyNumberFormat="1" applyFont="1" applyBorder="1"/>
    <xf numFmtId="0" fontId="25" fillId="0" borderId="0" xfId="0" applyFont="1" applyBorder="1" applyAlignment="1">
      <alignment horizontal="right"/>
    </xf>
    <xf numFmtId="0" fontId="25" fillId="0" borderId="0" xfId="0" applyFont="1" applyFill="1" applyBorder="1" applyAlignment="1">
      <alignment horizontal="right"/>
    </xf>
    <xf numFmtId="0" fontId="5" fillId="0" borderId="0" xfId="0" applyFont="1" applyFill="1" applyBorder="1" applyAlignment="1">
      <alignment horizontal="right"/>
    </xf>
    <xf numFmtId="166" fontId="0" fillId="0" borderId="0" xfId="1" applyFont="1" applyBorder="1" applyAlignment="1">
      <alignment horizontal="right"/>
    </xf>
    <xf numFmtId="0" fontId="27" fillId="0" borderId="0" xfId="0" applyFont="1" applyFill="1" applyAlignment="1">
      <alignment horizontal="right"/>
    </xf>
    <xf numFmtId="166" fontId="0" fillId="0" borderId="0" xfId="1" applyFont="1" applyAlignment="1">
      <alignment horizontal="right"/>
    </xf>
    <xf numFmtId="4" fontId="0" fillId="0" borderId="0" xfId="1" applyNumberFormat="1" applyFont="1" applyBorder="1" applyAlignment="1">
      <alignment horizontal="right"/>
    </xf>
    <xf numFmtId="167" fontId="27" fillId="0" borderId="0" xfId="1" applyNumberFormat="1" applyFont="1" applyFill="1" applyBorder="1" applyAlignment="1">
      <alignment horizontal="right" wrapText="1"/>
    </xf>
    <xf numFmtId="4" fontId="27" fillId="0" borderId="0" xfId="1" applyNumberFormat="1" applyFont="1" applyFill="1" applyBorder="1" applyAlignment="1">
      <alignment horizontal="right"/>
    </xf>
    <xf numFmtId="4" fontId="27" fillId="0" borderId="0" xfId="0" applyNumberFormat="1" applyFont="1" applyFill="1" applyBorder="1" applyAlignment="1">
      <alignment horizontal="right"/>
    </xf>
    <xf numFmtId="4" fontId="5" fillId="0" borderId="0" xfId="1" applyNumberFormat="1" applyFont="1" applyBorder="1" applyAlignment="1">
      <alignment horizontal="right"/>
    </xf>
    <xf numFmtId="0" fontId="17" fillId="0" borderId="0" xfId="39" applyFont="1" applyFill="1" applyBorder="1" applyAlignment="1">
      <alignment horizontal="right"/>
    </xf>
    <xf numFmtId="0" fontId="21" fillId="0" borderId="0" xfId="38" applyFont="1" applyFill="1" applyBorder="1" applyAlignment="1">
      <alignment horizontal="center" wrapText="1"/>
    </xf>
    <xf numFmtId="0" fontId="28" fillId="0" borderId="0" xfId="38" applyFont="1" applyFill="1" applyBorder="1" applyAlignment="1">
      <alignment horizontal="right" wrapText="1"/>
    </xf>
    <xf numFmtId="0" fontId="18" fillId="0" borderId="0" xfId="41" applyFont="1" applyFill="1" applyBorder="1" applyAlignment="1">
      <alignment horizontal="right"/>
    </xf>
    <xf numFmtId="0" fontId="6" fillId="0" borderId="0" xfId="0" applyFont="1" applyAlignment="1">
      <alignment horizontal="right" wrapText="1"/>
    </xf>
    <xf numFmtId="0" fontId="5" fillId="0" borderId="0" xfId="0" applyFont="1" applyFill="1" applyAlignment="1">
      <alignment horizontal="center"/>
    </xf>
    <xf numFmtId="0" fontId="0" fillId="0" borderId="0" xfId="0" applyFill="1"/>
    <xf numFmtId="0" fontId="5" fillId="0" borderId="0" xfId="0" applyFont="1" applyFill="1" applyAlignment="1">
      <alignment horizontal="left"/>
    </xf>
    <xf numFmtId="167" fontId="15" fillId="0" borderId="0" xfId="1" applyNumberFormat="1" applyFont="1" applyFill="1" applyBorder="1"/>
    <xf numFmtId="0" fontId="25" fillId="0" borderId="0" xfId="0" applyFont="1" applyFill="1" applyAlignment="1">
      <alignment horizontal="center"/>
    </xf>
    <xf numFmtId="0" fontId="5" fillId="0" borderId="0" xfId="0" applyNumberFormat="1" applyFont="1" applyFill="1" applyAlignment="1"/>
    <xf numFmtId="4" fontId="27" fillId="0" borderId="0" xfId="0" applyNumberFormat="1" applyFont="1" applyFill="1" applyAlignment="1">
      <alignment horizontal="right"/>
    </xf>
    <xf numFmtId="4" fontId="22" fillId="0" borderId="0" xfId="0" applyNumberFormat="1" applyFont="1" applyFill="1" applyAlignment="1">
      <alignment horizontal="right"/>
    </xf>
    <xf numFmtId="172" fontId="5" fillId="0" borderId="0" xfId="0" applyNumberFormat="1" applyFont="1"/>
    <xf numFmtId="0" fontId="13" fillId="0" borderId="0" xfId="0" applyFont="1" applyAlignment="1">
      <alignment wrapText="1"/>
    </xf>
    <xf numFmtId="4" fontId="0" fillId="0" borderId="0" xfId="0" applyNumberFormat="1" applyFill="1"/>
    <xf numFmtId="4" fontId="4" fillId="0" borderId="0" xfId="0" applyNumberFormat="1" applyFont="1" applyFill="1"/>
    <xf numFmtId="0" fontId="27" fillId="0" borderId="0" xfId="0" applyFont="1" applyFill="1" applyAlignment="1">
      <alignment horizontal="right" wrapText="1"/>
    </xf>
    <xf numFmtId="0" fontId="0" fillId="0" borderId="0" xfId="0" applyFill="1" applyAlignment="1">
      <alignment horizontal="right"/>
    </xf>
    <xf numFmtId="167" fontId="5" fillId="0" borderId="0" xfId="1" applyNumberFormat="1" applyFont="1" applyFill="1" applyBorder="1" applyAlignment="1">
      <alignment horizontal="right"/>
    </xf>
    <xf numFmtId="167" fontId="0" fillId="0" borderId="0" xfId="1" applyNumberFormat="1" applyFont="1" applyFill="1" applyBorder="1" applyAlignment="1">
      <alignment horizontal="right"/>
    </xf>
    <xf numFmtId="167" fontId="5" fillId="0" borderId="0" xfId="1" applyNumberFormat="1" applyFont="1" applyFill="1" applyBorder="1"/>
    <xf numFmtId="0" fontId="0" fillId="0" borderId="0" xfId="0" applyFill="1" applyBorder="1" applyAlignment="1">
      <alignment horizontal="left"/>
    </xf>
    <xf numFmtId="0" fontId="25" fillId="0" borderId="0" xfId="0" applyFont="1" applyFill="1" applyAlignment="1">
      <alignment horizontal="right"/>
    </xf>
    <xf numFmtId="0" fontId="0" fillId="0" borderId="0" xfId="0" applyFill="1" applyAlignment="1">
      <alignment horizontal="left"/>
    </xf>
    <xf numFmtId="167" fontId="5" fillId="0" borderId="0" xfId="1" applyNumberFormat="1" applyFont="1" applyFill="1" applyBorder="1" applyAlignment="1">
      <alignment horizontal="left"/>
    </xf>
    <xf numFmtId="0" fontId="5" fillId="0" borderId="0" xfId="0" applyFont="1" applyFill="1" applyBorder="1" applyAlignment="1">
      <alignment horizontal="left"/>
    </xf>
    <xf numFmtId="3" fontId="5" fillId="0" borderId="0" xfId="0" applyNumberFormat="1" applyFont="1" applyFill="1" applyBorder="1" applyAlignment="1">
      <alignment horizontal="right"/>
    </xf>
    <xf numFmtId="167" fontId="9" fillId="0" borderId="0" xfId="1" applyNumberFormat="1" applyFont="1" applyFill="1" applyBorder="1" applyAlignment="1">
      <alignment horizontal="right"/>
    </xf>
    <xf numFmtId="0" fontId="6" fillId="0" borderId="0" xfId="0" applyFont="1" applyFill="1" applyAlignment="1">
      <alignment horizontal="right" wrapText="1"/>
    </xf>
    <xf numFmtId="0" fontId="25" fillId="0" borderId="0" xfId="0" applyFont="1" applyFill="1" applyBorder="1"/>
    <xf numFmtId="0" fontId="9" fillId="0" borderId="0" xfId="0" applyFont="1" applyFill="1" applyBorder="1" applyAlignment="1">
      <alignment horizontal="right"/>
    </xf>
    <xf numFmtId="166" fontId="9" fillId="0" borderId="0" xfId="1" applyFont="1" applyFill="1" applyBorder="1"/>
    <xf numFmtId="4" fontId="5" fillId="0" borderId="0" xfId="1" applyNumberFormat="1" applyFont="1" applyFill="1" applyAlignment="1">
      <alignment wrapText="1" readingOrder="1"/>
    </xf>
    <xf numFmtId="3" fontId="46" fillId="0" borderId="0" xfId="1" applyNumberFormat="1" applyFont="1" applyAlignment="1">
      <alignment horizontal="right"/>
    </xf>
    <xf numFmtId="3" fontId="25" fillId="0" borderId="0" xfId="1" applyNumberFormat="1" applyFont="1"/>
    <xf numFmtId="3" fontId="46" fillId="0" borderId="0" xfId="0" applyNumberFormat="1" applyFont="1" applyAlignment="1">
      <alignment horizontal="right" wrapText="1"/>
    </xf>
    <xf numFmtId="3" fontId="46" fillId="0" borderId="0" xfId="0" applyNumberFormat="1" applyFont="1" applyAlignment="1">
      <alignment horizontal="right"/>
    </xf>
    <xf numFmtId="3" fontId="10" fillId="0" borderId="0" xfId="0" applyNumberFormat="1" applyFont="1"/>
    <xf numFmtId="166" fontId="25" fillId="0" borderId="0" xfId="1" applyNumberFormat="1" applyFont="1"/>
    <xf numFmtId="166" fontId="11" fillId="0" borderId="0" xfId="1" applyFont="1" applyBorder="1" applyAlignment="1">
      <alignment horizontal="right"/>
    </xf>
    <xf numFmtId="0" fontId="47" fillId="0" borderId="0" xfId="0" applyFont="1" applyBorder="1"/>
    <xf numFmtId="166" fontId="30" fillId="0" borderId="0" xfId="1" applyFont="1" applyBorder="1" applyAlignment="1">
      <alignment horizontal="right"/>
    </xf>
    <xf numFmtId="166" fontId="9" fillId="0" borderId="0" xfId="0" applyNumberFormat="1" applyFont="1" applyBorder="1"/>
    <xf numFmtId="167" fontId="9" fillId="0" borderId="0" xfId="1" applyNumberFormat="1" applyFont="1" applyFill="1" applyBorder="1" applyAlignment="1">
      <alignment horizontal="left"/>
    </xf>
    <xf numFmtId="166" fontId="9" fillId="0" borderId="0" xfId="0" applyNumberFormat="1" applyFont="1" applyAlignment="1">
      <alignment horizontal="left"/>
    </xf>
    <xf numFmtId="166" fontId="9" fillId="0" borderId="0" xfId="0" applyNumberFormat="1" applyFont="1"/>
    <xf numFmtId="2" fontId="17" fillId="0" borderId="0" xfId="31" applyNumberFormat="1" applyFont="1" applyFill="1" applyBorder="1" applyAlignment="1">
      <alignment horizontal="right" wrapText="1"/>
    </xf>
    <xf numFmtId="166" fontId="5" fillId="0" borderId="0" xfId="1" applyFont="1" applyFill="1" applyBorder="1"/>
    <xf numFmtId="3" fontId="9" fillId="0" borderId="0" xfId="0" applyNumberFormat="1" applyFont="1" applyAlignment="1">
      <alignment horizontal="right"/>
    </xf>
    <xf numFmtId="37" fontId="9" fillId="0" borderId="0" xfId="0" applyNumberFormat="1" applyFont="1" applyAlignment="1">
      <alignment horizontal="right"/>
    </xf>
    <xf numFmtId="0" fontId="28" fillId="0" borderId="0" xfId="20" applyFont="1" applyFill="1" applyBorder="1" applyAlignment="1">
      <alignment horizontal="right" wrapText="1"/>
    </xf>
    <xf numFmtId="1" fontId="5" fillId="0" borderId="0" xfId="0" applyNumberFormat="1" applyFont="1" applyAlignment="1">
      <alignment horizontal="center"/>
    </xf>
    <xf numFmtId="0" fontId="44" fillId="0" borderId="0" xfId="28" applyFont="1" applyFill="1" applyBorder="1" applyAlignment="1">
      <alignment horizontal="right" wrapText="1"/>
    </xf>
    <xf numFmtId="166" fontId="9" fillId="0" borderId="0" xfId="1" applyFont="1" applyFill="1"/>
    <xf numFmtId="0" fontId="27" fillId="0" borderId="0" xfId="0" applyNumberFormat="1" applyFont="1" applyBorder="1" applyAlignment="1">
      <alignment horizontal="right"/>
    </xf>
    <xf numFmtId="3" fontId="6" fillId="0" borderId="0" xfId="0" applyNumberFormat="1" applyFont="1" applyBorder="1" applyAlignment="1">
      <alignment horizontal="right"/>
    </xf>
    <xf numFmtId="2" fontId="6" fillId="0" borderId="0" xfId="0" applyNumberFormat="1" applyFont="1"/>
    <xf numFmtId="3" fontId="6" fillId="0" borderId="0" xfId="0" applyNumberFormat="1" applyFont="1" applyBorder="1"/>
    <xf numFmtId="2" fontId="6" fillId="0" borderId="0" xfId="0" applyNumberFormat="1" applyFont="1" applyBorder="1"/>
    <xf numFmtId="0" fontId="48" fillId="0" borderId="0" xfId="0" applyFont="1"/>
    <xf numFmtId="1" fontId="49" fillId="0" borderId="0" xfId="0" applyNumberFormat="1" applyFont="1"/>
    <xf numFmtId="167" fontId="49" fillId="0" borderId="0" xfId="1" applyNumberFormat="1" applyFont="1"/>
    <xf numFmtId="0" fontId="49" fillId="0" borderId="0" xfId="0" applyFont="1"/>
    <xf numFmtId="2" fontId="49" fillId="0" borderId="0" xfId="0" applyNumberFormat="1" applyFont="1"/>
    <xf numFmtId="167" fontId="49" fillId="0" borderId="0" xfId="1" applyNumberFormat="1" applyFont="1" applyAlignment="1">
      <alignment horizontal="right"/>
    </xf>
    <xf numFmtId="0" fontId="32" fillId="0" borderId="0" xfId="0" applyFont="1" applyAlignment="1">
      <alignment horizontal="left" indent="1"/>
    </xf>
    <xf numFmtId="0" fontId="32" fillId="0" borderId="0" xfId="0" applyFont="1" applyAlignment="1"/>
    <xf numFmtId="169" fontId="4" fillId="0" borderId="0" xfId="1" applyNumberFormat="1" applyFont="1" applyFill="1" applyBorder="1"/>
    <xf numFmtId="169" fontId="4" fillId="0" borderId="1" xfId="1" applyNumberFormat="1" applyFont="1" applyFill="1" applyBorder="1"/>
    <xf numFmtId="164" fontId="13" fillId="0" borderId="0" xfId="0" applyNumberFormat="1" applyFont="1" applyFill="1" applyAlignment="1">
      <alignment horizontal="center" wrapText="1"/>
    </xf>
    <xf numFmtId="168" fontId="13" fillId="0" borderId="0" xfId="2" applyNumberFormat="1" applyFont="1" applyAlignment="1">
      <alignment horizontal="center" wrapText="1"/>
    </xf>
    <xf numFmtId="170" fontId="4" fillId="0" borderId="0" xfId="0" applyNumberFormat="1" applyFont="1" applyFill="1" applyBorder="1" applyAlignment="1" applyProtection="1">
      <alignment horizontal="left"/>
    </xf>
    <xf numFmtId="168" fontId="4" fillId="0" borderId="0" xfId="2" applyNumberFormat="1" applyFont="1"/>
    <xf numFmtId="170" fontId="4" fillId="0" borderId="0" xfId="0" applyNumberFormat="1" applyFont="1" applyFill="1" applyBorder="1" applyAlignment="1" applyProtection="1">
      <alignment horizontal="left" wrapText="1"/>
    </xf>
    <xf numFmtId="0" fontId="23" fillId="0" borderId="0" xfId="0" applyFont="1" applyFill="1"/>
    <xf numFmtId="0" fontId="25" fillId="0" borderId="0" xfId="0" applyFont="1" applyBorder="1" applyAlignment="1">
      <alignment wrapText="1"/>
    </xf>
    <xf numFmtId="4" fontId="46" fillId="0" borderId="0" xfId="1" applyNumberFormat="1" applyFont="1" applyAlignment="1">
      <alignment horizontal="right"/>
    </xf>
    <xf numFmtId="166" fontId="9" fillId="0" borderId="0" xfId="0" applyNumberFormat="1" applyFont="1" applyFill="1" applyBorder="1"/>
    <xf numFmtId="4" fontId="25" fillId="0" borderId="0" xfId="0" applyNumberFormat="1" applyFont="1" applyBorder="1" applyAlignment="1">
      <alignment horizontal="right"/>
    </xf>
    <xf numFmtId="4" fontId="46" fillId="0" borderId="0" xfId="0" applyNumberFormat="1" applyFont="1" applyBorder="1" applyAlignment="1">
      <alignment horizontal="right"/>
    </xf>
    <xf numFmtId="4" fontId="46" fillId="0" borderId="0" xfId="0" applyNumberFormat="1" applyFont="1" applyAlignment="1">
      <alignment horizontal="right"/>
    </xf>
    <xf numFmtId="0" fontId="44" fillId="0" borderId="0" xfId="31" applyFont="1" applyFill="1" applyBorder="1" applyAlignment="1">
      <alignment horizontal="right" wrapText="1"/>
    </xf>
    <xf numFmtId="166" fontId="10" fillId="0" borderId="0" xfId="1" applyFont="1" applyBorder="1" applyAlignment="1">
      <alignment horizontal="right"/>
    </xf>
    <xf numFmtId="0" fontId="25" fillId="0" borderId="0" xfId="31" applyFont="1" applyFill="1" applyBorder="1" applyAlignment="1">
      <alignment horizontal="right" wrapText="1"/>
    </xf>
    <xf numFmtId="0" fontId="45" fillId="0" borderId="0" xfId="31" applyFont="1" applyFill="1" applyBorder="1" applyAlignment="1">
      <alignment horizontal="right" wrapText="1"/>
    </xf>
    <xf numFmtId="4" fontId="44" fillId="0" borderId="0" xfId="25" applyNumberFormat="1" applyFont="1" applyFill="1" applyBorder="1" applyAlignment="1">
      <alignment horizontal="right" wrapText="1"/>
    </xf>
    <xf numFmtId="166" fontId="5" fillId="0" borderId="0" xfId="1" applyFont="1" applyAlignment="1">
      <alignment horizontal="right"/>
    </xf>
    <xf numFmtId="4" fontId="50" fillId="0" borderId="0" xfId="25" applyNumberFormat="1" applyFont="1" applyFill="1" applyBorder="1" applyAlignment="1">
      <alignment horizontal="right" wrapText="1"/>
    </xf>
    <xf numFmtId="0" fontId="50" fillId="0" borderId="0" xfId="31" applyFont="1" applyFill="1" applyBorder="1" applyAlignment="1">
      <alignment horizontal="right" wrapText="1"/>
    </xf>
    <xf numFmtId="166" fontId="50" fillId="0" borderId="0" xfId="1" applyFont="1" applyFill="1" applyBorder="1" applyAlignment="1">
      <alignment horizontal="right" wrapText="1"/>
    </xf>
    <xf numFmtId="167" fontId="25" fillId="0" borderId="0" xfId="0" applyNumberFormat="1" applyFont="1"/>
    <xf numFmtId="167" fontId="25" fillId="0" borderId="0" xfId="1" applyNumberFormat="1" applyFont="1" applyAlignment="1">
      <alignment horizontal="right"/>
    </xf>
    <xf numFmtId="4" fontId="25" fillId="0" borderId="0" xfId="0" applyNumberFormat="1" applyFont="1" applyFill="1" applyBorder="1" applyAlignment="1">
      <alignment horizontal="right"/>
    </xf>
    <xf numFmtId="0" fontId="6" fillId="0" borderId="0" xfId="0" applyFont="1" applyFill="1" applyBorder="1"/>
    <xf numFmtId="166" fontId="9" fillId="0" borderId="0" xfId="1" applyFont="1" applyFill="1" applyBorder="1" applyAlignment="1">
      <alignment horizontal="right"/>
    </xf>
    <xf numFmtId="0" fontId="15" fillId="0" borderId="0" xfId="0" applyFont="1" applyFill="1"/>
    <xf numFmtId="0" fontId="6" fillId="0" borderId="0" xfId="0" applyFont="1" applyFill="1"/>
    <xf numFmtId="3" fontId="6" fillId="0" borderId="0" xfId="0" applyNumberFormat="1" applyFont="1" applyFill="1"/>
    <xf numFmtId="3" fontId="6" fillId="0" borderId="0" xfId="0" applyNumberFormat="1" applyFont="1" applyFill="1" applyBorder="1"/>
    <xf numFmtId="2" fontId="6" fillId="0" borderId="0" xfId="0" applyNumberFormat="1" applyFont="1" applyFill="1"/>
    <xf numFmtId="167" fontId="5" fillId="0" borderId="0" xfId="1" applyNumberFormat="1" applyFont="1" applyFill="1"/>
    <xf numFmtId="0" fontId="11" fillId="0" borderId="0" xfId="0" applyFont="1" applyAlignment="1">
      <alignment horizontal="right"/>
    </xf>
    <xf numFmtId="0" fontId="11" fillId="0" borderId="0" xfId="0" applyFont="1" applyAlignment="1">
      <alignment horizontal="right" wrapText="1"/>
    </xf>
    <xf numFmtId="0" fontId="5" fillId="0" borderId="0" xfId="0" applyFont="1" applyAlignment="1">
      <alignment wrapText="1"/>
    </xf>
    <xf numFmtId="0" fontId="10" fillId="0" borderId="0" xfId="0" applyFont="1" applyAlignment="1">
      <alignment wrapText="1"/>
    </xf>
    <xf numFmtId="167" fontId="9" fillId="0" borderId="0" xfId="0" applyNumberFormat="1" applyFont="1"/>
    <xf numFmtId="0" fontId="44" fillId="0" borderId="0" xfId="37" applyFont="1" applyFill="1" applyBorder="1" applyAlignment="1">
      <alignment horizontal="center"/>
    </xf>
    <xf numFmtId="0" fontId="44" fillId="0" borderId="0" xfId="37" applyFont="1" applyFill="1" applyBorder="1" applyAlignment="1">
      <alignment horizontal="right"/>
    </xf>
    <xf numFmtId="167" fontId="25" fillId="0" borderId="0" xfId="1" applyNumberFormat="1" applyFont="1" applyFill="1"/>
    <xf numFmtId="166" fontId="5" fillId="0" borderId="0" xfId="1" applyFont="1" applyAlignment="1">
      <alignment horizontal="right" wrapText="1"/>
    </xf>
    <xf numFmtId="166" fontId="30" fillId="0" borderId="0" xfId="1" applyFont="1" applyFill="1" applyBorder="1" applyAlignment="1">
      <alignment horizontal="right"/>
    </xf>
    <xf numFmtId="4" fontId="30" fillId="0" borderId="0" xfId="0" applyNumberFormat="1" applyFont="1" applyFill="1" applyBorder="1" applyAlignment="1">
      <alignment horizontal="right"/>
    </xf>
    <xf numFmtId="166" fontId="11" fillId="0" borderId="0" xfId="0" applyNumberFormat="1" applyFont="1"/>
    <xf numFmtId="166" fontId="0" fillId="0" borderId="0" xfId="0" applyNumberFormat="1"/>
    <xf numFmtId="166" fontId="25" fillId="0" borderId="0" xfId="0" applyNumberFormat="1" applyFont="1"/>
    <xf numFmtId="3" fontId="52" fillId="0" borderId="0" xfId="0" applyNumberFormat="1" applyFont="1"/>
    <xf numFmtId="0" fontId="52" fillId="0" borderId="0" xfId="0" applyFont="1"/>
    <xf numFmtId="0" fontId="53" fillId="0" borderId="0" xfId="31" applyFont="1" applyFill="1" applyBorder="1" applyAlignment="1">
      <alignment horizontal="center"/>
    </xf>
    <xf numFmtId="0" fontId="52" fillId="0" borderId="0" xfId="0" applyFont="1" applyBorder="1"/>
    <xf numFmtId="166" fontId="5" fillId="0" borderId="0" xfId="1" applyFont="1" applyFill="1"/>
    <xf numFmtId="0" fontId="32" fillId="0" borderId="0" xfId="9" applyFont="1" applyFill="1" applyBorder="1" applyAlignment="1">
      <alignment horizontal="center"/>
    </xf>
    <xf numFmtId="0" fontId="44" fillId="0" borderId="0" xfId="9" applyFont="1" applyFill="1" applyBorder="1" applyAlignment="1">
      <alignment horizontal="center"/>
    </xf>
    <xf numFmtId="0" fontId="53" fillId="0" borderId="0" xfId="13" applyFont="1" applyFill="1" applyBorder="1" applyAlignment="1">
      <alignment horizontal="center"/>
    </xf>
    <xf numFmtId="2" fontId="19" fillId="0" borderId="0" xfId="31" applyNumberFormat="1" applyFont="1" applyFill="1" applyBorder="1" applyAlignment="1">
      <alignment horizontal="right" wrapText="1"/>
    </xf>
    <xf numFmtId="166" fontId="0" fillId="0" borderId="0" xfId="1" applyFont="1" applyBorder="1" applyAlignment="1">
      <alignment horizontal="left"/>
    </xf>
    <xf numFmtId="166" fontId="26" fillId="0" borderId="0" xfId="1" applyFont="1" applyBorder="1" applyAlignment="1">
      <alignment horizontal="right"/>
    </xf>
    <xf numFmtId="166" fontId="9" fillId="0" borderId="0" xfId="1" applyFont="1" applyAlignment="1">
      <alignment horizontal="left"/>
    </xf>
    <xf numFmtId="2" fontId="9" fillId="0" borderId="0" xfId="0" applyNumberFormat="1" applyFont="1" applyAlignment="1">
      <alignment horizontal="right"/>
    </xf>
    <xf numFmtId="167" fontId="5" fillId="0" borderId="0" xfId="1" applyNumberFormat="1" applyFont="1" applyFill="1" applyAlignment="1">
      <alignment horizontal="center"/>
    </xf>
    <xf numFmtId="4" fontId="5" fillId="0" borderId="0" xfId="0" applyNumberFormat="1" applyFont="1" applyFill="1" applyAlignment="1">
      <alignment horizontal="right"/>
    </xf>
    <xf numFmtId="166" fontId="25" fillId="0" borderId="0" xfId="1" applyFont="1" applyFill="1"/>
    <xf numFmtId="166" fontId="5" fillId="0" borderId="0" xfId="1" applyFont="1" applyFill="1" applyAlignment="1">
      <alignment horizontal="right" wrapText="1"/>
    </xf>
    <xf numFmtId="0" fontId="51" fillId="0" borderId="0" xfId="0" applyFont="1"/>
    <xf numFmtId="3" fontId="53" fillId="0" borderId="0" xfId="5" applyNumberFormat="1" applyFont="1" applyFill="1" applyBorder="1" applyAlignment="1">
      <alignment horizontal="right" wrapText="1"/>
    </xf>
    <xf numFmtId="3" fontId="52" fillId="0" borderId="0" xfId="5" applyNumberFormat="1" applyFont="1" applyFill="1" applyBorder="1" applyAlignment="1">
      <alignment horizontal="right" wrapText="1"/>
    </xf>
    <xf numFmtId="3" fontId="53" fillId="0" borderId="0" xfId="5" applyNumberFormat="1" applyFont="1" applyFill="1" applyBorder="1" applyAlignment="1">
      <alignment horizontal="left" wrapText="1"/>
    </xf>
    <xf numFmtId="3" fontId="53" fillId="0" borderId="0" xfId="11" applyNumberFormat="1" applyFont="1" applyFill="1" applyBorder="1" applyAlignment="1">
      <alignment horizontal="right" wrapText="1"/>
    </xf>
    <xf numFmtId="0" fontId="51" fillId="0" borderId="0" xfId="0" applyFont="1" applyAlignment="1">
      <alignment wrapText="1"/>
    </xf>
    <xf numFmtId="0" fontId="28" fillId="0" borderId="0" xfId="10" applyFont="1" applyFill="1" applyBorder="1" applyAlignment="1">
      <alignment horizontal="right" wrapText="1"/>
    </xf>
    <xf numFmtId="0" fontId="21" fillId="0" borderId="0" xfId="12" applyFont="1" applyFill="1" applyBorder="1" applyAlignment="1">
      <alignment horizontal="left" wrapText="1"/>
    </xf>
    <xf numFmtId="0" fontId="52" fillId="0" borderId="0" xfId="0" applyFont="1" applyBorder="1" applyAlignment="1">
      <alignment wrapText="1"/>
    </xf>
    <xf numFmtId="3" fontId="19" fillId="0" borderId="0" xfId="13" applyNumberFormat="1" applyFont="1" applyFill="1" applyBorder="1" applyAlignment="1">
      <alignment horizontal="right" wrapText="1"/>
    </xf>
    <xf numFmtId="0" fontId="19" fillId="0" borderId="0" xfId="0" applyFont="1"/>
    <xf numFmtId="167" fontId="52" fillId="0" borderId="0" xfId="1" applyNumberFormat="1" applyFont="1" applyBorder="1"/>
    <xf numFmtId="166" fontId="0" fillId="0" borderId="0" xfId="1" applyNumberFormat="1" applyFont="1" applyBorder="1" applyAlignment="1">
      <alignment horizontal="right"/>
    </xf>
    <xf numFmtId="0" fontId="52" fillId="0" borderId="0" xfId="0" applyFont="1" applyFill="1"/>
    <xf numFmtId="0" fontId="25" fillId="0" borderId="0" xfId="0" applyFont="1" applyFill="1"/>
    <xf numFmtId="3" fontId="5" fillId="0" borderId="0" xfId="1" applyNumberFormat="1" applyFont="1" applyFill="1"/>
    <xf numFmtId="1" fontId="5" fillId="0" borderId="0" xfId="0" applyNumberFormat="1" applyFont="1" applyFill="1" applyAlignment="1">
      <alignment horizontal="center"/>
    </xf>
    <xf numFmtId="4" fontId="5" fillId="0" borderId="0" xfId="0" applyNumberFormat="1" applyFont="1" applyFill="1" applyProtection="1"/>
    <xf numFmtId="4" fontId="5" fillId="0" borderId="0" xfId="0" applyNumberFormat="1" applyFont="1" applyFill="1" applyBorder="1"/>
    <xf numFmtId="167" fontId="9" fillId="0" borderId="0" xfId="0" applyNumberFormat="1" applyFont="1" applyBorder="1"/>
    <xf numFmtId="167" fontId="9" fillId="0" borderId="0" xfId="0" applyNumberFormat="1" applyFont="1" applyBorder="1" applyAlignment="1">
      <alignment horizontal="left"/>
    </xf>
    <xf numFmtId="0" fontId="4" fillId="0" borderId="0" xfId="0" applyFont="1" applyAlignment="1">
      <alignment horizontal="right"/>
    </xf>
    <xf numFmtId="4" fontId="20" fillId="0" borderId="0" xfId="1" applyNumberFormat="1" applyFont="1" applyAlignment="1">
      <alignment horizontal="right"/>
    </xf>
    <xf numFmtId="0" fontId="20" fillId="0" borderId="0" xfId="0" applyFont="1" applyBorder="1" applyAlignment="1">
      <alignment wrapText="1"/>
    </xf>
    <xf numFmtId="0" fontId="11" fillId="0" borderId="0" xfId="0" applyFont="1" applyFill="1"/>
    <xf numFmtId="10" fontId="5" fillId="0" borderId="0" xfId="0" applyNumberFormat="1" applyFont="1" applyFill="1" applyBorder="1"/>
    <xf numFmtId="2" fontId="5" fillId="0" borderId="0" xfId="0" applyNumberFormat="1" applyFont="1" applyFill="1" applyBorder="1"/>
    <xf numFmtId="167" fontId="5" fillId="0" borderId="0" xfId="1" applyNumberFormat="1" applyFont="1" applyAlignment="1">
      <alignment horizontal="center"/>
    </xf>
    <xf numFmtId="166" fontId="5" fillId="0" borderId="0" xfId="1" applyFont="1" applyAlignment="1">
      <alignment horizontal="center"/>
    </xf>
    <xf numFmtId="3" fontId="54" fillId="0" borderId="0" xfId="0" applyNumberFormat="1" applyFont="1"/>
    <xf numFmtId="4" fontId="54" fillId="0" borderId="0" xfId="0" applyNumberFormat="1" applyFont="1"/>
    <xf numFmtId="4" fontId="54" fillId="0" borderId="0" xfId="0" applyNumberFormat="1" applyFont="1" applyAlignment="1">
      <alignment horizontal="right"/>
    </xf>
    <xf numFmtId="0" fontId="54" fillId="0" borderId="0" xfId="0" applyFont="1" applyBorder="1"/>
    <xf numFmtId="0" fontId="54" fillId="0" borderId="0" xfId="0" applyFont="1"/>
    <xf numFmtId="3" fontId="55" fillId="0" borderId="0" xfId="0" applyNumberFormat="1" applyFont="1" applyAlignment="1">
      <alignment horizontal="right"/>
    </xf>
    <xf numFmtId="4" fontId="55" fillId="0" borderId="0" xfId="1" applyNumberFormat="1" applyFont="1" applyAlignment="1">
      <alignment horizontal="center"/>
    </xf>
    <xf numFmtId="4" fontId="55" fillId="0" borderId="0" xfId="0" applyNumberFormat="1" applyFont="1"/>
    <xf numFmtId="3" fontId="55" fillId="0" borderId="0" xfId="0" applyNumberFormat="1" applyFont="1" applyAlignment="1">
      <alignment horizontal="center"/>
    </xf>
    <xf numFmtId="4" fontId="55" fillId="0" borderId="0" xfId="0" applyNumberFormat="1" applyFont="1" applyAlignment="1">
      <alignment horizontal="right"/>
    </xf>
    <xf numFmtId="4" fontId="55" fillId="0" borderId="0" xfId="0" applyNumberFormat="1" applyFont="1" applyAlignment="1">
      <alignment horizontal="center"/>
    </xf>
    <xf numFmtId="166" fontId="43" fillId="0" borderId="0" xfId="1" applyFont="1"/>
    <xf numFmtId="0" fontId="43" fillId="0" borderId="0" xfId="0" applyFont="1"/>
    <xf numFmtId="0" fontId="55" fillId="0" borderId="0" xfId="0" applyFont="1" applyAlignment="1">
      <alignment horizontal="right"/>
    </xf>
    <xf numFmtId="0" fontId="55" fillId="0" borderId="0" xfId="0" applyFont="1" applyAlignment="1"/>
    <xf numFmtId="4" fontId="55" fillId="0" borderId="0" xfId="1" applyNumberFormat="1" applyFont="1" applyAlignment="1">
      <alignment horizontal="right"/>
    </xf>
    <xf numFmtId="3" fontId="55" fillId="0" borderId="0" xfId="0" applyNumberFormat="1" applyFont="1" applyAlignment="1">
      <alignment horizontal="right" wrapText="1"/>
    </xf>
    <xf numFmtId="4" fontId="25" fillId="0" borderId="0" xfId="0" applyNumberFormat="1" applyFont="1" applyProtection="1"/>
    <xf numFmtId="4" fontId="25" fillId="0" borderId="0" xfId="0" applyNumberFormat="1" applyFont="1" applyFill="1" applyAlignment="1" applyProtection="1">
      <alignment horizontal="right"/>
    </xf>
    <xf numFmtId="4" fontId="25" fillId="0" borderId="0" xfId="1" applyNumberFormat="1" applyFont="1"/>
    <xf numFmtId="4" fontId="25" fillId="0" borderId="0" xfId="0" applyNumberFormat="1" applyFont="1" applyAlignment="1">
      <alignment horizontal="right"/>
    </xf>
    <xf numFmtId="166" fontId="54" fillId="0" borderId="0" xfId="1" applyFont="1"/>
    <xf numFmtId="4" fontId="54" fillId="0" borderId="0" xfId="1" applyNumberFormat="1" applyFont="1"/>
    <xf numFmtId="167" fontId="53" fillId="0" borderId="0" xfId="1" applyNumberFormat="1" applyFont="1" applyFill="1" applyBorder="1" applyAlignment="1">
      <alignment horizontal="left" wrapText="1"/>
    </xf>
    <xf numFmtId="167" fontId="53" fillId="0" borderId="0" xfId="1" applyNumberFormat="1" applyFont="1" applyFill="1" applyBorder="1" applyAlignment="1">
      <alignment horizontal="right" wrapText="1"/>
    </xf>
    <xf numFmtId="2" fontId="52" fillId="0" borderId="0" xfId="1" applyNumberFormat="1" applyFont="1" applyBorder="1" applyAlignment="1"/>
    <xf numFmtId="4" fontId="19" fillId="0" borderId="0" xfId="35" applyNumberFormat="1" applyFont="1" applyFill="1" applyBorder="1" applyAlignment="1">
      <alignment horizontal="right" wrapText="1"/>
    </xf>
    <xf numFmtId="4" fontId="19" fillId="0" borderId="0" xfId="25" applyNumberFormat="1" applyFont="1" applyFill="1" applyBorder="1" applyAlignment="1">
      <alignment horizontal="right" wrapText="1"/>
    </xf>
    <xf numFmtId="4" fontId="19" fillId="0" borderId="0" xfId="31" applyNumberFormat="1" applyFont="1" applyFill="1" applyBorder="1" applyAlignment="1">
      <alignment horizontal="right" wrapText="1"/>
    </xf>
    <xf numFmtId="0" fontId="50" fillId="0" borderId="0" xfId="21" applyFont="1" applyFill="1" applyBorder="1" applyAlignment="1">
      <alignment horizontal="left"/>
    </xf>
    <xf numFmtId="4" fontId="8" fillId="0" borderId="0" xfId="0" applyNumberFormat="1" applyFont="1" applyFill="1" applyAlignment="1">
      <alignment horizontal="right"/>
    </xf>
    <xf numFmtId="3" fontId="8" fillId="0" borderId="0" xfId="0" applyNumberFormat="1" applyFont="1" applyAlignment="1">
      <alignment horizontal="right"/>
    </xf>
    <xf numFmtId="0" fontId="8" fillId="0" borderId="0" xfId="0" applyFont="1" applyAlignment="1">
      <alignment horizontal="right"/>
    </xf>
    <xf numFmtId="0" fontId="55" fillId="0" borderId="0" xfId="0" applyFont="1" applyAlignment="1">
      <alignment horizontal="center"/>
    </xf>
    <xf numFmtId="0" fontId="8" fillId="0" borderId="0" xfId="0" applyFont="1" applyBorder="1" applyAlignment="1">
      <alignment horizontal="right"/>
    </xf>
    <xf numFmtId="0" fontId="1" fillId="0" borderId="0" xfId="0" applyFont="1"/>
    <xf numFmtId="169" fontId="5" fillId="0" borderId="0" xfId="1" applyNumberFormat="1" applyFont="1"/>
    <xf numFmtId="4" fontId="17" fillId="0" borderId="0" xfId="25" applyNumberFormat="1" applyFont="1" applyFill="1" applyBorder="1" applyAlignment="1">
      <alignment horizontal="right" wrapText="1"/>
    </xf>
    <xf numFmtId="0" fontId="17" fillId="0" borderId="0" xfId="7" applyFont="1" applyFill="1" applyBorder="1" applyAlignment="1">
      <alignment horizontal="center"/>
    </xf>
    <xf numFmtId="0" fontId="11" fillId="0" borderId="0" xfId="0" applyFont="1" applyBorder="1" applyAlignment="1">
      <alignment horizontal="right" wrapText="1"/>
    </xf>
    <xf numFmtId="0" fontId="55" fillId="0" borderId="0" xfId="0" applyFont="1" applyFill="1" applyAlignment="1">
      <alignment horizontal="right" wrapText="1"/>
    </xf>
    <xf numFmtId="0" fontId="55" fillId="0" borderId="0" xfId="0" applyFont="1" applyAlignment="1">
      <alignment horizontal="right" wrapText="1"/>
    </xf>
    <xf numFmtId="166" fontId="5" fillId="0" borderId="0" xfId="0" applyNumberFormat="1" applyFont="1"/>
    <xf numFmtId="166" fontId="51" fillId="0" borderId="0" xfId="0" applyNumberFormat="1" applyFont="1"/>
    <xf numFmtId="43" fontId="25" fillId="0" borderId="0" xfId="0" applyNumberFormat="1" applyFont="1" applyFill="1"/>
    <xf numFmtId="3" fontId="30" fillId="0" borderId="0" xfId="1" applyNumberFormat="1" applyFont="1"/>
    <xf numFmtId="4" fontId="5" fillId="0" borderId="0" xfId="0" applyNumberFormat="1" applyFont="1" applyFill="1" applyBorder="1" applyAlignment="1">
      <alignment horizontal="right"/>
    </xf>
    <xf numFmtId="0" fontId="15" fillId="0" borderId="0" xfId="0" applyFont="1" applyFill="1" applyBorder="1"/>
    <xf numFmtId="2" fontId="5" fillId="0" borderId="0" xfId="0" applyNumberFormat="1" applyFont="1" applyAlignment="1">
      <alignment horizontal="right"/>
    </xf>
    <xf numFmtId="2" fontId="5" fillId="0" borderId="0" xfId="0" applyNumberFormat="1" applyFont="1" applyAlignment="1"/>
    <xf numFmtId="0" fontId="8" fillId="0" borderId="0" xfId="0" applyFont="1" applyAlignment="1">
      <alignment horizontal="right" wrapText="1"/>
    </xf>
    <xf numFmtId="0" fontId="8" fillId="0" borderId="0" xfId="0" applyFont="1" applyAlignment="1">
      <alignment horizontal="center" wrapText="1"/>
    </xf>
    <xf numFmtId="3" fontId="8" fillId="0" borderId="0" xfId="0" applyNumberFormat="1" applyFont="1" applyAlignment="1">
      <alignment horizontal="right" wrapText="1"/>
    </xf>
    <xf numFmtId="4" fontId="8" fillId="0" borderId="0" xfId="0" applyNumberFormat="1" applyFont="1" applyAlignment="1">
      <alignment horizontal="right" wrapText="1"/>
    </xf>
    <xf numFmtId="166" fontId="11" fillId="0" borderId="0" xfId="1" applyFont="1"/>
    <xf numFmtId="0" fontId="3" fillId="0" borderId="0" xfId="0" applyFont="1"/>
    <xf numFmtId="0" fontId="27" fillId="0" borderId="0" xfId="0" applyFont="1" applyAlignment="1">
      <alignment horizontal="right"/>
    </xf>
    <xf numFmtId="167" fontId="8" fillId="0" borderId="0" xfId="1" applyNumberFormat="1" applyFont="1" applyAlignment="1">
      <alignment horizontal="right" wrapText="1"/>
    </xf>
    <xf numFmtId="0" fontId="8" fillId="0" borderId="0" xfId="0" applyFont="1" applyAlignment="1"/>
    <xf numFmtId="0" fontId="8" fillId="0" borderId="0" xfId="0" applyFont="1" applyAlignment="1">
      <alignment horizontal="center"/>
    </xf>
    <xf numFmtId="4" fontId="8" fillId="0" borderId="0" xfId="1" applyNumberFormat="1" applyFont="1" applyAlignment="1">
      <alignment horizontal="center"/>
    </xf>
    <xf numFmtId="3" fontId="8" fillId="0" borderId="0" xfId="0" applyNumberFormat="1" applyFont="1" applyAlignment="1">
      <alignment horizontal="center"/>
    </xf>
    <xf numFmtId="4" fontId="8"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horizontal="center"/>
    </xf>
    <xf numFmtId="8" fontId="6" fillId="0" borderId="0" xfId="0" applyNumberFormat="1" applyFont="1" applyAlignment="1">
      <alignment horizontal="right"/>
    </xf>
    <xf numFmtId="164" fontId="56" fillId="0" borderId="0" xfId="0" applyNumberFormat="1" applyFont="1" applyFill="1" applyAlignment="1">
      <alignment horizontal="center" wrapText="1"/>
    </xf>
    <xf numFmtId="169" fontId="4" fillId="0" borderId="0" xfId="1" applyNumberFormat="1" applyFont="1"/>
    <xf numFmtId="169" fontId="6" fillId="0" borderId="0" xfId="1" applyNumberFormat="1" applyFont="1"/>
    <xf numFmtId="0" fontId="54" fillId="0" borderId="0" xfId="0" applyFont="1" applyFill="1"/>
    <xf numFmtId="4" fontId="54" fillId="0" borderId="0" xfId="0" applyNumberFormat="1" applyFont="1" applyFill="1"/>
    <xf numFmtId="3" fontId="5" fillId="0" borderId="0" xfId="0" applyNumberFormat="1" applyFont="1" applyFill="1" applyAlignment="1">
      <alignment horizontal="right"/>
    </xf>
    <xf numFmtId="166" fontId="10" fillId="0" borderId="0" xfId="1" applyFont="1" applyFill="1" applyBorder="1" applyAlignment="1">
      <alignment horizontal="right"/>
    </xf>
    <xf numFmtId="0" fontId="5" fillId="0" borderId="0" xfId="0" applyFont="1" applyBorder="1" applyAlignment="1">
      <alignment wrapText="1"/>
    </xf>
    <xf numFmtId="0" fontId="8" fillId="0" borderId="0" xfId="3" applyFont="1" applyFill="1" applyBorder="1" applyAlignment="1" applyProtection="1">
      <alignment horizontal="right" wrapText="1"/>
    </xf>
    <xf numFmtId="0" fontId="34" fillId="0" borderId="0" xfId="0" applyFont="1" applyFill="1"/>
    <xf numFmtId="0" fontId="8" fillId="0" borderId="0" xfId="0" applyFont="1" applyFill="1" applyAlignment="1">
      <alignment horizontal="right" wrapText="1"/>
    </xf>
    <xf numFmtId="167" fontId="5" fillId="0" borderId="0" xfId="0" applyNumberFormat="1" applyFont="1" applyFill="1" applyBorder="1"/>
    <xf numFmtId="0" fontId="10" fillId="0" borderId="0" xfId="0" applyFont="1" applyFill="1" applyBorder="1"/>
    <xf numFmtId="167" fontId="0" fillId="0" borderId="0" xfId="0" applyNumberFormat="1" applyFill="1" applyBorder="1"/>
    <xf numFmtId="0" fontId="17" fillId="0" borderId="0" xfId="16" applyFont="1" applyFill="1" applyBorder="1" applyAlignment="1">
      <alignment horizontal="left"/>
    </xf>
    <xf numFmtId="0" fontId="28" fillId="0" borderId="0" xfId="23" applyFont="1" applyFill="1" applyBorder="1" applyAlignment="1">
      <alignment horizontal="right" wrapText="1"/>
    </xf>
    <xf numFmtId="0" fontId="8" fillId="0" borderId="0" xfId="0" applyFont="1" applyBorder="1" applyAlignment="1">
      <alignment horizontal="right" wrapText="1"/>
    </xf>
    <xf numFmtId="0" fontId="8" fillId="0" borderId="0" xfId="0" applyFont="1" applyFill="1" applyBorder="1" applyAlignment="1">
      <alignment horizontal="right" wrapText="1"/>
    </xf>
    <xf numFmtId="0" fontId="23" fillId="0" borderId="0" xfId="0" applyFont="1" applyFill="1" applyBorder="1"/>
    <xf numFmtId="166" fontId="52" fillId="0" borderId="0" xfId="1" applyFont="1" applyBorder="1"/>
    <xf numFmtId="167" fontId="8" fillId="0" borderId="0" xfId="1" applyNumberFormat="1" applyFont="1" applyFill="1" applyBorder="1" applyAlignment="1">
      <alignment horizontal="right" wrapText="1"/>
    </xf>
    <xf numFmtId="167" fontId="11" fillId="0" borderId="0" xfId="1" applyNumberFormat="1" applyFont="1" applyBorder="1"/>
    <xf numFmtId="0" fontId="57" fillId="0" borderId="0" xfId="16" applyFont="1" applyFill="1" applyBorder="1" applyAlignment="1">
      <alignment horizontal="left"/>
    </xf>
    <xf numFmtId="0" fontId="30" fillId="0" borderId="0" xfId="31" applyFont="1" applyFill="1" applyBorder="1" applyAlignment="1">
      <alignment horizontal="left"/>
    </xf>
    <xf numFmtId="167" fontId="31" fillId="0" borderId="0" xfId="3" quotePrefix="1" applyNumberFormat="1" applyBorder="1" applyAlignment="1" applyProtection="1"/>
    <xf numFmtId="3" fontId="31" fillId="0" borderId="0" xfId="3" quotePrefix="1" applyNumberFormat="1" applyBorder="1" applyAlignment="1" applyProtection="1"/>
    <xf numFmtId="3" fontId="0" fillId="0" borderId="0" xfId="0" applyNumberFormat="1" applyFill="1"/>
    <xf numFmtId="3" fontId="0" fillId="0" borderId="0" xfId="0" applyNumberFormat="1" applyFill="1" applyBorder="1"/>
    <xf numFmtId="0" fontId="5" fillId="0" borderId="0" xfId="0" applyFont="1" applyFill="1" applyAlignment="1">
      <alignment wrapText="1"/>
    </xf>
    <xf numFmtId="166" fontId="19" fillId="0" borderId="0" xfId="1" applyFont="1"/>
    <xf numFmtId="166" fontId="5" fillId="0" borderId="0" xfId="1" applyFont="1" applyFill="1" applyAlignment="1" applyProtection="1">
      <alignment horizontal="left"/>
    </xf>
    <xf numFmtId="166" fontId="32" fillId="0" borderId="0" xfId="1" applyFont="1"/>
    <xf numFmtId="166" fontId="5" fillId="0" borderId="0" xfId="1" applyFont="1" applyAlignment="1" applyProtection="1">
      <alignment horizontal="left"/>
    </xf>
    <xf numFmtId="166" fontId="17" fillId="0" borderId="0" xfId="1" applyFont="1" applyFill="1" applyBorder="1" applyAlignment="1">
      <alignment horizontal="left" wrapText="1"/>
    </xf>
    <xf numFmtId="166" fontId="52" fillId="0" borderId="0" xfId="1" applyFont="1"/>
    <xf numFmtId="166" fontId="5" fillId="0" borderId="0" xfId="1" applyFont="1" applyAlignment="1" applyProtection="1">
      <alignment horizontal="right"/>
    </xf>
    <xf numFmtId="166" fontId="5" fillId="0" borderId="0" xfId="1" applyFont="1" applyFill="1" applyAlignment="1" applyProtection="1">
      <alignment horizontal="right"/>
    </xf>
    <xf numFmtId="166" fontId="5" fillId="0" borderId="0" xfId="1" applyFont="1" applyFill="1" applyAlignment="1">
      <alignment horizontal="right"/>
    </xf>
    <xf numFmtId="43" fontId="5" fillId="0" borderId="0" xfId="0" applyNumberFormat="1" applyFont="1"/>
    <xf numFmtId="172" fontId="5" fillId="0" borderId="0" xfId="2" applyNumberFormat="1" applyFont="1"/>
    <xf numFmtId="0" fontId="8" fillId="0" borderId="0" xfId="0" applyFont="1" applyAlignment="1">
      <alignment horizontal="left" wrapText="1"/>
    </xf>
    <xf numFmtId="0" fontId="9" fillId="0" borderId="0" xfId="0" applyFont="1" applyFill="1"/>
    <xf numFmtId="0" fontId="58" fillId="0" borderId="0" xfId="0" applyFont="1" applyAlignment="1">
      <alignment vertical="center"/>
    </xf>
    <xf numFmtId="0" fontId="59" fillId="0" borderId="0" xfId="0" applyFont="1" applyAlignment="1">
      <alignment vertical="center"/>
    </xf>
    <xf numFmtId="0" fontId="3" fillId="0" borderId="0" xfId="0" applyFont="1" applyAlignment="1">
      <alignment vertical="center"/>
    </xf>
    <xf numFmtId="0" fontId="59" fillId="0" borderId="0" xfId="0" applyFont="1" applyAlignment="1">
      <alignment vertical="center" wrapText="1"/>
    </xf>
    <xf numFmtId="0" fontId="5" fillId="0" borderId="0" xfId="0" applyFont="1" applyAlignment="1">
      <alignment vertical="center" wrapText="1"/>
    </xf>
    <xf numFmtId="0" fontId="27" fillId="0" borderId="0" xfId="0" applyFont="1" applyAlignment="1">
      <alignment horizontal="right"/>
    </xf>
    <xf numFmtId="0" fontId="4" fillId="0" borderId="0" xfId="0" applyFont="1" applyAlignment="1">
      <alignment horizontal="center"/>
    </xf>
    <xf numFmtId="0" fontId="43" fillId="0" borderId="0" xfId="0" applyFont="1" applyAlignment="1">
      <alignment horizontal="center"/>
    </xf>
    <xf numFmtId="0" fontId="43" fillId="0" borderId="0" xfId="0" applyFont="1" applyBorder="1" applyAlignment="1">
      <alignment horizontal="center"/>
    </xf>
    <xf numFmtId="0" fontId="11" fillId="0" borderId="0" xfId="0" applyFont="1" applyAlignment="1">
      <alignment wrapText="1"/>
    </xf>
    <xf numFmtId="0" fontId="11" fillId="0" borderId="0" xfId="0" applyFont="1" applyFill="1" applyAlignment="1">
      <alignment wrapText="1"/>
    </xf>
    <xf numFmtId="0" fontId="0" fillId="0" borderId="0" xfId="0" applyAlignment="1"/>
  </cellXfs>
  <cellStyles count="42">
    <cellStyle name="Comma" xfId="1" builtinId="3"/>
    <cellStyle name="Currency" xfId="2" builtinId="4"/>
    <cellStyle name="Hyperlink" xfId="3" builtinId="8"/>
    <cellStyle name="Normal" xfId="0" builtinId="0"/>
    <cellStyle name="Normal_15" xfId="4"/>
    <cellStyle name="Normal_15_1" xfId="5"/>
    <cellStyle name="Normal_16" xfId="6"/>
    <cellStyle name="Normal_16_1" xfId="7"/>
    <cellStyle name="Normal_18" xfId="8"/>
    <cellStyle name="Normal_18_1" xfId="9"/>
    <cellStyle name="Normal_20" xfId="10"/>
    <cellStyle name="Normal_20_1" xfId="11"/>
    <cellStyle name="Normal_22" xfId="12"/>
    <cellStyle name="Normal_22_1" xfId="13"/>
    <cellStyle name="Normal_26" xfId="14"/>
    <cellStyle name="Normal_26_1" xfId="15"/>
    <cellStyle name="Normal_28" xfId="16"/>
    <cellStyle name="Normal_28_1" xfId="17"/>
    <cellStyle name="Normal_30" xfId="18"/>
    <cellStyle name="Normal_30_1" xfId="19"/>
    <cellStyle name="Normal_34" xfId="20"/>
    <cellStyle name="Normal_34_1" xfId="21"/>
    <cellStyle name="Normal_36" xfId="22"/>
    <cellStyle name="Normal_37" xfId="23"/>
    <cellStyle name="Normal_38" xfId="24"/>
    <cellStyle name="Normal_38_1" xfId="25"/>
    <cellStyle name="Normal_40" xfId="26"/>
    <cellStyle name="Normal_40_1" xfId="27"/>
    <cellStyle name="Normal_42" xfId="28"/>
    <cellStyle name="Normal_42_1" xfId="29"/>
    <cellStyle name="Normal_44" xfId="30"/>
    <cellStyle name="Normal_44_1" xfId="31"/>
    <cellStyle name="Normal_51" xfId="32"/>
    <cellStyle name="Normal_67" xfId="33"/>
    <cellStyle name="Normal_70" xfId="34"/>
    <cellStyle name="Normal_71" xfId="35"/>
    <cellStyle name="Normal_72_1" xfId="36"/>
    <cellStyle name="Normal_74_1" xfId="37"/>
    <cellStyle name="Normal_76" xfId="38"/>
    <cellStyle name="Normal_76_1" xfId="39"/>
    <cellStyle name="Normal_78" xfId="40"/>
    <cellStyle name="Normal_78_1" xfId="4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B1" sqref="B1"/>
    </sheetView>
  </sheetViews>
  <sheetFormatPr defaultRowHeight="12.75"/>
  <cols>
    <col min="1" max="1" width="134.5703125" customWidth="1"/>
  </cols>
  <sheetData>
    <row r="1" spans="1:1" ht="18">
      <c r="A1" s="710" t="s">
        <v>678</v>
      </c>
    </row>
    <row r="2" spans="1:1" ht="18">
      <c r="A2" s="710" t="s">
        <v>679</v>
      </c>
    </row>
    <row r="3" spans="1:1" ht="14.25">
      <c r="A3" s="711"/>
    </row>
    <row r="4" spans="1:1" s="397" customFormat="1" ht="42.75">
      <c r="A4" s="713" t="s">
        <v>680</v>
      </c>
    </row>
    <row r="5" spans="1:1" s="397" customFormat="1" ht="14.25">
      <c r="A5" s="713"/>
    </row>
    <row r="6" spans="1:1" s="397" customFormat="1" ht="28.5">
      <c r="A6" s="713" t="s">
        <v>681</v>
      </c>
    </row>
    <row r="7" spans="1:1" s="397" customFormat="1" ht="14.25">
      <c r="A7" s="713"/>
    </row>
    <row r="8" spans="1:1" s="397" customFormat="1" ht="28.5">
      <c r="A8" s="713" t="s">
        <v>682</v>
      </c>
    </row>
    <row r="9" spans="1:1" s="397" customFormat="1">
      <c r="A9" s="714"/>
    </row>
    <row r="10" spans="1:1" s="397" customFormat="1" ht="42.75">
      <c r="A10" s="713" t="s">
        <v>683</v>
      </c>
    </row>
    <row r="11" spans="1:1" s="397" customFormat="1">
      <c r="A11" s="714"/>
    </row>
    <row r="12" spans="1:1" s="397" customFormat="1" ht="42.75">
      <c r="A12" s="713" t="s">
        <v>684</v>
      </c>
    </row>
    <row r="13" spans="1:1" s="397" customFormat="1">
      <c r="A13" s="714"/>
    </row>
    <row r="14" spans="1:1" s="397" customFormat="1" ht="28.5">
      <c r="A14" s="713" t="s">
        <v>685</v>
      </c>
    </row>
    <row r="15" spans="1:1" s="397" customFormat="1" ht="14.25">
      <c r="A15" s="713"/>
    </row>
    <row r="16" spans="1:1" s="397" customFormat="1" ht="14.25">
      <c r="A16" s="713" t="s">
        <v>686</v>
      </c>
    </row>
    <row r="17" spans="1:1" ht="14.25">
      <c r="A17" s="711"/>
    </row>
    <row r="18" spans="1:1" ht="14.25">
      <c r="A18" s="711"/>
    </row>
    <row r="19" spans="1:1" ht="14.25">
      <c r="A19" s="711"/>
    </row>
    <row r="20" spans="1:1" ht="14.25">
      <c r="A20" s="711"/>
    </row>
    <row r="21" spans="1:1" ht="14.25">
      <c r="A21" s="711"/>
    </row>
    <row r="22" spans="1:1" ht="14.25">
      <c r="A22" s="711"/>
    </row>
    <row r="23" spans="1:1">
      <c r="A23" s="712" t="s">
        <v>687</v>
      </c>
    </row>
    <row r="24" spans="1:1">
      <c r="A24" s="712"/>
    </row>
    <row r="25" spans="1:1">
      <c r="A25" s="712" t="s">
        <v>688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90"/>
  <sheetViews>
    <sheetView zoomScaleNormal="100" workbookViewId="0">
      <selection activeCell="G1" sqref="G1"/>
    </sheetView>
  </sheetViews>
  <sheetFormatPr defaultColWidth="8.85546875" defaultRowHeight="12.75"/>
  <cols>
    <col min="1" max="1" width="10.140625" customWidth="1"/>
    <col min="2" max="2" width="10.7109375" customWidth="1"/>
    <col min="3" max="3" width="10.42578125" bestFit="1" customWidth="1"/>
    <col min="4" max="4" width="15.42578125" customWidth="1"/>
    <col min="5" max="5" width="11.140625" bestFit="1" customWidth="1"/>
    <col min="6" max="6" width="12" bestFit="1" customWidth="1"/>
    <col min="7" max="7" width="10.42578125" customWidth="1"/>
    <col min="8" max="10" width="11.7109375" customWidth="1"/>
    <col min="11" max="11" width="7.5703125" bestFit="1" customWidth="1"/>
    <col min="12" max="12" width="8.28515625" bestFit="1" customWidth="1"/>
    <col min="13" max="13" width="9.85546875" bestFit="1" customWidth="1"/>
    <col min="14" max="14" width="12" bestFit="1" customWidth="1"/>
    <col min="15" max="15" width="6.85546875" style="4" bestFit="1" customWidth="1"/>
    <col min="16" max="16" width="16.85546875" bestFit="1" customWidth="1"/>
    <col min="17" max="17" width="7" bestFit="1" customWidth="1"/>
    <col min="18" max="18" width="9.85546875" bestFit="1" customWidth="1"/>
    <col min="22" max="22" width="9.85546875" bestFit="1" customWidth="1"/>
    <col min="23" max="23" width="12" bestFit="1" customWidth="1"/>
    <col min="24" max="24" width="9" bestFit="1" customWidth="1"/>
    <col min="25" max="25" width="12" bestFit="1" customWidth="1"/>
    <col min="26" max="26" width="9" bestFit="1" customWidth="1"/>
    <col min="27" max="27" width="9.85546875" bestFit="1" customWidth="1"/>
    <col min="31" max="31" width="9" bestFit="1" customWidth="1"/>
    <col min="32" max="32" width="11.140625" bestFit="1" customWidth="1"/>
    <col min="33" max="33" width="9" bestFit="1" customWidth="1"/>
    <col min="34" max="34" width="9.85546875" bestFit="1" customWidth="1"/>
    <col min="35" max="36" width="9" bestFit="1" customWidth="1"/>
  </cols>
  <sheetData>
    <row r="1" spans="1:36" ht="15">
      <c r="A1" s="13" t="s">
        <v>130</v>
      </c>
      <c r="K1" s="653"/>
      <c r="L1" s="708"/>
      <c r="M1" s="708"/>
      <c r="N1" s="708"/>
      <c r="O1" s="708"/>
      <c r="P1" s="654"/>
      <c r="Q1" s="655"/>
      <c r="R1" s="655"/>
    </row>
    <row r="2" spans="1:36">
      <c r="A2" s="171"/>
      <c r="B2" s="447"/>
      <c r="G2" s="8"/>
    </row>
    <row r="3" spans="1:36" ht="13.5" customHeight="1">
      <c r="A3" s="110" t="s">
        <v>305</v>
      </c>
      <c r="K3" s="171"/>
      <c r="L3" s="445"/>
      <c r="M3" s="638"/>
      <c r="N3" s="273"/>
      <c r="O3" s="394"/>
      <c r="P3" s="396"/>
      <c r="Q3" s="373"/>
      <c r="R3" s="707"/>
      <c r="T3" s="171"/>
      <c r="U3" s="445"/>
      <c r="V3" s="638"/>
      <c r="W3" s="273"/>
      <c r="X3" s="394"/>
      <c r="Y3" s="396"/>
      <c r="Z3" s="373"/>
      <c r="AA3" s="707"/>
      <c r="AC3" s="171"/>
      <c r="AD3" s="445"/>
      <c r="AE3" s="638"/>
      <c r="AF3" s="273"/>
      <c r="AG3" s="394"/>
      <c r="AH3" s="396"/>
      <c r="AI3" s="373"/>
      <c r="AJ3" s="707"/>
    </row>
    <row r="4" spans="1:36" ht="14.25" customHeight="1">
      <c r="K4" s="171"/>
      <c r="L4" s="445"/>
      <c r="M4" s="638"/>
      <c r="N4" s="273"/>
      <c r="O4" s="394"/>
      <c r="P4" s="396"/>
      <c r="Q4" s="373"/>
      <c r="R4" s="707"/>
      <c r="T4" s="171"/>
      <c r="U4" s="445"/>
      <c r="V4" s="638"/>
      <c r="W4" s="273"/>
      <c r="X4" s="394"/>
      <c r="Y4" s="396"/>
      <c r="Z4" s="373"/>
      <c r="AA4" s="707"/>
      <c r="AC4" s="171"/>
      <c r="AD4" s="445"/>
      <c r="AE4" s="638"/>
      <c r="AF4" s="273"/>
      <c r="AG4" s="394"/>
      <c r="AH4" s="396"/>
      <c r="AI4" s="373"/>
      <c r="AJ4" s="707"/>
    </row>
    <row r="5" spans="1:36" ht="12.75" customHeight="1">
      <c r="A5" s="6" t="s">
        <v>368</v>
      </c>
      <c r="K5" s="171"/>
      <c r="L5" s="445"/>
      <c r="M5" s="638"/>
      <c r="N5" s="273"/>
      <c r="O5" s="394"/>
      <c r="P5" s="396"/>
      <c r="Q5" s="373"/>
      <c r="R5" s="707"/>
      <c r="T5" s="171"/>
      <c r="U5" s="445"/>
      <c r="V5" s="638"/>
      <c r="W5" s="273"/>
      <c r="X5" s="394"/>
      <c r="Y5" s="396"/>
      <c r="Z5" s="646"/>
      <c r="AA5" s="707"/>
      <c r="AC5" s="171"/>
      <c r="AD5" s="445"/>
      <c r="AE5" s="638"/>
      <c r="AF5" s="273"/>
      <c r="AG5" s="394"/>
      <c r="AH5" s="396"/>
      <c r="AI5" s="373"/>
      <c r="AJ5" s="707"/>
    </row>
    <row r="6" spans="1:36" ht="12.75" customHeight="1">
      <c r="K6" s="171"/>
      <c r="L6" s="445"/>
      <c r="M6" s="638"/>
      <c r="N6" s="273"/>
      <c r="O6" s="394"/>
      <c r="P6" s="396"/>
      <c r="Q6" s="373"/>
      <c r="R6" s="707"/>
      <c r="T6" s="171"/>
      <c r="U6" s="445"/>
      <c r="V6" s="638"/>
      <c r="W6" s="273"/>
      <c r="X6" s="394"/>
      <c r="Y6" s="396"/>
      <c r="Z6" s="373"/>
      <c r="AA6" s="707"/>
      <c r="AC6" s="171"/>
      <c r="AD6" s="445"/>
      <c r="AE6" s="638"/>
      <c r="AF6" s="273"/>
      <c r="AG6" s="394"/>
      <c r="AH6" s="396"/>
      <c r="AI6" s="373"/>
      <c r="AJ6" s="707"/>
    </row>
    <row r="7" spans="1:36">
      <c r="K7" s="171"/>
      <c r="L7" s="445"/>
      <c r="M7" s="638"/>
      <c r="N7" s="273"/>
      <c r="O7" s="394"/>
      <c r="P7" s="331"/>
      <c r="Q7" s="373"/>
      <c r="R7" s="707"/>
      <c r="T7" s="171"/>
      <c r="U7" s="445"/>
      <c r="V7" s="638"/>
      <c r="W7" s="273"/>
      <c r="X7" s="394"/>
      <c r="Y7" s="396"/>
      <c r="Z7" s="373"/>
      <c r="AA7" s="707"/>
      <c r="AC7" s="171"/>
      <c r="AD7" s="445"/>
      <c r="AE7" s="638"/>
      <c r="AF7" s="273"/>
      <c r="AG7" s="394"/>
      <c r="AH7" s="396"/>
      <c r="AI7" s="373"/>
      <c r="AJ7" s="707"/>
    </row>
    <row r="8" spans="1:36">
      <c r="B8" s="111" t="s">
        <v>369</v>
      </c>
      <c r="D8" s="109" t="s">
        <v>192</v>
      </c>
      <c r="E8" s="109"/>
      <c r="F8" s="369" t="s">
        <v>132</v>
      </c>
      <c r="G8" s="109"/>
      <c r="H8" s="111" t="s">
        <v>304</v>
      </c>
      <c r="I8" s="111"/>
      <c r="J8" s="111"/>
      <c r="K8" s="171"/>
      <c r="L8" s="445"/>
      <c r="M8" s="638"/>
      <c r="N8" s="273"/>
      <c r="O8" s="394"/>
      <c r="P8" s="396"/>
      <c r="Q8" s="373"/>
      <c r="R8" s="707"/>
      <c r="T8" s="171"/>
      <c r="U8" s="445"/>
      <c r="V8" s="638"/>
      <c r="W8" s="273"/>
      <c r="X8" s="394"/>
      <c r="Y8" s="396"/>
      <c r="Z8" s="373"/>
      <c r="AA8" s="707"/>
      <c r="AC8" s="171"/>
      <c r="AD8" s="445"/>
      <c r="AE8" s="638"/>
      <c r="AF8" s="273"/>
      <c r="AG8" s="394"/>
      <c r="AH8" s="549"/>
      <c r="AI8" s="373"/>
      <c r="AJ8" s="707"/>
    </row>
    <row r="9" spans="1:36">
      <c r="B9" s="111" t="s">
        <v>306</v>
      </c>
      <c r="C9" s="111" t="s">
        <v>138</v>
      </c>
      <c r="D9" s="9" t="s">
        <v>572</v>
      </c>
      <c r="E9" s="109"/>
      <c r="F9" s="660" t="s">
        <v>573</v>
      </c>
      <c r="G9" s="109"/>
      <c r="H9" s="661" t="s">
        <v>562</v>
      </c>
      <c r="I9" s="635"/>
      <c r="J9" s="635"/>
      <c r="K9" s="171"/>
      <c r="L9" s="445"/>
      <c r="M9" s="638"/>
      <c r="N9" s="273"/>
      <c r="O9" s="394"/>
      <c r="P9" s="549"/>
      <c r="Q9" s="373"/>
      <c r="R9" s="707"/>
      <c r="T9" s="171"/>
      <c r="U9" s="445"/>
      <c r="V9" s="638"/>
      <c r="W9" s="273"/>
      <c r="X9" s="394"/>
      <c r="Y9" s="396"/>
      <c r="Z9" s="373"/>
      <c r="AA9" s="707"/>
      <c r="AC9" s="171"/>
      <c r="AD9" s="445"/>
      <c r="AE9" s="638"/>
      <c r="AF9" s="273"/>
      <c r="AG9" s="394"/>
      <c r="AH9" s="396"/>
      <c r="AI9" s="373"/>
      <c r="AJ9" s="707"/>
    </row>
    <row r="10" spans="1:36">
      <c r="B10" s="111" t="s">
        <v>374</v>
      </c>
      <c r="C10" s="111">
        <v>2012</v>
      </c>
      <c r="D10" s="111" t="s">
        <v>375</v>
      </c>
      <c r="E10" s="111" t="s">
        <v>344</v>
      </c>
      <c r="F10" s="111" t="s">
        <v>375</v>
      </c>
      <c r="G10" s="111" t="s">
        <v>344</v>
      </c>
      <c r="K10" s="171"/>
      <c r="L10" s="445"/>
      <c r="M10" s="638"/>
      <c r="N10" s="273"/>
      <c r="O10" s="394"/>
      <c r="P10" s="396"/>
      <c r="Q10" s="373"/>
      <c r="R10" s="707"/>
      <c r="T10" s="171"/>
      <c r="U10" s="445"/>
      <c r="V10" s="638"/>
      <c r="W10" s="273"/>
      <c r="X10" s="394"/>
      <c r="Y10" s="396"/>
      <c r="Z10" s="373"/>
      <c r="AA10" s="707"/>
      <c r="AC10" s="171"/>
      <c r="AD10" s="445"/>
      <c r="AE10" s="638"/>
      <c r="AF10" s="273"/>
      <c r="AG10" s="394"/>
      <c r="AH10" s="396"/>
      <c r="AI10" s="373"/>
      <c r="AJ10" s="707"/>
    </row>
    <row r="11" spans="1:36">
      <c r="B11" s="116"/>
      <c r="C11" s="116"/>
      <c r="D11" s="111" t="s">
        <v>376</v>
      </c>
      <c r="E11" s="111" t="s">
        <v>376</v>
      </c>
      <c r="F11" s="111" t="s">
        <v>376</v>
      </c>
      <c r="G11" s="111" t="s">
        <v>376</v>
      </c>
      <c r="H11" s="111" t="s">
        <v>376</v>
      </c>
      <c r="I11" s="111"/>
      <c r="J11" s="111"/>
      <c r="K11" s="171"/>
      <c r="L11" s="445"/>
      <c r="M11" s="638"/>
      <c r="N11" s="273"/>
      <c r="O11" s="394"/>
      <c r="P11" s="396"/>
      <c r="Q11" s="373"/>
      <c r="R11" s="707"/>
      <c r="T11" s="171"/>
      <c r="U11" s="445"/>
      <c r="V11" s="638"/>
      <c r="W11" s="273"/>
      <c r="X11" s="394"/>
      <c r="Y11" s="396"/>
      <c r="Z11" s="373"/>
      <c r="AA11" s="707"/>
      <c r="AC11" s="171"/>
      <c r="AD11" s="445"/>
      <c r="AE11" s="638"/>
      <c r="AF11" s="273"/>
      <c r="AG11" s="394"/>
      <c r="AH11" s="396"/>
      <c r="AI11" s="373"/>
      <c r="AJ11" s="707"/>
    </row>
    <row r="12" spans="1:36">
      <c r="A12" s="9" t="s">
        <v>307</v>
      </c>
      <c r="K12" s="171"/>
      <c r="L12" s="445"/>
      <c r="M12" s="638"/>
      <c r="N12" s="273"/>
      <c r="O12" s="394"/>
      <c r="P12" s="396"/>
      <c r="Q12" s="373"/>
      <c r="R12" s="707"/>
      <c r="T12" s="171"/>
      <c r="U12" s="445"/>
      <c r="V12" s="638"/>
      <c r="W12" s="273"/>
      <c r="X12" s="394"/>
      <c r="Y12" s="396"/>
      <c r="Z12" s="387"/>
      <c r="AA12" s="707"/>
      <c r="AC12" s="171"/>
      <c r="AD12" s="445"/>
      <c r="AE12" s="638"/>
      <c r="AF12" s="273"/>
      <c r="AG12" s="394"/>
      <c r="AH12" s="549"/>
      <c r="AI12" s="373"/>
      <c r="AJ12" s="707"/>
    </row>
    <row r="13" spans="1:36">
      <c r="K13" s="171"/>
      <c r="L13" s="445"/>
      <c r="M13" s="638"/>
      <c r="N13" s="273"/>
      <c r="O13" s="394"/>
      <c r="P13" s="396"/>
      <c r="Q13" s="373"/>
      <c r="R13" s="707"/>
      <c r="T13" s="171"/>
      <c r="U13" s="445"/>
      <c r="V13" s="638"/>
      <c r="W13" s="273"/>
      <c r="X13" s="394"/>
      <c r="Y13" s="396"/>
      <c r="Z13" s="387"/>
      <c r="AA13" s="707"/>
      <c r="AC13" s="171"/>
      <c r="AD13" s="445"/>
      <c r="AE13" s="638"/>
      <c r="AF13" s="273"/>
      <c r="AG13" s="394"/>
      <c r="AH13" s="549"/>
      <c r="AI13" s="373"/>
      <c r="AJ13" s="707"/>
    </row>
    <row r="14" spans="1:36">
      <c r="A14" s="10" t="s">
        <v>139</v>
      </c>
      <c r="K14" s="171"/>
      <c r="L14" s="445"/>
      <c r="M14" s="638"/>
      <c r="N14" s="273"/>
      <c r="O14" s="394"/>
      <c r="P14" s="396"/>
      <c r="Q14" s="373"/>
      <c r="R14" s="707"/>
      <c r="T14" s="171"/>
      <c r="U14" s="445"/>
      <c r="V14" s="638"/>
      <c r="W14" s="273"/>
      <c r="X14" s="394"/>
      <c r="Y14" s="396"/>
      <c r="Z14" s="387"/>
      <c r="AA14" s="707"/>
      <c r="AC14" s="171"/>
      <c r="AD14" s="445"/>
      <c r="AE14" s="638"/>
      <c r="AF14" s="273"/>
      <c r="AG14" s="394"/>
      <c r="AH14" s="396"/>
      <c r="AI14" s="373"/>
      <c r="AJ14" s="707"/>
    </row>
    <row r="15" spans="1:36">
      <c r="A15" s="171"/>
      <c r="B15" s="445">
        <v>1909</v>
      </c>
      <c r="C15" s="638">
        <v>187679</v>
      </c>
      <c r="D15" s="273">
        <v>13360693.130000001</v>
      </c>
      <c r="E15" s="274">
        <v>71.189068196228675</v>
      </c>
      <c r="F15" s="588">
        <v>9234147</v>
      </c>
      <c r="G15" s="479">
        <v>49.201812669504847</v>
      </c>
      <c r="H15" s="707">
        <v>471544</v>
      </c>
      <c r="I15" s="16"/>
      <c r="J15" s="16"/>
      <c r="K15" s="171"/>
      <c r="L15" s="445"/>
      <c r="M15" s="638"/>
      <c r="N15" s="273"/>
      <c r="O15" s="394"/>
      <c r="P15" s="396"/>
      <c r="Q15" s="373"/>
      <c r="R15" s="707"/>
      <c r="T15" s="171"/>
      <c r="U15" s="445"/>
      <c r="V15" s="638"/>
      <c r="W15" s="273"/>
      <c r="X15" s="394"/>
      <c r="Y15" s="396"/>
      <c r="Z15" s="387"/>
      <c r="AA15" s="707"/>
      <c r="AC15" s="171"/>
      <c r="AD15" s="445"/>
      <c r="AE15" s="638"/>
      <c r="AF15" s="273"/>
      <c r="AG15" s="394"/>
      <c r="AH15" s="396"/>
      <c r="AI15" s="373"/>
      <c r="AJ15" s="707"/>
    </row>
    <row r="16" spans="1:36">
      <c r="A16" s="171"/>
      <c r="B16" s="447"/>
      <c r="J16" s="16"/>
      <c r="K16" s="171"/>
      <c r="L16" s="445"/>
      <c r="M16" s="638"/>
      <c r="N16" s="273"/>
      <c r="O16" s="394"/>
      <c r="P16" s="396"/>
      <c r="Q16" s="373"/>
      <c r="R16" s="707"/>
      <c r="T16" s="171"/>
      <c r="U16" s="445"/>
      <c r="V16" s="638"/>
      <c r="W16" s="273"/>
      <c r="X16" s="394"/>
      <c r="Y16" s="549"/>
      <c r="Z16" s="387"/>
      <c r="AA16" s="707"/>
      <c r="AC16" s="171"/>
      <c r="AD16" s="445"/>
      <c r="AE16" s="638"/>
      <c r="AF16" s="273"/>
      <c r="AG16" s="394"/>
      <c r="AH16" s="396"/>
      <c r="AI16" s="373"/>
      <c r="AJ16" s="707"/>
    </row>
    <row r="17" spans="1:36">
      <c r="A17" s="10" t="s">
        <v>140</v>
      </c>
      <c r="B17" s="15"/>
      <c r="C17" s="4"/>
      <c r="D17" s="185"/>
      <c r="E17" s="4"/>
      <c r="F17" s="4"/>
      <c r="G17" s="4"/>
      <c r="H17" s="16"/>
      <c r="I17" s="16"/>
      <c r="J17" s="16"/>
      <c r="K17" s="171"/>
      <c r="L17" s="445"/>
      <c r="M17" s="638"/>
      <c r="N17" s="273"/>
      <c r="O17" s="394"/>
      <c r="P17" s="396"/>
      <c r="Q17" s="373"/>
      <c r="R17" s="707"/>
      <c r="T17" s="171"/>
      <c r="U17" s="445"/>
      <c r="V17" s="638"/>
      <c r="W17" s="273"/>
      <c r="X17" s="394"/>
      <c r="Y17" s="396"/>
      <c r="Z17" s="387"/>
      <c r="AA17" s="707"/>
      <c r="AC17" s="171"/>
      <c r="AD17" s="445"/>
      <c r="AE17" s="638"/>
      <c r="AF17" s="273"/>
      <c r="AG17" s="394"/>
      <c r="AH17" s="396"/>
      <c r="AI17" s="373"/>
      <c r="AJ17" s="707"/>
    </row>
    <row r="18" spans="1:36">
      <c r="A18" s="10" t="s">
        <v>382</v>
      </c>
      <c r="B18" s="492">
        <v>1959.516129032258</v>
      </c>
      <c r="C18" s="16">
        <v>97777.161290322576</v>
      </c>
      <c r="D18" s="258">
        <v>5359113.9474193556</v>
      </c>
      <c r="E18" s="18">
        <v>57.669110667503205</v>
      </c>
      <c r="F18" s="16">
        <v>4635783</v>
      </c>
      <c r="G18" s="422">
        <v>50.902215745476965</v>
      </c>
      <c r="H18" s="396">
        <v>246259</v>
      </c>
      <c r="I18" s="396"/>
      <c r="J18" s="396"/>
      <c r="K18" s="171"/>
      <c r="L18" s="445"/>
      <c r="M18" s="638"/>
      <c r="N18" s="273"/>
      <c r="O18" s="394"/>
      <c r="P18" s="396"/>
      <c r="Q18" s="387"/>
      <c r="R18" s="707"/>
      <c r="T18" s="171"/>
      <c r="U18" s="445"/>
      <c r="V18" s="638"/>
      <c r="W18" s="273"/>
      <c r="X18" s="394"/>
      <c r="Y18" s="396"/>
      <c r="Z18" s="387"/>
      <c r="AA18" s="707"/>
      <c r="AC18" s="171"/>
      <c r="AD18" s="445"/>
      <c r="AE18" s="638"/>
      <c r="AF18" s="273"/>
      <c r="AG18" s="394"/>
      <c r="AH18" s="396"/>
      <c r="AI18" s="373"/>
      <c r="AJ18" s="707"/>
    </row>
    <row r="19" spans="1:36">
      <c r="A19" s="10" t="s">
        <v>383</v>
      </c>
      <c r="B19" s="15">
        <v>1958</v>
      </c>
      <c r="C19" s="16">
        <v>80892</v>
      </c>
      <c r="D19" s="258">
        <v>4109504.7700000005</v>
      </c>
      <c r="E19" s="18">
        <v>53.483739094687799</v>
      </c>
      <c r="F19" s="16">
        <v>3623606</v>
      </c>
      <c r="G19" s="422">
        <v>46.100699040850927</v>
      </c>
      <c r="H19" s="396">
        <v>205685</v>
      </c>
      <c r="I19" s="396"/>
      <c r="J19" s="396"/>
      <c r="K19" s="171"/>
      <c r="L19" s="445"/>
      <c r="M19" s="638"/>
      <c r="N19" s="273"/>
      <c r="O19" s="394"/>
      <c r="P19" s="396"/>
      <c r="Q19" s="387"/>
      <c r="R19" s="707"/>
      <c r="T19" s="171"/>
      <c r="U19" s="445"/>
      <c r="V19" s="638"/>
      <c r="W19" s="273"/>
      <c r="X19" s="394"/>
      <c r="Y19" s="549"/>
      <c r="Z19" s="387"/>
      <c r="AA19" s="707"/>
      <c r="AC19" s="171"/>
      <c r="AD19" s="445"/>
      <c r="AE19" s="638"/>
      <c r="AF19" s="273"/>
      <c r="AG19" s="394"/>
      <c r="AH19" s="396"/>
      <c r="AI19" s="373"/>
      <c r="AJ19" s="707"/>
    </row>
    <row r="20" spans="1:36">
      <c r="A20" s="10" t="s">
        <v>308</v>
      </c>
      <c r="B20" s="15">
        <v>1992</v>
      </c>
      <c r="C20" s="16">
        <v>317575</v>
      </c>
      <c r="D20" s="258">
        <v>23233079</v>
      </c>
      <c r="E20" s="18">
        <v>120.32565450449285</v>
      </c>
      <c r="F20" s="16">
        <v>20117412</v>
      </c>
      <c r="G20" s="422">
        <v>104.18940880959163</v>
      </c>
      <c r="H20" s="396">
        <v>789482</v>
      </c>
      <c r="I20" s="396"/>
      <c r="J20" s="396"/>
      <c r="K20" s="171"/>
      <c r="L20" s="445"/>
      <c r="M20" s="638"/>
      <c r="N20" s="273"/>
      <c r="O20" s="394"/>
      <c r="P20" s="396"/>
      <c r="Q20" s="387"/>
      <c r="R20" s="707"/>
      <c r="T20" s="171"/>
      <c r="U20" s="445"/>
      <c r="V20" s="638"/>
      <c r="W20" s="273"/>
      <c r="X20" s="394"/>
      <c r="Y20" s="396"/>
      <c r="Z20" s="387"/>
      <c r="AA20" s="707"/>
      <c r="AC20" s="171"/>
      <c r="AD20" s="445"/>
      <c r="AE20" s="638"/>
      <c r="AF20" s="273"/>
      <c r="AG20" s="394"/>
      <c r="AH20" s="549"/>
      <c r="AI20" s="373"/>
      <c r="AJ20" s="707"/>
    </row>
    <row r="21" spans="1:36">
      <c r="A21" s="10" t="s">
        <v>384</v>
      </c>
      <c r="B21" s="15">
        <v>1945</v>
      </c>
      <c r="C21" s="16">
        <v>14115</v>
      </c>
      <c r="D21" s="258">
        <v>558665</v>
      </c>
      <c r="E21" s="18">
        <v>31.96633236243407</v>
      </c>
      <c r="F21" s="16">
        <v>527400</v>
      </c>
      <c r="G21" s="422">
        <v>28.017345411102877</v>
      </c>
      <c r="H21" s="396">
        <v>45740</v>
      </c>
      <c r="I21" s="396"/>
      <c r="J21" s="396"/>
      <c r="K21" s="171"/>
      <c r="L21" s="445"/>
      <c r="M21" s="638"/>
      <c r="N21" s="273"/>
      <c r="O21" s="394"/>
      <c r="P21" s="396"/>
      <c r="Q21" s="387"/>
      <c r="R21" s="707"/>
      <c r="T21" s="171"/>
      <c r="U21" s="445"/>
      <c r="V21" s="638"/>
      <c r="W21" s="273"/>
      <c r="X21" s="394"/>
      <c r="Y21" s="396"/>
      <c r="Z21" s="387"/>
      <c r="AA21" s="707"/>
      <c r="AC21" s="171"/>
      <c r="AD21" s="445"/>
      <c r="AE21" s="638"/>
      <c r="AF21" s="273"/>
      <c r="AG21" s="394"/>
      <c r="AH21" s="396"/>
      <c r="AI21" s="373"/>
      <c r="AJ21" s="707"/>
    </row>
    <row r="22" spans="1:36">
      <c r="A22" s="10"/>
      <c r="B22" s="15"/>
      <c r="C22" s="4"/>
      <c r="D22" s="185"/>
      <c r="E22" s="4"/>
      <c r="F22" s="4"/>
      <c r="G22" s="4"/>
      <c r="H22" s="16"/>
      <c r="I22" s="16"/>
      <c r="J22" s="16"/>
      <c r="K22" s="171"/>
      <c r="L22" s="445"/>
      <c r="M22" s="638"/>
      <c r="N22" s="273"/>
      <c r="O22" s="394"/>
      <c r="P22" s="396"/>
      <c r="Q22" s="387"/>
      <c r="R22" s="707"/>
      <c r="T22" s="171"/>
      <c r="U22" s="445"/>
      <c r="V22" s="638"/>
      <c r="W22" s="273"/>
      <c r="X22" s="274"/>
      <c r="Y22" s="396"/>
      <c r="Z22" s="387"/>
      <c r="AA22" s="707"/>
      <c r="AC22" s="171"/>
      <c r="AD22" s="445"/>
      <c r="AE22" s="638"/>
      <c r="AF22" s="273"/>
      <c r="AG22" s="394"/>
      <c r="AH22" s="396"/>
      <c r="AI22" s="373"/>
      <c r="AJ22" s="707"/>
    </row>
    <row r="23" spans="1:36">
      <c r="A23" s="10" t="s">
        <v>141</v>
      </c>
      <c r="B23" s="15"/>
      <c r="C23" s="4"/>
      <c r="D23" s="185"/>
      <c r="E23" s="4"/>
      <c r="F23" s="4"/>
      <c r="G23" s="4"/>
      <c r="H23" s="16"/>
      <c r="I23" s="16"/>
      <c r="J23" s="16"/>
      <c r="K23" s="171"/>
      <c r="L23" s="445"/>
      <c r="M23" s="638"/>
      <c r="N23" s="273"/>
      <c r="O23" s="394"/>
      <c r="P23" s="549"/>
      <c r="Q23" s="387"/>
      <c r="R23" s="707"/>
      <c r="T23" s="171"/>
      <c r="U23" s="445"/>
      <c r="V23" s="638"/>
      <c r="W23" s="273"/>
      <c r="X23" s="274"/>
      <c r="Y23" s="396"/>
      <c r="Z23" s="387"/>
      <c r="AA23" s="707"/>
      <c r="AC23" s="171"/>
      <c r="AD23" s="445"/>
      <c r="AE23" s="638"/>
      <c r="AF23" s="273"/>
      <c r="AG23" s="394"/>
      <c r="AH23" s="396"/>
      <c r="AI23" s="373"/>
      <c r="AJ23" s="707"/>
    </row>
    <row r="24" spans="1:36">
      <c r="A24" s="10" t="s">
        <v>382</v>
      </c>
      <c r="B24" s="492">
        <v>1951.9736842105262</v>
      </c>
      <c r="C24" s="16">
        <v>55086.289473684214</v>
      </c>
      <c r="D24" s="258">
        <v>2789045.8000000003</v>
      </c>
      <c r="E24" s="18">
        <v>53.680917978336176</v>
      </c>
      <c r="F24" s="16">
        <v>2326841.0136842104</v>
      </c>
      <c r="G24" s="18">
        <v>42.963954260773477</v>
      </c>
      <c r="H24" s="16">
        <v>151575.71052631579</v>
      </c>
      <c r="I24" s="16"/>
      <c r="J24" s="16"/>
      <c r="K24" s="171"/>
      <c r="L24" s="445"/>
      <c r="M24" s="638"/>
      <c r="N24" s="273"/>
      <c r="O24" s="394"/>
      <c r="P24" s="396"/>
      <c r="Q24" s="387"/>
      <c r="R24" s="707"/>
      <c r="T24" s="171"/>
      <c r="U24" s="445"/>
      <c r="V24" s="638"/>
      <c r="W24" s="273"/>
      <c r="X24" s="274"/>
      <c r="Y24" s="258"/>
      <c r="Z24" s="479"/>
      <c r="AA24" s="707"/>
      <c r="AC24" s="171"/>
      <c r="AD24" s="445"/>
      <c r="AE24" s="638"/>
      <c r="AF24" s="273"/>
      <c r="AG24" s="394"/>
      <c r="AH24" s="396"/>
      <c r="AI24" s="373"/>
      <c r="AJ24" s="707"/>
    </row>
    <row r="25" spans="1:36">
      <c r="A25" s="10" t="s">
        <v>383</v>
      </c>
      <c r="B25" s="492">
        <v>1948.5</v>
      </c>
      <c r="C25" s="16">
        <v>40907.5</v>
      </c>
      <c r="D25" s="258">
        <v>2003224.4</v>
      </c>
      <c r="E25" s="18">
        <v>46.101256811413251</v>
      </c>
      <c r="F25" s="16">
        <v>1735857.5</v>
      </c>
      <c r="G25" s="18">
        <v>39.839783666137556</v>
      </c>
      <c r="H25" s="16">
        <v>113012</v>
      </c>
      <c r="I25" s="16"/>
      <c r="J25" s="16"/>
      <c r="K25" s="171"/>
      <c r="L25" s="445"/>
      <c r="M25" s="638"/>
      <c r="N25" s="273"/>
      <c r="O25" s="394"/>
      <c r="P25" s="549"/>
      <c r="Q25" s="387"/>
      <c r="R25" s="707"/>
      <c r="T25" s="171"/>
      <c r="U25" s="445"/>
      <c r="V25" s="638"/>
      <c r="W25" s="273"/>
      <c r="X25" s="274"/>
      <c r="Y25" s="258"/>
      <c r="Z25" s="479"/>
      <c r="AA25" s="707"/>
      <c r="AC25" s="171"/>
      <c r="AD25" s="445"/>
      <c r="AE25" s="638"/>
      <c r="AF25" s="273"/>
      <c r="AG25" s="394"/>
      <c r="AH25" s="396"/>
      <c r="AI25" s="373"/>
      <c r="AJ25" s="707"/>
    </row>
    <row r="26" spans="1:36">
      <c r="A26" s="10" t="s">
        <v>308</v>
      </c>
      <c r="B26" s="492">
        <v>1989</v>
      </c>
      <c r="C26" s="16">
        <v>202062</v>
      </c>
      <c r="D26" s="258">
        <v>11749592.32</v>
      </c>
      <c r="E26" s="18">
        <v>141.6202080047739</v>
      </c>
      <c r="F26" s="16">
        <v>10225747</v>
      </c>
      <c r="G26" s="18">
        <v>85.152115770369662</v>
      </c>
      <c r="H26" s="16">
        <v>495074</v>
      </c>
      <c r="I26" s="16"/>
      <c r="J26" s="16"/>
      <c r="K26" s="171"/>
      <c r="L26" s="445"/>
      <c r="M26" s="638"/>
      <c r="N26" s="273"/>
      <c r="O26" s="394"/>
      <c r="P26" s="396"/>
      <c r="Q26" s="387"/>
      <c r="R26" s="707"/>
      <c r="T26" s="171"/>
      <c r="U26" s="445"/>
      <c r="V26" s="638"/>
      <c r="W26" s="273"/>
      <c r="X26" s="274"/>
      <c r="Y26" s="258"/>
      <c r="Z26" s="479"/>
      <c r="AA26" s="707"/>
      <c r="AC26" s="171"/>
      <c r="AD26" s="445"/>
      <c r="AE26" s="638"/>
      <c r="AF26" s="273"/>
      <c r="AG26" s="394"/>
      <c r="AH26" s="396"/>
      <c r="AI26" s="373"/>
      <c r="AJ26" s="707"/>
    </row>
    <row r="27" spans="1:36">
      <c r="A27" s="10" t="s">
        <v>384</v>
      </c>
      <c r="B27" s="492">
        <v>1906</v>
      </c>
      <c r="C27" s="16">
        <v>7338</v>
      </c>
      <c r="D27" s="258">
        <v>431372</v>
      </c>
      <c r="E27" s="18">
        <v>28.72194977156072</v>
      </c>
      <c r="F27" s="16">
        <v>487350</v>
      </c>
      <c r="G27" s="18">
        <v>18.813895291020767</v>
      </c>
      <c r="H27" s="16">
        <v>33209</v>
      </c>
      <c r="I27" s="16"/>
      <c r="J27" s="16"/>
      <c r="K27" s="171"/>
      <c r="L27" s="445"/>
      <c r="M27" s="638"/>
      <c r="N27" s="273"/>
      <c r="O27" s="394"/>
      <c r="P27" s="549"/>
      <c r="Q27" s="387"/>
      <c r="R27" s="707"/>
      <c r="T27" s="171"/>
      <c r="U27" s="445"/>
      <c r="V27" s="638"/>
      <c r="W27" s="273"/>
      <c r="X27" s="274"/>
      <c r="Y27" s="258"/>
      <c r="Z27" s="479"/>
      <c r="AA27" s="707"/>
      <c r="AC27" s="171"/>
      <c r="AD27" s="445"/>
      <c r="AE27" s="638"/>
      <c r="AF27" s="273"/>
      <c r="AG27" s="394"/>
      <c r="AH27" s="396"/>
      <c r="AI27" s="387"/>
      <c r="AJ27" s="707"/>
    </row>
    <row r="28" spans="1:36">
      <c r="A28" s="10"/>
      <c r="B28" s="15"/>
      <c r="C28" s="4"/>
      <c r="D28" s="185"/>
      <c r="E28" s="4"/>
      <c r="F28" s="4"/>
      <c r="G28" s="4"/>
      <c r="H28" s="16"/>
      <c r="I28" s="16"/>
      <c r="J28" s="16"/>
      <c r="K28" s="171"/>
      <c r="L28" s="445"/>
      <c r="M28" s="638"/>
      <c r="N28" s="273"/>
      <c r="O28" s="274"/>
      <c r="P28" s="396"/>
      <c r="Q28" s="387"/>
      <c r="R28" s="707"/>
      <c r="T28" s="171"/>
      <c r="U28" s="445"/>
      <c r="V28" s="638"/>
      <c r="W28" s="273"/>
      <c r="X28" s="274"/>
      <c r="Y28" s="258"/>
      <c r="Z28" s="479"/>
      <c r="AA28" s="707"/>
      <c r="AC28" s="171"/>
      <c r="AD28" s="445"/>
      <c r="AE28" s="638"/>
      <c r="AF28" s="273"/>
      <c r="AG28" s="394"/>
      <c r="AH28" s="396"/>
      <c r="AI28" s="387"/>
      <c r="AJ28" s="707"/>
    </row>
    <row r="29" spans="1:36">
      <c r="A29" s="10" t="s">
        <v>142</v>
      </c>
      <c r="B29" s="15"/>
      <c r="C29" s="4"/>
      <c r="D29" s="185"/>
      <c r="E29" s="4"/>
      <c r="F29" s="4"/>
      <c r="G29" s="4"/>
      <c r="H29" s="16"/>
      <c r="I29" s="16"/>
      <c r="J29" s="16"/>
      <c r="K29" s="171"/>
      <c r="L29" s="445"/>
      <c r="M29" s="638"/>
      <c r="N29" s="273"/>
      <c r="O29" s="274"/>
      <c r="P29" s="258"/>
      <c r="Q29" s="479"/>
      <c r="R29" s="707"/>
      <c r="T29" s="171"/>
      <c r="U29" s="445"/>
      <c r="V29" s="638"/>
      <c r="W29" s="273"/>
      <c r="X29" s="274"/>
      <c r="Y29" s="588"/>
      <c r="Z29" s="479"/>
      <c r="AA29" s="707"/>
      <c r="AC29" s="171"/>
      <c r="AD29" s="445"/>
      <c r="AE29" s="638"/>
      <c r="AF29" s="273"/>
      <c r="AG29" s="394"/>
      <c r="AH29" s="396"/>
      <c r="AI29" s="387"/>
      <c r="AJ29" s="707"/>
    </row>
    <row r="30" spans="1:36">
      <c r="A30" s="10" t="s">
        <v>382</v>
      </c>
      <c r="B30" s="492">
        <v>1962.5454545454545</v>
      </c>
      <c r="C30" s="600">
        <v>131679.09090909091</v>
      </c>
      <c r="D30" s="600">
        <v>5442205.3300000001</v>
      </c>
      <c r="E30" s="601">
        <v>41.58869193952286</v>
      </c>
      <c r="F30" s="600">
        <v>4643541.2727272725</v>
      </c>
      <c r="G30" s="601">
        <v>35.525593510825907</v>
      </c>
      <c r="H30" s="600">
        <v>330304.18181818182</v>
      </c>
      <c r="I30" s="600"/>
      <c r="J30" s="600"/>
      <c r="K30" s="171"/>
      <c r="L30" s="445"/>
      <c r="M30" s="638"/>
      <c r="N30" s="273"/>
      <c r="O30" s="274"/>
      <c r="P30" s="258"/>
      <c r="Q30" s="479"/>
      <c r="R30" s="707"/>
      <c r="T30" s="171"/>
      <c r="U30" s="445"/>
      <c r="V30" s="638"/>
      <c r="W30" s="273"/>
      <c r="X30" s="274"/>
      <c r="Y30" s="588"/>
      <c r="Z30" s="479"/>
      <c r="AA30" s="707"/>
      <c r="AC30" s="171"/>
      <c r="AD30" s="445"/>
      <c r="AE30" s="638"/>
      <c r="AF30" s="273"/>
      <c r="AG30" s="394"/>
      <c r="AH30" s="396"/>
      <c r="AI30" s="387"/>
      <c r="AJ30" s="707"/>
    </row>
    <row r="31" spans="1:36">
      <c r="A31" s="10" t="s">
        <v>383</v>
      </c>
      <c r="B31" s="492">
        <v>1965</v>
      </c>
      <c r="C31" s="600">
        <v>155342</v>
      </c>
      <c r="D31" s="600">
        <v>6344652.71</v>
      </c>
      <c r="E31" s="601">
        <v>42.135757995817713</v>
      </c>
      <c r="F31" s="600">
        <v>5013860</v>
      </c>
      <c r="G31" s="601">
        <v>36.114112566422008</v>
      </c>
      <c r="H31" s="600">
        <v>386045</v>
      </c>
      <c r="I31" s="600"/>
      <c r="J31" s="600"/>
      <c r="K31" s="171"/>
      <c r="L31" s="445"/>
      <c r="M31" s="638"/>
      <c r="N31" s="273"/>
      <c r="O31" s="274"/>
      <c r="P31" s="258"/>
      <c r="Q31" s="479"/>
      <c r="R31" s="707"/>
      <c r="T31" s="171"/>
      <c r="U31" s="445"/>
      <c r="V31" s="638"/>
      <c r="W31" s="273"/>
      <c r="X31" s="274"/>
      <c r="Y31" s="588"/>
      <c r="Z31" s="479"/>
      <c r="AA31" s="707"/>
      <c r="AC31" s="171"/>
      <c r="AD31" s="445"/>
      <c r="AE31" s="638"/>
      <c r="AF31" s="273"/>
      <c r="AG31" s="394"/>
      <c r="AH31" s="396"/>
      <c r="AI31" s="387"/>
      <c r="AJ31" s="707"/>
    </row>
    <row r="32" spans="1:36">
      <c r="A32" s="10" t="s">
        <v>308</v>
      </c>
      <c r="B32" s="492">
        <v>1989</v>
      </c>
      <c r="C32" s="600">
        <v>191142</v>
      </c>
      <c r="D32" s="600">
        <v>8769697.5099999998</v>
      </c>
      <c r="E32" s="601">
        <v>52.534130005478474</v>
      </c>
      <c r="F32" s="600">
        <v>7182284</v>
      </c>
      <c r="G32" s="601">
        <v>47.693932340161389</v>
      </c>
      <c r="H32" s="600">
        <v>486243</v>
      </c>
      <c r="I32" s="600"/>
      <c r="J32" s="600"/>
      <c r="K32" s="171"/>
      <c r="L32" s="445"/>
      <c r="M32" s="638"/>
      <c r="N32" s="273"/>
      <c r="O32" s="274"/>
      <c r="P32" s="258"/>
      <c r="Q32" s="479"/>
      <c r="R32" s="707"/>
      <c r="T32" s="171"/>
      <c r="U32" s="445"/>
      <c r="V32" s="638"/>
      <c r="W32" s="273"/>
      <c r="X32" s="274"/>
      <c r="Y32" s="588"/>
      <c r="Z32" s="479"/>
      <c r="AA32" s="707"/>
      <c r="AC32" s="171"/>
      <c r="AD32" s="445"/>
      <c r="AE32" s="638"/>
      <c r="AF32" s="273"/>
      <c r="AG32" s="394"/>
      <c r="AH32" s="396"/>
      <c r="AI32" s="387"/>
      <c r="AJ32" s="707"/>
    </row>
    <row r="33" spans="1:36">
      <c r="A33" s="10" t="s">
        <v>384</v>
      </c>
      <c r="B33" s="492">
        <v>1946</v>
      </c>
      <c r="C33" s="600">
        <v>45093</v>
      </c>
      <c r="D33" s="600">
        <v>1458324.5699999998</v>
      </c>
      <c r="E33" s="601">
        <v>32.340375889827683</v>
      </c>
      <c r="F33" s="600">
        <v>1343371</v>
      </c>
      <c r="G33" s="601">
        <v>26.47848743135981</v>
      </c>
      <c r="H33" s="600">
        <v>126210</v>
      </c>
      <c r="I33" s="600"/>
      <c r="J33" s="600"/>
      <c r="K33" s="171"/>
      <c r="L33" s="445"/>
      <c r="M33" s="638"/>
      <c r="N33" s="273"/>
      <c r="O33" s="274"/>
      <c r="P33" s="588"/>
      <c r="Q33" s="479"/>
      <c r="R33" s="707"/>
      <c r="T33" s="171"/>
      <c r="U33" s="445"/>
      <c r="V33" s="638"/>
      <c r="W33" s="273"/>
      <c r="X33" s="274"/>
      <c r="Y33" s="258"/>
      <c r="Z33" s="479"/>
      <c r="AA33" s="707"/>
      <c r="AC33" s="171"/>
      <c r="AD33" s="445"/>
      <c r="AE33" s="638"/>
      <c r="AF33" s="273"/>
      <c r="AG33" s="394"/>
      <c r="AH33" s="396"/>
      <c r="AI33" s="387"/>
      <c r="AJ33" s="707"/>
    </row>
    <row r="34" spans="1:36">
      <c r="A34" s="4"/>
      <c r="B34" s="15"/>
      <c r="C34" s="4"/>
      <c r="D34" s="185"/>
      <c r="E34" s="4"/>
      <c r="F34" s="4"/>
      <c r="G34" s="4"/>
      <c r="H34" s="16"/>
      <c r="I34" s="16"/>
      <c r="J34" s="16"/>
      <c r="K34" s="171"/>
      <c r="L34" s="445"/>
      <c r="M34" s="638"/>
      <c r="N34" s="273"/>
      <c r="O34" s="274"/>
      <c r="P34" s="556"/>
      <c r="Q34" s="479"/>
      <c r="R34" s="707"/>
      <c r="AC34" s="171"/>
      <c r="AD34" s="445"/>
      <c r="AE34" s="638"/>
      <c r="AF34" s="273"/>
      <c r="AG34" s="394"/>
      <c r="AH34" s="396"/>
      <c r="AI34" s="387"/>
      <c r="AJ34" s="707"/>
    </row>
    <row r="35" spans="1:36">
      <c r="A35" s="12" t="s">
        <v>309</v>
      </c>
      <c r="B35" s="15"/>
      <c r="C35" s="4"/>
      <c r="D35" s="185"/>
      <c r="E35" s="4"/>
      <c r="F35" s="4"/>
      <c r="G35" s="4"/>
      <c r="H35" s="16"/>
      <c r="I35" s="16"/>
      <c r="J35" s="16"/>
      <c r="K35" s="171"/>
      <c r="L35" s="445"/>
      <c r="M35" s="638"/>
      <c r="N35" s="273"/>
      <c r="O35" s="274"/>
      <c r="P35" s="258"/>
      <c r="Q35" s="479"/>
      <c r="R35" s="707"/>
      <c r="T35" s="709"/>
      <c r="U35" s="88"/>
      <c r="V35" s="16"/>
      <c r="W35" s="16"/>
      <c r="X35" s="422"/>
      <c r="Y35" s="16"/>
      <c r="Z35" s="422"/>
      <c r="AA35" s="16"/>
      <c r="AC35" s="171"/>
      <c r="AD35" s="445"/>
      <c r="AE35" s="638"/>
      <c r="AF35" s="273"/>
      <c r="AG35" s="394"/>
      <c r="AH35" s="396"/>
      <c r="AI35" s="387"/>
      <c r="AJ35" s="707"/>
    </row>
    <row r="36" spans="1:36">
      <c r="A36" s="4"/>
      <c r="B36" s="15"/>
      <c r="C36" s="4"/>
      <c r="D36" s="185"/>
      <c r="E36" s="4"/>
      <c r="F36" s="4"/>
      <c r="G36" s="4"/>
      <c r="H36" s="16"/>
      <c r="I36" s="16"/>
      <c r="J36" s="16"/>
      <c r="K36" s="171"/>
      <c r="L36" s="445"/>
      <c r="M36" s="638"/>
      <c r="N36" s="273"/>
      <c r="O36" s="274"/>
      <c r="P36" s="185"/>
      <c r="Q36" s="479"/>
      <c r="R36" s="707"/>
      <c r="T36" s="709"/>
      <c r="U36" s="88"/>
      <c r="V36" s="16"/>
      <c r="W36" s="16"/>
      <c r="X36" s="422"/>
      <c r="Y36" s="16"/>
      <c r="Z36" s="422"/>
      <c r="AA36" s="16"/>
      <c r="AC36" s="171"/>
      <c r="AD36" s="445"/>
      <c r="AE36" s="638"/>
      <c r="AF36" s="273"/>
      <c r="AG36" s="394"/>
      <c r="AH36" s="396"/>
      <c r="AI36" s="387"/>
      <c r="AJ36" s="707"/>
    </row>
    <row r="37" spans="1:36">
      <c r="A37" s="10" t="s">
        <v>143</v>
      </c>
      <c r="B37" s="15"/>
      <c r="C37" s="4"/>
      <c r="D37" s="185"/>
      <c r="E37" s="4"/>
      <c r="F37" s="4"/>
      <c r="G37" s="4"/>
      <c r="H37" s="16"/>
      <c r="I37" s="16"/>
      <c r="J37" s="16"/>
      <c r="K37" s="171"/>
      <c r="L37" s="445"/>
      <c r="M37" s="638"/>
      <c r="N37" s="273"/>
      <c r="O37" s="274"/>
      <c r="P37" s="588"/>
      <c r="Q37" s="479"/>
      <c r="R37" s="707"/>
      <c r="T37" s="709"/>
      <c r="U37" s="88"/>
      <c r="V37" s="16"/>
      <c r="W37" s="16"/>
      <c r="X37" s="422"/>
      <c r="Y37" s="16"/>
      <c r="Z37" s="422"/>
      <c r="AA37" s="16"/>
      <c r="AC37" s="171"/>
      <c r="AD37" s="445"/>
      <c r="AE37" s="638"/>
      <c r="AF37" s="273"/>
      <c r="AG37" s="394"/>
      <c r="AH37" s="396"/>
      <c r="AI37" s="387"/>
      <c r="AJ37" s="707"/>
    </row>
    <row r="38" spans="1:36">
      <c r="A38" s="10" t="s">
        <v>382</v>
      </c>
      <c r="B38" s="492">
        <v>1956.7391304347825</v>
      </c>
      <c r="C38" s="16">
        <v>7559.710144927536</v>
      </c>
      <c r="D38" s="258">
        <v>370493.20347826096</v>
      </c>
      <c r="E38" s="18">
        <v>53.903161912837525</v>
      </c>
      <c r="F38" s="16">
        <v>314369.33333333331</v>
      </c>
      <c r="G38" s="18">
        <v>46.514276047847552</v>
      </c>
      <c r="H38" s="16">
        <v>35550.420289855072</v>
      </c>
      <c r="I38" s="16"/>
      <c r="J38" s="16"/>
      <c r="K38" s="171"/>
      <c r="L38" s="445"/>
      <c r="M38" s="638"/>
      <c r="N38" s="273"/>
      <c r="O38" s="274"/>
      <c r="P38" s="258"/>
      <c r="Q38" s="479"/>
      <c r="R38" s="707"/>
      <c r="T38" s="709"/>
      <c r="U38" s="88"/>
      <c r="V38" s="16"/>
      <c r="W38" s="16"/>
      <c r="X38" s="422"/>
      <c r="Y38" s="16"/>
      <c r="Z38" s="422"/>
      <c r="AA38" s="16"/>
      <c r="AC38" s="171"/>
      <c r="AD38" s="445"/>
      <c r="AE38" s="638"/>
      <c r="AF38" s="273"/>
      <c r="AG38" s="394"/>
      <c r="AH38" s="396"/>
      <c r="AI38" s="387"/>
      <c r="AJ38" s="707"/>
    </row>
    <row r="39" spans="1:36">
      <c r="A39" s="10" t="s">
        <v>383</v>
      </c>
      <c r="B39" s="15">
        <v>1954</v>
      </c>
      <c r="C39" s="16">
        <v>6858</v>
      </c>
      <c r="D39" s="258">
        <v>322208</v>
      </c>
      <c r="E39" s="18">
        <v>48.940280015849957</v>
      </c>
      <c r="F39" s="16">
        <v>281782</v>
      </c>
      <c r="G39" s="18">
        <v>41.382949932340999</v>
      </c>
      <c r="H39" s="16">
        <v>33464</v>
      </c>
      <c r="I39" s="16"/>
      <c r="J39" s="16"/>
      <c r="K39" s="171"/>
      <c r="L39" s="445"/>
      <c r="M39" s="638"/>
      <c r="N39" s="273"/>
      <c r="O39" s="274"/>
      <c r="P39" s="258"/>
      <c r="Q39" s="479"/>
      <c r="R39" s="707"/>
      <c r="AC39" s="171"/>
      <c r="AD39" s="445"/>
      <c r="AE39" s="638"/>
      <c r="AF39" s="273"/>
      <c r="AG39" s="394"/>
      <c r="AH39" s="396"/>
      <c r="AI39" s="387"/>
      <c r="AJ39" s="707"/>
    </row>
    <row r="40" spans="1:36">
      <c r="A40" s="10" t="s">
        <v>308</v>
      </c>
      <c r="B40" s="15">
        <v>1992</v>
      </c>
      <c r="C40" s="16">
        <v>19362</v>
      </c>
      <c r="D40" s="258">
        <v>1264463.6299999999</v>
      </c>
      <c r="E40" s="18">
        <v>144.67261727475801</v>
      </c>
      <c r="F40" s="16">
        <v>978480</v>
      </c>
      <c r="G40" s="18">
        <v>131.96016381236038</v>
      </c>
      <c r="H40" s="16">
        <v>74960</v>
      </c>
      <c r="I40" s="16"/>
      <c r="J40" s="16"/>
      <c r="K40" s="171"/>
      <c r="L40" s="445"/>
      <c r="M40" s="638"/>
      <c r="N40" s="273"/>
      <c r="O40" s="274"/>
      <c r="P40" s="258"/>
      <c r="Q40" s="479"/>
      <c r="R40" s="707"/>
      <c r="AC40" s="171"/>
      <c r="AD40" s="445"/>
      <c r="AE40" s="638"/>
      <c r="AF40" s="273"/>
      <c r="AG40" s="394"/>
      <c r="AH40" s="396"/>
      <c r="AI40" s="387"/>
      <c r="AJ40" s="707"/>
    </row>
    <row r="41" spans="1:36">
      <c r="A41" s="10" t="s">
        <v>384</v>
      </c>
      <c r="B41" s="15">
        <v>1939</v>
      </c>
      <c r="C41" s="16">
        <v>1174</v>
      </c>
      <c r="D41" s="258">
        <v>62158.52</v>
      </c>
      <c r="E41" s="18">
        <v>18.363244368448441</v>
      </c>
      <c r="F41" s="16">
        <v>38282</v>
      </c>
      <c r="G41" s="18">
        <v>15.850781480389266</v>
      </c>
      <c r="H41" s="16">
        <v>14307</v>
      </c>
      <c r="I41" s="16"/>
      <c r="J41" s="16"/>
      <c r="AC41" s="171"/>
      <c r="AD41" s="445"/>
      <c r="AE41" s="638"/>
      <c r="AF41" s="273"/>
      <c r="AG41" s="394"/>
      <c r="AH41" s="396"/>
      <c r="AI41" s="387"/>
      <c r="AJ41" s="707"/>
    </row>
    <row r="42" spans="1:36">
      <c r="A42" s="4"/>
      <c r="B42" s="15"/>
      <c r="C42" s="4"/>
      <c r="D42" s="185"/>
      <c r="E42" s="4"/>
      <c r="F42" s="4"/>
      <c r="G42" s="4"/>
      <c r="H42" s="16"/>
      <c r="I42" s="16"/>
      <c r="J42" s="16"/>
      <c r="K42" s="709"/>
      <c r="L42" s="88"/>
      <c r="M42" s="16"/>
      <c r="N42" s="16"/>
      <c r="O42" s="17"/>
      <c r="P42" s="16"/>
      <c r="Q42" s="17"/>
      <c r="R42" s="16"/>
      <c r="AC42" s="171"/>
      <c r="AD42" s="445"/>
      <c r="AE42" s="638"/>
      <c r="AF42" s="273"/>
      <c r="AG42" s="394"/>
      <c r="AH42" s="396"/>
      <c r="AI42" s="387"/>
      <c r="AJ42" s="707"/>
    </row>
    <row r="43" spans="1:36">
      <c r="A43" s="10" t="s">
        <v>144</v>
      </c>
      <c r="B43" s="15"/>
      <c r="C43" s="4"/>
      <c r="D43" s="185"/>
      <c r="E43" s="4"/>
      <c r="F43" s="4"/>
      <c r="G43" s="4"/>
      <c r="H43" s="16"/>
      <c r="I43" s="16"/>
      <c r="J43" s="16"/>
      <c r="K43" s="709"/>
      <c r="L43" s="88"/>
      <c r="M43" s="16"/>
      <c r="N43" s="16"/>
      <c r="O43" s="17"/>
      <c r="P43" s="16"/>
      <c r="Q43" s="17"/>
      <c r="R43" s="16"/>
      <c r="AC43" s="171"/>
      <c r="AD43" s="445"/>
      <c r="AE43" s="638"/>
      <c r="AF43" s="273"/>
      <c r="AG43" s="394"/>
      <c r="AH43" s="396"/>
      <c r="AI43" s="387"/>
      <c r="AJ43" s="707"/>
    </row>
    <row r="44" spans="1:36">
      <c r="A44" s="171"/>
      <c r="B44" s="445">
        <v>1948</v>
      </c>
      <c r="C44" s="638">
        <v>4946</v>
      </c>
      <c r="D44" s="273">
        <v>349654</v>
      </c>
      <c r="E44" s="394">
        <v>70.69429842296806</v>
      </c>
      <c r="F44" s="396">
        <v>319000</v>
      </c>
      <c r="G44" s="373">
        <v>64.496562879094213</v>
      </c>
      <c r="H44" s="707">
        <v>30883</v>
      </c>
      <c r="I44" s="16"/>
      <c r="J44" s="16"/>
      <c r="K44" s="709"/>
      <c r="L44" s="88"/>
      <c r="M44" s="16"/>
      <c r="N44" s="16"/>
      <c r="O44" s="17"/>
      <c r="P44" s="16"/>
      <c r="Q44" s="17"/>
      <c r="R44" s="16"/>
      <c r="AC44" s="171"/>
      <c r="AD44" s="445"/>
      <c r="AE44" s="638"/>
      <c r="AF44" s="273"/>
      <c r="AG44" s="394"/>
      <c r="AH44" s="396"/>
      <c r="AI44" s="387"/>
      <c r="AJ44" s="707"/>
    </row>
    <row r="45" spans="1:36">
      <c r="A45" s="171"/>
      <c r="K45" s="709"/>
      <c r="L45" s="88"/>
      <c r="M45" s="16"/>
      <c r="N45" s="16"/>
      <c r="O45" s="17"/>
      <c r="P45" s="16"/>
      <c r="Q45" s="17"/>
      <c r="R45" s="16"/>
      <c r="AC45" s="171"/>
      <c r="AD45" s="445"/>
      <c r="AE45" s="638"/>
      <c r="AF45" s="273"/>
      <c r="AG45" s="394"/>
      <c r="AH45" s="396"/>
      <c r="AI45" s="387"/>
      <c r="AJ45" s="707"/>
    </row>
    <row r="46" spans="1:36">
      <c r="A46" s="251"/>
      <c r="B46" s="4"/>
      <c r="C46" s="4"/>
      <c r="D46" s="4"/>
      <c r="E46" s="4"/>
      <c r="F46" s="4"/>
      <c r="G46" s="4"/>
      <c r="H46" s="453"/>
      <c r="I46" s="453"/>
      <c r="J46" s="453"/>
      <c r="AC46" s="171"/>
      <c r="AD46" s="445"/>
      <c r="AE46" s="638"/>
      <c r="AF46" s="273"/>
      <c r="AG46" s="394"/>
      <c r="AH46" s="396"/>
      <c r="AI46" s="387"/>
      <c r="AJ46" s="707"/>
    </row>
    <row r="47" spans="1:36">
      <c r="A47" s="26"/>
      <c r="B47" s="4"/>
      <c r="C47" s="4"/>
      <c r="D47" s="4"/>
      <c r="E47" s="4"/>
      <c r="F47" s="4"/>
      <c r="G47" s="4"/>
      <c r="H47" s="453"/>
      <c r="I47" s="453"/>
      <c r="J47" s="453"/>
      <c r="AC47" s="171"/>
      <c r="AD47" s="445"/>
      <c r="AE47" s="638"/>
      <c r="AF47" s="273"/>
      <c r="AG47" s="394"/>
      <c r="AH47" s="396"/>
      <c r="AI47" s="387"/>
      <c r="AJ47" s="707"/>
    </row>
    <row r="48" spans="1:36">
      <c r="A48" s="4"/>
      <c r="B48" s="4"/>
      <c r="C48" s="4"/>
      <c r="D48" s="4"/>
      <c r="E48" s="4"/>
      <c r="F48" s="4"/>
      <c r="G48" s="4"/>
      <c r="H48" s="4"/>
      <c r="I48" s="4"/>
      <c r="J48" s="4"/>
      <c r="AC48" s="171"/>
      <c r="AD48" s="445"/>
      <c r="AE48" s="638"/>
      <c r="AF48" s="273"/>
      <c r="AG48" s="394"/>
      <c r="AH48" s="396"/>
      <c r="AI48" s="387"/>
      <c r="AJ48" s="707"/>
    </row>
    <row r="49" spans="1:36">
      <c r="A49" s="4"/>
      <c r="B49" s="4"/>
      <c r="C49" s="4"/>
      <c r="D49" s="4"/>
      <c r="E49" s="4"/>
      <c r="F49" s="4"/>
      <c r="G49" s="4"/>
      <c r="H49" s="4"/>
      <c r="I49" s="4"/>
      <c r="J49" s="4"/>
      <c r="K49" s="171"/>
      <c r="L49" s="445"/>
      <c r="M49" s="638"/>
      <c r="N49" s="273"/>
      <c r="O49" s="394"/>
      <c r="P49" s="396"/>
      <c r="Q49" s="373"/>
      <c r="R49" s="707"/>
      <c r="AC49" s="171"/>
      <c r="AD49" s="445"/>
      <c r="AE49" s="638"/>
      <c r="AF49" s="273"/>
      <c r="AG49" s="394"/>
      <c r="AH49" s="396"/>
      <c r="AI49" s="387"/>
      <c r="AJ49" s="707"/>
    </row>
    <row r="50" spans="1:36">
      <c r="K50" s="171"/>
      <c r="L50" s="445"/>
      <c r="M50" s="638"/>
      <c r="N50" s="273"/>
      <c r="O50" s="394"/>
      <c r="P50" s="396"/>
      <c r="Q50" s="373"/>
      <c r="R50" s="707"/>
      <c r="AC50" s="171"/>
      <c r="AD50" s="445"/>
      <c r="AE50" s="638"/>
      <c r="AF50" s="273"/>
      <c r="AG50" s="274"/>
      <c r="AH50" s="549"/>
      <c r="AI50" s="387"/>
      <c r="AJ50" s="707"/>
    </row>
    <row r="51" spans="1:36">
      <c r="K51" s="171"/>
      <c r="L51" s="445"/>
      <c r="M51" s="638"/>
      <c r="N51" s="273"/>
      <c r="O51" s="394"/>
      <c r="P51" s="396"/>
      <c r="Q51" s="373"/>
      <c r="R51" s="707"/>
      <c r="AC51" s="171"/>
      <c r="AD51" s="445"/>
      <c r="AE51" s="638"/>
      <c r="AF51" s="273"/>
      <c r="AG51" s="274"/>
      <c r="AH51" s="396"/>
      <c r="AI51" s="387"/>
      <c r="AJ51" s="707"/>
    </row>
    <row r="52" spans="1:36">
      <c r="K52" s="171"/>
      <c r="L52" s="445"/>
      <c r="M52" s="638"/>
      <c r="N52" s="273"/>
      <c r="O52" s="394"/>
      <c r="P52" s="396"/>
      <c r="Q52" s="373"/>
      <c r="R52" s="707"/>
      <c r="AC52" s="171"/>
      <c r="AD52" s="445"/>
      <c r="AE52" s="638"/>
      <c r="AF52" s="273"/>
      <c r="AG52" s="274"/>
      <c r="AH52" s="396"/>
      <c r="AI52" s="387"/>
      <c r="AJ52" s="707"/>
    </row>
    <row r="53" spans="1:36">
      <c r="K53" s="171"/>
      <c r="L53" s="445"/>
      <c r="M53" s="638"/>
      <c r="N53" s="273"/>
      <c r="O53" s="394"/>
      <c r="P53" s="396"/>
      <c r="Q53" s="387"/>
      <c r="R53" s="707"/>
      <c r="AC53" s="171"/>
      <c r="AD53" s="445"/>
      <c r="AE53" s="638"/>
      <c r="AF53" s="273"/>
      <c r="AG53" s="274"/>
      <c r="AH53" s="258"/>
      <c r="AI53" s="479"/>
      <c r="AJ53" s="707"/>
    </row>
    <row r="54" spans="1:36">
      <c r="K54" s="171"/>
      <c r="L54" s="445"/>
      <c r="M54" s="638"/>
      <c r="N54" s="273"/>
      <c r="O54" s="394"/>
      <c r="P54" s="549"/>
      <c r="Q54" s="571"/>
      <c r="R54" s="707"/>
      <c r="AC54" s="171"/>
      <c r="AD54" s="445"/>
      <c r="AE54" s="638"/>
      <c r="AF54" s="273"/>
      <c r="AG54" s="274"/>
      <c r="AH54" s="258"/>
      <c r="AI54" s="479"/>
      <c r="AJ54" s="707"/>
    </row>
    <row r="55" spans="1:36">
      <c r="K55" s="171"/>
      <c r="L55" s="445"/>
      <c r="M55" s="638"/>
      <c r="N55" s="273"/>
      <c r="O55" s="394"/>
      <c r="P55" s="396"/>
      <c r="Q55" s="387"/>
      <c r="R55" s="707"/>
      <c r="AC55" s="171"/>
      <c r="AD55" s="445"/>
      <c r="AE55" s="638"/>
      <c r="AF55" s="273"/>
      <c r="AG55" s="274"/>
      <c r="AH55" s="258"/>
      <c r="AI55" s="479"/>
      <c r="AJ55" s="707"/>
    </row>
    <row r="56" spans="1:36">
      <c r="K56" s="171"/>
      <c r="L56" s="445"/>
      <c r="M56" s="638"/>
      <c r="N56" s="273"/>
      <c r="O56" s="394"/>
      <c r="P56" s="396"/>
      <c r="Q56" s="387"/>
      <c r="R56" s="707"/>
      <c r="AC56" s="171"/>
      <c r="AD56" s="445"/>
      <c r="AE56" s="638"/>
      <c r="AF56" s="273"/>
      <c r="AG56" s="274"/>
      <c r="AH56" s="258"/>
      <c r="AI56" s="479"/>
      <c r="AJ56" s="707"/>
    </row>
    <row r="57" spans="1:36">
      <c r="K57" s="171"/>
      <c r="L57" s="445"/>
      <c r="M57" s="638"/>
      <c r="N57" s="273"/>
      <c r="O57" s="274"/>
      <c r="P57" s="396"/>
      <c r="Q57" s="387"/>
      <c r="R57" s="707"/>
      <c r="AC57" s="171"/>
      <c r="AD57" s="445"/>
      <c r="AE57" s="638"/>
      <c r="AF57" s="273"/>
      <c r="AG57" s="274"/>
      <c r="AH57" s="258"/>
      <c r="AI57" s="479"/>
      <c r="AJ57" s="707"/>
    </row>
    <row r="58" spans="1:36">
      <c r="K58" s="171"/>
      <c r="L58" s="445"/>
      <c r="M58" s="638"/>
      <c r="N58" s="273"/>
      <c r="O58" s="274"/>
      <c r="P58" s="588"/>
      <c r="Q58" s="479"/>
      <c r="R58" s="707"/>
      <c r="AC58" s="171"/>
      <c r="AD58" s="445"/>
      <c r="AE58" s="638"/>
      <c r="AF58" s="273"/>
      <c r="AG58" s="274"/>
      <c r="AH58" s="258"/>
      <c r="AI58" s="479"/>
      <c r="AJ58" s="707"/>
    </row>
    <row r="59" spans="1:36">
      <c r="K59" s="171"/>
      <c r="L59" s="445"/>
      <c r="M59" s="638"/>
      <c r="N59" s="273"/>
      <c r="O59" s="274"/>
      <c r="P59" s="258"/>
      <c r="Q59" s="479"/>
      <c r="R59" s="707"/>
      <c r="AC59" s="171"/>
      <c r="AD59" s="445"/>
      <c r="AE59" s="638"/>
      <c r="AF59" s="273"/>
      <c r="AG59" s="274"/>
      <c r="AH59" s="258"/>
      <c r="AI59" s="479"/>
      <c r="AJ59" s="707"/>
    </row>
    <row r="60" spans="1:36">
      <c r="AC60" s="171"/>
      <c r="AD60" s="445"/>
      <c r="AE60" s="638"/>
      <c r="AF60" s="273"/>
      <c r="AG60" s="274"/>
      <c r="AH60" s="258"/>
      <c r="AI60" s="479"/>
      <c r="AJ60" s="707"/>
    </row>
    <row r="61" spans="1:36">
      <c r="K61" s="709"/>
      <c r="L61" s="88"/>
      <c r="M61" s="16"/>
      <c r="N61" s="16"/>
      <c r="O61" s="18"/>
      <c r="P61" s="16"/>
      <c r="Q61" s="18"/>
      <c r="R61" s="16"/>
      <c r="AC61" s="171"/>
      <c r="AD61" s="445"/>
      <c r="AE61" s="638"/>
      <c r="AF61" s="273"/>
      <c r="AG61" s="274"/>
      <c r="AH61" s="258"/>
      <c r="AI61" s="479"/>
      <c r="AJ61" s="707"/>
    </row>
    <row r="62" spans="1:36">
      <c r="K62" s="709"/>
      <c r="L62" s="88"/>
      <c r="M62" s="16"/>
      <c r="N62" s="16"/>
      <c r="O62" s="18"/>
      <c r="P62" s="16"/>
      <c r="Q62" s="18"/>
      <c r="R62" s="16"/>
      <c r="AC62" s="171"/>
      <c r="AD62" s="445"/>
      <c r="AE62" s="638"/>
      <c r="AF62" s="273"/>
      <c r="AG62" s="274"/>
      <c r="AH62" s="258"/>
      <c r="AI62" s="479"/>
      <c r="AJ62" s="707"/>
    </row>
    <row r="63" spans="1:36">
      <c r="K63" s="709"/>
      <c r="L63" s="88"/>
      <c r="M63" s="16"/>
      <c r="N63" s="16"/>
      <c r="O63" s="18"/>
      <c r="P63" s="16"/>
      <c r="Q63" s="18"/>
      <c r="R63" s="16"/>
      <c r="AC63" s="171"/>
      <c r="AD63" s="445"/>
      <c r="AE63" s="638"/>
      <c r="AF63" s="273"/>
      <c r="AG63" s="274"/>
      <c r="AH63" s="258"/>
      <c r="AI63" s="479"/>
      <c r="AJ63" s="707"/>
    </row>
    <row r="64" spans="1:36">
      <c r="K64" s="709"/>
      <c r="L64" s="88"/>
      <c r="M64" s="16"/>
      <c r="N64" s="16"/>
      <c r="O64" s="18"/>
      <c r="P64" s="16"/>
      <c r="Q64" s="18"/>
      <c r="R64" s="16"/>
      <c r="AC64" s="171"/>
      <c r="AD64" s="445"/>
      <c r="AE64" s="638"/>
      <c r="AF64" s="273"/>
      <c r="AG64" s="274"/>
      <c r="AH64" s="588"/>
      <c r="AI64" s="479"/>
      <c r="AJ64" s="707"/>
    </row>
    <row r="65" spans="29:36">
      <c r="AC65" s="171"/>
      <c r="AD65" s="445"/>
      <c r="AE65" s="638"/>
      <c r="AF65" s="273"/>
      <c r="AG65" s="274"/>
      <c r="AH65" s="258"/>
      <c r="AI65" s="479"/>
      <c r="AJ65" s="707"/>
    </row>
    <row r="66" spans="29:36">
      <c r="AC66" s="171"/>
      <c r="AD66" s="449"/>
      <c r="AE66" s="638"/>
      <c r="AF66" s="273"/>
      <c r="AG66" s="274"/>
      <c r="AH66" s="258"/>
      <c r="AI66" s="479"/>
      <c r="AJ66" s="707"/>
    </row>
    <row r="67" spans="29:36">
      <c r="AC67" s="171"/>
      <c r="AD67" s="445"/>
      <c r="AE67" s="638"/>
      <c r="AF67" s="273"/>
      <c r="AG67" s="274"/>
      <c r="AH67" s="258"/>
      <c r="AI67" s="479"/>
      <c r="AJ67" s="707"/>
    </row>
    <row r="68" spans="29:36">
      <c r="AC68" s="171"/>
      <c r="AD68" s="445"/>
      <c r="AE68" s="638"/>
      <c r="AF68" s="273"/>
      <c r="AG68" s="274"/>
      <c r="AH68" s="258"/>
      <c r="AI68" s="479"/>
      <c r="AJ68" s="707"/>
    </row>
    <row r="69" spans="29:36">
      <c r="AC69" s="171"/>
      <c r="AD69" s="445"/>
      <c r="AE69" s="638"/>
      <c r="AF69" s="273"/>
      <c r="AG69" s="274"/>
      <c r="AH69" s="258"/>
      <c r="AI69" s="479"/>
      <c r="AJ69" s="707"/>
    </row>
    <row r="70" spans="29:36">
      <c r="AC70" s="171"/>
      <c r="AD70" s="445"/>
      <c r="AE70" s="638"/>
      <c r="AF70" s="273"/>
      <c r="AG70" s="274"/>
      <c r="AH70" s="258"/>
      <c r="AI70" s="479"/>
      <c r="AJ70" s="707"/>
    </row>
    <row r="71" spans="29:36">
      <c r="AC71" s="171"/>
      <c r="AD71" s="445"/>
      <c r="AE71" s="638"/>
      <c r="AF71" s="273"/>
      <c r="AG71" s="274"/>
      <c r="AH71" s="258"/>
      <c r="AI71" s="479"/>
      <c r="AJ71" s="707"/>
    </row>
    <row r="73" spans="29:36">
      <c r="AC73" s="709"/>
      <c r="AD73" s="88"/>
      <c r="AE73" s="16"/>
      <c r="AF73" s="16"/>
      <c r="AG73" s="422"/>
      <c r="AH73" s="16"/>
      <c r="AI73" s="422"/>
      <c r="AJ73" s="16"/>
    </row>
    <row r="74" spans="29:36">
      <c r="AC74" s="709"/>
      <c r="AD74" s="88"/>
      <c r="AE74" s="16"/>
      <c r="AF74" s="16"/>
      <c r="AG74" s="422"/>
      <c r="AH74" s="16"/>
      <c r="AI74" s="422"/>
      <c r="AJ74" s="16"/>
    </row>
    <row r="75" spans="29:36">
      <c r="AC75" s="709"/>
      <c r="AD75" s="88"/>
      <c r="AE75" s="16"/>
      <c r="AF75" s="16"/>
      <c r="AG75" s="422"/>
      <c r="AH75" s="16"/>
      <c r="AI75" s="422"/>
      <c r="AJ75" s="16"/>
    </row>
    <row r="76" spans="29:36">
      <c r="AC76" s="709"/>
      <c r="AD76" s="88"/>
      <c r="AE76" s="16"/>
      <c r="AF76" s="16"/>
      <c r="AG76" s="422"/>
      <c r="AH76" s="16"/>
      <c r="AI76" s="422"/>
      <c r="AJ76" s="16"/>
    </row>
    <row r="161" spans="12:15">
      <c r="L161" s="171"/>
      <c r="M161" s="447"/>
      <c r="N161" s="588"/>
      <c r="O161" s="479"/>
    </row>
    <row r="162" spans="12:15">
      <c r="L162" s="171"/>
      <c r="M162" s="447"/>
      <c r="N162" s="588"/>
      <c r="O162" s="479"/>
    </row>
    <row r="163" spans="12:15">
      <c r="L163" s="171"/>
      <c r="M163" s="447"/>
      <c r="N163" s="258"/>
      <c r="O163" s="479"/>
    </row>
    <row r="164" spans="12:15">
      <c r="O164"/>
    </row>
    <row r="165" spans="12:15">
      <c r="L165" s="597"/>
      <c r="M165" s="17"/>
      <c r="N165" s="656"/>
      <c r="O165" s="656"/>
    </row>
    <row r="166" spans="12:15">
      <c r="L166" s="597"/>
      <c r="N166" s="656"/>
      <c r="O166" s="656"/>
    </row>
    <row r="167" spans="12:15">
      <c r="L167" s="597"/>
      <c r="N167" s="656"/>
      <c r="O167" s="656"/>
    </row>
    <row r="168" spans="12:15">
      <c r="L168" s="597"/>
      <c r="N168" s="656"/>
      <c r="O168" s="656"/>
    </row>
    <row r="169" spans="12:15">
      <c r="O169"/>
    </row>
    <row r="170" spans="12:15">
      <c r="O170"/>
    </row>
    <row r="171" spans="12:15">
      <c r="O171"/>
    </row>
    <row r="172" spans="12:15">
      <c r="O172"/>
    </row>
    <row r="173" spans="12:15">
      <c r="O173"/>
    </row>
    <row r="174" spans="12:15">
      <c r="O174"/>
    </row>
    <row r="175" spans="12:15">
      <c r="L175" s="171"/>
      <c r="M175" s="447"/>
      <c r="N175" s="396"/>
      <c r="O175" s="373"/>
    </row>
    <row r="176" spans="12:15">
      <c r="L176" s="171"/>
      <c r="M176" s="447"/>
      <c r="N176" s="396"/>
      <c r="O176" s="373"/>
    </row>
    <row r="177" spans="12:15">
      <c r="L177" s="171"/>
      <c r="M177" s="447"/>
      <c r="N177" s="396"/>
      <c r="O177" s="373"/>
    </row>
    <row r="178" spans="12:15">
      <c r="L178" s="171"/>
      <c r="M178" s="447"/>
      <c r="N178" s="396"/>
      <c r="O178" s="373"/>
    </row>
    <row r="179" spans="12:15">
      <c r="L179" s="171"/>
      <c r="M179" s="447"/>
      <c r="N179" s="396"/>
      <c r="O179" s="387"/>
    </row>
    <row r="180" spans="12:15">
      <c r="L180" s="171"/>
      <c r="M180" s="586"/>
      <c r="N180" s="549"/>
      <c r="O180" s="571"/>
    </row>
    <row r="181" spans="12:15">
      <c r="L181" s="171"/>
      <c r="M181" s="447"/>
      <c r="N181" s="396"/>
      <c r="O181" s="387"/>
    </row>
    <row r="182" spans="12:15">
      <c r="L182" s="171"/>
      <c r="M182" s="447"/>
      <c r="N182" s="396"/>
      <c r="O182" s="387"/>
    </row>
    <row r="183" spans="12:15">
      <c r="L183" s="171"/>
      <c r="M183" s="447"/>
      <c r="N183" s="396"/>
      <c r="O183" s="387"/>
    </row>
    <row r="184" spans="12:15">
      <c r="L184" s="171"/>
      <c r="M184" s="447"/>
      <c r="N184" s="258"/>
      <c r="O184" s="479"/>
    </row>
    <row r="185" spans="12:15">
      <c r="L185" s="171"/>
      <c r="M185" s="447"/>
      <c r="N185" s="588"/>
      <c r="O185" s="479"/>
    </row>
    <row r="186" spans="12:15">
      <c r="L186" s="541"/>
      <c r="M186" s="644"/>
      <c r="O186"/>
    </row>
    <row r="187" spans="12:15">
      <c r="L187" s="597"/>
      <c r="M187" s="597"/>
      <c r="N187" s="656"/>
      <c r="O187" s="656"/>
    </row>
    <row r="188" spans="12:15">
      <c r="L188" s="597"/>
      <c r="M188" s="597"/>
      <c r="N188" s="656"/>
      <c r="O188" s="656"/>
    </row>
    <row r="189" spans="12:15">
      <c r="L189" s="597"/>
      <c r="M189" s="597"/>
      <c r="N189" s="656"/>
      <c r="O189" s="656"/>
    </row>
    <row r="190" spans="12:15">
      <c r="L190" s="597"/>
      <c r="M190" s="597"/>
      <c r="N190" s="656"/>
      <c r="O190" s="656"/>
    </row>
  </sheetData>
  <phoneticPr fontId="25" type="noConversion"/>
  <pageMargins left="0.47244094488188981" right="0.47244094488188981" top="0.74803149606299213" bottom="0.74803149606299213" header="0.31496062992125984" footer="0.31496062992125984"/>
  <pageSetup paperSize="9" orientation="portrait" r:id="rId1"/>
  <headerFooter alignWithMargins="0">
    <oddFooter>&amp;L&amp;9Public Library Statistics 2012/13&amp;C&amp;9&amp;P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1571"/>
  <sheetViews>
    <sheetView zoomScaleNormal="100" workbookViewId="0">
      <pane ySplit="6" topLeftCell="A7" activePane="bottomLeft" state="frozen"/>
      <selection activeCell="M48" sqref="M48"/>
      <selection pane="bottomLeft" activeCell="F41" sqref="F41"/>
    </sheetView>
  </sheetViews>
  <sheetFormatPr defaultColWidth="8.85546875" defaultRowHeight="12.75"/>
  <cols>
    <col min="1" max="1" width="17.28515625" style="606" customWidth="1"/>
    <col min="2" max="2" width="12" style="602" customWidth="1"/>
    <col min="3" max="3" width="12.85546875" style="231" customWidth="1"/>
    <col min="4" max="4" width="10.42578125" style="603" customWidth="1"/>
    <col min="5" max="5" width="12.28515625" style="185" customWidth="1"/>
    <col min="6" max="6" width="10.42578125" style="604" customWidth="1"/>
    <col min="7" max="7" width="13" style="603" customWidth="1"/>
    <col min="8" max="14" width="13.7109375" style="603" customWidth="1"/>
    <col min="15" max="15" width="15.28515625" style="603" bestFit="1" customWidth="1"/>
    <col min="16" max="17" width="13.7109375" style="603" customWidth="1"/>
    <col min="18" max="18" width="14.42578125" style="603" customWidth="1"/>
    <col min="19" max="19" width="19.7109375" style="603" customWidth="1"/>
    <col min="20" max="20" width="18.7109375" style="605" bestFit="1" customWidth="1"/>
    <col min="21" max="21" width="15.28515625" style="26" bestFit="1" customWidth="1"/>
    <col min="22" max="22" width="12.28515625" style="17" bestFit="1" customWidth="1"/>
    <col min="23" max="23" width="12.28515625" style="17" customWidth="1"/>
    <col min="24" max="24" width="11.42578125" style="623" customWidth="1"/>
    <col min="25" max="25" width="12.140625" style="623" bestFit="1" customWidth="1"/>
    <col min="26" max="26" width="10.85546875" style="17" bestFit="1" customWidth="1"/>
    <col min="27" max="27" width="11.42578125" style="623" bestFit="1" customWidth="1"/>
    <col min="28" max="28" width="9" style="623" bestFit="1" customWidth="1"/>
    <col min="29" max="29" width="10.7109375" style="623" bestFit="1" customWidth="1"/>
    <col min="30" max="16384" width="8.85546875" style="606"/>
  </cols>
  <sheetData>
    <row r="1" spans="1:29" ht="15" customHeight="1">
      <c r="A1" s="13" t="s">
        <v>131</v>
      </c>
      <c r="X1" s="17"/>
      <c r="Y1" s="17"/>
      <c r="AA1" s="17"/>
      <c r="AB1" s="17"/>
      <c r="AC1" s="17"/>
    </row>
    <row r="2" spans="1:29" ht="12.75" customHeight="1">
      <c r="X2" s="17"/>
      <c r="Y2" s="17"/>
      <c r="AA2" s="17"/>
      <c r="AB2" s="17"/>
      <c r="AC2" s="17"/>
    </row>
    <row r="3" spans="1:29" s="614" customFormat="1" ht="12.75" customHeight="1">
      <c r="A3" s="5"/>
      <c r="B3" s="607"/>
      <c r="C3" s="608" t="s">
        <v>136</v>
      </c>
      <c r="D3" s="609"/>
      <c r="E3" s="610" t="s">
        <v>137</v>
      </c>
      <c r="F3" s="611"/>
      <c r="G3" s="611" t="s">
        <v>200</v>
      </c>
      <c r="H3" s="612"/>
      <c r="I3" s="612"/>
      <c r="J3" s="612"/>
      <c r="K3" s="612"/>
      <c r="L3" s="612"/>
      <c r="M3" s="612"/>
      <c r="N3" s="612"/>
      <c r="O3" s="612"/>
      <c r="P3" s="612"/>
      <c r="Q3" s="612"/>
      <c r="R3" s="612"/>
      <c r="S3" s="612"/>
      <c r="T3" s="272"/>
      <c r="U3" s="26"/>
      <c r="V3" s="17"/>
      <c r="W3" s="17"/>
      <c r="X3" s="613"/>
      <c r="Y3" s="613"/>
      <c r="Z3" s="17"/>
      <c r="AA3" s="613"/>
      <c r="AB3" s="613"/>
      <c r="AC3" s="613"/>
    </row>
    <row r="4" spans="1:29" s="614" customFormat="1" ht="12.75" customHeight="1">
      <c r="A4" s="5"/>
      <c r="B4" s="615" t="s">
        <v>138</v>
      </c>
      <c r="C4" s="662" t="s">
        <v>545</v>
      </c>
      <c r="D4" s="609"/>
      <c r="E4" s="663" t="s">
        <v>574</v>
      </c>
      <c r="F4" s="611"/>
      <c r="G4" s="664" t="s">
        <v>575</v>
      </c>
      <c r="H4" s="612"/>
      <c r="I4" s="612"/>
      <c r="J4" s="612"/>
      <c r="K4" s="612"/>
      <c r="L4" s="612"/>
      <c r="M4" s="612"/>
      <c r="N4" s="612"/>
      <c r="O4" s="612"/>
      <c r="P4" s="612"/>
      <c r="Q4" s="612"/>
      <c r="R4" s="612"/>
      <c r="S4" s="612"/>
      <c r="T4" s="272"/>
      <c r="U4" s="26"/>
      <c r="V4" s="17"/>
      <c r="W4" s="17"/>
      <c r="X4" s="613"/>
      <c r="Y4" s="613"/>
      <c r="Z4" s="17"/>
      <c r="AA4" s="613"/>
      <c r="AB4" s="613"/>
      <c r="AC4" s="613"/>
    </row>
    <row r="5" spans="1:29" s="614" customFormat="1" ht="12.75" customHeight="1">
      <c r="A5" s="5"/>
      <c r="B5" s="616">
        <v>2012</v>
      </c>
      <c r="C5" s="617" t="s">
        <v>133</v>
      </c>
      <c r="D5" s="611" t="s">
        <v>344</v>
      </c>
      <c r="E5" s="607" t="s">
        <v>133</v>
      </c>
      <c r="F5" s="611" t="s">
        <v>344</v>
      </c>
      <c r="G5" s="2"/>
      <c r="H5" s="612"/>
      <c r="I5" s="612"/>
      <c r="J5" s="612"/>
      <c r="K5" s="612"/>
      <c r="L5" s="612"/>
      <c r="M5" s="612"/>
      <c r="N5" s="612"/>
      <c r="O5" s="612"/>
      <c r="P5" s="612"/>
      <c r="Q5" s="612"/>
      <c r="R5" s="612"/>
      <c r="S5" s="612"/>
      <c r="T5" s="272"/>
      <c r="U5" s="26"/>
      <c r="V5" s="17"/>
      <c r="W5" s="17"/>
      <c r="X5" s="613"/>
      <c r="Y5" s="613"/>
      <c r="Z5" s="17"/>
      <c r="AA5" s="613"/>
      <c r="AB5" s="613"/>
      <c r="AC5" s="613"/>
    </row>
    <row r="6" spans="1:29" ht="13.5" customHeight="1">
      <c r="A6" s="5"/>
      <c r="B6" s="618"/>
      <c r="C6" s="617" t="s">
        <v>134</v>
      </c>
      <c r="D6" s="611" t="s">
        <v>376</v>
      </c>
      <c r="E6" s="607" t="s">
        <v>135</v>
      </c>
      <c r="F6" s="611" t="s">
        <v>376</v>
      </c>
      <c r="G6" s="611" t="s">
        <v>376</v>
      </c>
      <c r="H6" s="612"/>
      <c r="I6" s="612"/>
      <c r="J6" s="612"/>
      <c r="K6" s="612"/>
      <c r="L6" s="612"/>
      <c r="M6" s="612"/>
      <c r="N6" s="612"/>
      <c r="R6" s="612"/>
      <c r="S6" s="612"/>
      <c r="X6" s="17"/>
      <c r="Y6" s="17"/>
      <c r="AA6" s="17"/>
      <c r="AB6" s="17"/>
      <c r="AC6" s="17"/>
    </row>
    <row r="7" spans="1:29" ht="12.75" customHeight="1">
      <c r="A7" s="4" t="s">
        <v>449</v>
      </c>
      <c r="B7" s="279">
        <f>' Expenditure &amp; Subsidy A-G '!D10</f>
        <v>49645</v>
      </c>
      <c r="C7" s="290">
        <f>' Expenditure &amp; Subsidy A-G '!I10</f>
        <v>3166319</v>
      </c>
      <c r="D7" s="215">
        <f>AVERAGE(C7/B7)</f>
        <v>63.779212408097493</v>
      </c>
      <c r="E7" s="82">
        <f>'Voted Exp, Subsidy &amp; LPG A-G'!C6</f>
        <v>2716866</v>
      </c>
      <c r="F7" s="570">
        <f>'Voted Exp, Subsidy &amp; LPG A-G'!E6</f>
        <v>54.725873703293381</v>
      </c>
      <c r="G7" s="82">
        <f>'Voted Exp, Subsidy &amp; LPG A-G'!H6</f>
        <v>132111</v>
      </c>
      <c r="H7" s="612"/>
      <c r="I7" s="612"/>
      <c r="J7" s="612"/>
      <c r="K7" s="612"/>
      <c r="L7" s="612"/>
      <c r="M7" s="612"/>
      <c r="N7" s="612"/>
      <c r="R7" s="612"/>
      <c r="S7" s="612"/>
      <c r="X7" s="17"/>
      <c r="Y7" s="17"/>
      <c r="AA7" s="17"/>
      <c r="AB7" s="17"/>
      <c r="AC7" s="17"/>
    </row>
    <row r="8" spans="1:29">
      <c r="A8" s="229" t="s">
        <v>188</v>
      </c>
      <c r="B8" s="279">
        <f>' Expenditure &amp; Subsidy A-G '!D11</f>
        <v>25379</v>
      </c>
      <c r="C8" s="290">
        <f>' Expenditure &amp; Subsidy A-G '!I11</f>
        <v>1581066.61</v>
      </c>
      <c r="D8" s="215">
        <f>AVERAGE(C8/B8)</f>
        <v>62.298223334252732</v>
      </c>
      <c r="E8" s="258">
        <f>'Voted Exp, Subsidy &amp; LPG A-G'!C7</f>
        <v>1391103</v>
      </c>
      <c r="F8" s="395">
        <f>AVERAGE(E8/B8)</f>
        <v>54.81315260648568</v>
      </c>
      <c r="G8" s="185">
        <f>'Voted Exp, Subsidy &amp; LPG A-G'!H7</f>
        <v>85507</v>
      </c>
      <c r="H8" s="215"/>
      <c r="I8" s="606"/>
      <c r="J8" s="606"/>
      <c r="K8" s="606"/>
      <c r="L8" s="606"/>
      <c r="M8" s="606"/>
      <c r="N8" s="606"/>
      <c r="O8" s="606"/>
      <c r="P8" s="606"/>
      <c r="Q8" s="606"/>
      <c r="R8" s="606"/>
      <c r="S8" s="606"/>
      <c r="T8" s="606"/>
      <c r="U8" s="606"/>
      <c r="V8" s="606"/>
      <c r="W8" s="606"/>
      <c r="X8" s="606"/>
      <c r="Y8" s="606"/>
      <c r="Z8" s="606"/>
      <c r="AA8" s="603"/>
      <c r="AB8" s="606"/>
      <c r="AC8" s="606"/>
    </row>
    <row r="9" spans="1:29">
      <c r="A9" s="229" t="s">
        <v>391</v>
      </c>
      <c r="B9" s="279">
        <f>' Expenditure &amp; Subsidy A-G '!D12</f>
        <v>43786</v>
      </c>
      <c r="C9" s="290">
        <f>' Expenditure &amp; Subsidy A-G '!I12</f>
        <v>2341839</v>
      </c>
      <c r="D9" s="215">
        <f t="shared" ref="D9:D57" si="0">AVERAGE(C9/B9)</f>
        <v>53.483739094687799</v>
      </c>
      <c r="E9" s="258">
        <f>'Voted Exp, Subsidy &amp; LPG A-G'!C8</f>
        <v>2109716</v>
      </c>
      <c r="F9" s="395">
        <f t="shared" ref="F9:F57" si="1">AVERAGE(E9/B9)</f>
        <v>48.182432741058783</v>
      </c>
      <c r="G9" s="185">
        <f>'Voted Exp, Subsidy &amp; LPG A-G'!H8</f>
        <v>116024</v>
      </c>
      <c r="H9" s="215"/>
      <c r="I9" s="606"/>
      <c r="J9" s="606"/>
      <c r="K9" s="606"/>
      <c r="L9" s="606"/>
      <c r="M9" s="606"/>
      <c r="N9" s="606"/>
      <c r="O9" s="606"/>
      <c r="P9" s="606"/>
      <c r="Q9" s="606"/>
      <c r="R9" s="606"/>
      <c r="S9" s="606"/>
      <c r="T9" s="606"/>
      <c r="U9" s="606"/>
      <c r="V9" s="606"/>
      <c r="W9" s="606"/>
      <c r="X9" s="606"/>
      <c r="Y9" s="606"/>
      <c r="Z9" s="606"/>
      <c r="AA9" s="17"/>
      <c r="AB9" s="606"/>
      <c r="AC9" s="606"/>
    </row>
    <row r="10" spans="1:29">
      <c r="A10" s="229" t="s">
        <v>392</v>
      </c>
      <c r="B10" s="279">
        <f>' Expenditure &amp; Subsidy A-G '!D13</f>
        <v>80892</v>
      </c>
      <c r="C10" s="290">
        <f>' Expenditure &amp; Subsidy A-G '!I13</f>
        <v>4242538</v>
      </c>
      <c r="D10" s="215">
        <f t="shared" si="0"/>
        <v>52.446941601147209</v>
      </c>
      <c r="E10" s="258">
        <f>'Voted Exp, Subsidy &amp; LPG A-G'!C9</f>
        <v>3433762</v>
      </c>
      <c r="F10" s="395">
        <f t="shared" si="1"/>
        <v>42.448721752460074</v>
      </c>
      <c r="G10" s="185">
        <f>'Voted Exp, Subsidy &amp; LPG A-G'!H9</f>
        <v>212014</v>
      </c>
      <c r="H10" s="215"/>
      <c r="I10" s="606"/>
      <c r="J10" s="606"/>
      <c r="K10" s="606"/>
      <c r="L10" s="606"/>
      <c r="M10" s="606"/>
      <c r="N10" s="606"/>
      <c r="O10" s="606"/>
      <c r="P10" s="606"/>
      <c r="Q10" s="606"/>
      <c r="R10" s="606"/>
      <c r="S10" s="606"/>
      <c r="T10" s="606"/>
      <c r="U10" s="606"/>
      <c r="V10" s="606"/>
      <c r="W10" s="606"/>
      <c r="X10" s="606"/>
      <c r="Y10" s="606"/>
      <c r="Z10" s="606"/>
      <c r="AA10" s="17"/>
      <c r="AB10" s="606"/>
      <c r="AC10" s="606"/>
    </row>
    <row r="11" spans="1:29">
      <c r="A11" s="229" t="s">
        <v>452</v>
      </c>
      <c r="B11" s="279">
        <f>' Expenditure &amp; Subsidy A-G '!D15</f>
        <v>2350</v>
      </c>
      <c r="C11" s="290">
        <f>' Expenditure &amp; Subsidy A-G '!I15</f>
        <v>67804.53</v>
      </c>
      <c r="D11" s="215">
        <f t="shared" si="0"/>
        <v>28.852991489361703</v>
      </c>
      <c r="E11" s="258">
        <f>'Voted Exp, Subsidy &amp; LPG A-G'!C11</f>
        <v>64300</v>
      </c>
      <c r="F11" s="395">
        <f t="shared" si="1"/>
        <v>27.361702127659573</v>
      </c>
      <c r="G11" s="185">
        <f>'Voted Exp, Subsidy &amp; LPG A-G'!H11</f>
        <v>18924</v>
      </c>
      <c r="H11" s="215"/>
      <c r="I11" s="606"/>
      <c r="J11" s="606"/>
      <c r="K11" s="606"/>
      <c r="L11" s="606"/>
      <c r="M11" s="606"/>
      <c r="N11" s="606"/>
      <c r="O11" s="606"/>
      <c r="P11" s="606"/>
      <c r="Q11" s="606"/>
      <c r="R11" s="606"/>
      <c r="S11" s="606"/>
      <c r="T11" s="606"/>
      <c r="U11" s="606"/>
      <c r="V11" s="606"/>
      <c r="W11" s="606"/>
      <c r="X11" s="606"/>
      <c r="Y11" s="606"/>
      <c r="Z11" s="606"/>
      <c r="AA11" s="603"/>
      <c r="AB11" s="606"/>
      <c r="AC11" s="606"/>
    </row>
    <row r="12" spans="1:29">
      <c r="A12" s="229" t="s">
        <v>202</v>
      </c>
      <c r="B12" s="279">
        <f>' Expenditure &amp; Subsidy A-G '!D16</f>
        <v>193085</v>
      </c>
      <c r="C12" s="290">
        <f>' Expenditure &amp; Subsidy A-G '!I16</f>
        <v>23233079</v>
      </c>
      <c r="D12" s="215">
        <f t="shared" si="0"/>
        <v>120.32565450449285</v>
      </c>
      <c r="E12" s="258">
        <f>'Voted Exp, Subsidy &amp; LPG A-G'!C12</f>
        <v>20117412</v>
      </c>
      <c r="F12" s="395">
        <f t="shared" si="1"/>
        <v>104.18940880959163</v>
      </c>
      <c r="G12" s="185">
        <f>'Voted Exp, Subsidy &amp; LPG A-G'!H12</f>
        <v>474618</v>
      </c>
      <c r="H12" s="215"/>
      <c r="I12" s="606"/>
      <c r="J12" s="606"/>
      <c r="K12" s="606"/>
      <c r="L12" s="606"/>
      <c r="M12" s="606"/>
      <c r="N12" s="606"/>
      <c r="O12" s="606"/>
      <c r="P12" s="606"/>
      <c r="Q12" s="606"/>
      <c r="R12" s="606"/>
      <c r="S12" s="606"/>
      <c r="T12" s="606"/>
      <c r="U12" s="606"/>
      <c r="V12" s="606"/>
      <c r="W12" s="606"/>
      <c r="X12" s="606"/>
      <c r="Y12" s="606"/>
      <c r="Z12" s="606"/>
      <c r="AA12" s="603"/>
      <c r="AB12" s="606"/>
      <c r="AC12" s="606"/>
    </row>
    <row r="13" spans="1:29">
      <c r="A13" s="381" t="s">
        <v>176</v>
      </c>
      <c r="B13" s="279">
        <f>' Expenditure &amp; Subsidy A-G '!D17</f>
        <v>40209</v>
      </c>
      <c r="C13" s="274">
        <f>' Expenditure &amp; Subsidy A-G '!I17</f>
        <v>1670799.49</v>
      </c>
      <c r="D13" s="215">
        <f t="shared" si="0"/>
        <v>41.552873486035466</v>
      </c>
      <c r="E13" s="185">
        <f>'Voted Exp, Subsidy &amp; LPG A-G'!C13</f>
        <v>1493323</v>
      </c>
      <c r="F13" s="395">
        <f t="shared" si="1"/>
        <v>37.139023601681217</v>
      </c>
      <c r="G13" s="185">
        <f>'Voted Exp, Subsidy &amp; LPG A-G'!H13</f>
        <v>120225</v>
      </c>
      <c r="H13" s="215"/>
      <c r="I13" s="606"/>
      <c r="J13" s="606"/>
      <c r="K13" s="606"/>
      <c r="L13" s="606"/>
      <c r="M13" s="606"/>
      <c r="N13" s="606"/>
      <c r="O13" s="606"/>
      <c r="P13" s="606"/>
      <c r="Q13" s="606"/>
      <c r="R13" s="606"/>
      <c r="S13" s="606"/>
      <c r="T13" s="606"/>
      <c r="U13" s="606"/>
      <c r="V13" s="606"/>
      <c r="W13" s="606"/>
      <c r="X13" s="606"/>
      <c r="Y13" s="606"/>
      <c r="Z13" s="606"/>
      <c r="AA13" s="603"/>
      <c r="AB13" s="606"/>
      <c r="AC13" s="606"/>
    </row>
    <row r="14" spans="1:29">
      <c r="A14" s="229" t="s">
        <v>454</v>
      </c>
      <c r="B14" s="279">
        <f>' Expenditure &amp; Subsidy A-G '!D18</f>
        <v>33112</v>
      </c>
      <c r="C14" s="290">
        <f>' Expenditure &amp; Subsidy A-G '!I18</f>
        <v>1422993.78</v>
      </c>
      <c r="D14" s="215">
        <f t="shared" si="0"/>
        <v>42.975168518965937</v>
      </c>
      <c r="E14" s="258">
        <f>'Voted Exp, Subsidy &amp; LPG A-G'!C14</f>
        <v>1007350</v>
      </c>
      <c r="F14" s="395">
        <f t="shared" si="1"/>
        <v>30.422505436095676</v>
      </c>
      <c r="G14" s="185">
        <f>'Voted Exp, Subsidy &amp; LPG A-G'!H14</f>
        <v>103016</v>
      </c>
      <c r="H14" s="215"/>
      <c r="I14" s="606"/>
      <c r="J14" s="606"/>
      <c r="K14" s="606"/>
      <c r="L14" s="606"/>
      <c r="M14" s="606"/>
      <c r="N14" s="606"/>
      <c r="O14" s="606"/>
      <c r="P14" s="606"/>
      <c r="Q14" s="606"/>
      <c r="R14" s="606"/>
      <c r="S14" s="606"/>
      <c r="T14" s="606"/>
      <c r="U14" s="606"/>
      <c r="V14" s="606"/>
      <c r="W14" s="606"/>
      <c r="X14" s="606"/>
      <c r="Y14" s="606"/>
      <c r="Z14" s="606"/>
      <c r="AA14" s="17"/>
      <c r="AB14" s="606"/>
      <c r="AC14" s="606"/>
    </row>
    <row r="15" spans="1:29">
      <c r="A15" s="229" t="s">
        <v>457</v>
      </c>
      <c r="B15" s="279">
        <f>' Expenditure &amp; Subsidy A-G '!D20</f>
        <v>8318</v>
      </c>
      <c r="C15" s="290">
        <f>' Expenditure &amp; Subsidy A-G '!I20</f>
        <v>578763.12</v>
      </c>
      <c r="D15" s="215">
        <f t="shared" si="0"/>
        <v>69.579600865592695</v>
      </c>
      <c r="E15" s="258">
        <f>'Voted Exp, Subsidy &amp; LPG A-G'!C16</f>
        <v>618890</v>
      </c>
      <c r="F15" s="395">
        <f t="shared" si="1"/>
        <v>74.403702813176238</v>
      </c>
      <c r="G15" s="185">
        <f>'Voted Exp, Subsidy &amp; LPG A-G'!H16</f>
        <v>37941</v>
      </c>
      <c r="H15" s="215"/>
      <c r="I15" s="606"/>
      <c r="J15" s="606"/>
      <c r="K15" s="606"/>
      <c r="L15" s="606"/>
      <c r="M15" s="606"/>
      <c r="N15" s="606"/>
      <c r="O15" s="606"/>
      <c r="P15" s="606"/>
      <c r="Q15" s="606"/>
      <c r="R15" s="606"/>
      <c r="S15" s="606"/>
      <c r="T15" s="606"/>
      <c r="U15" s="606"/>
      <c r="V15" s="606"/>
      <c r="W15" s="606"/>
      <c r="X15" s="606"/>
      <c r="Y15" s="606"/>
      <c r="Z15" s="606"/>
      <c r="AA15" s="603"/>
      <c r="AB15" s="606"/>
      <c r="AC15" s="606"/>
    </row>
    <row r="16" spans="1:29">
      <c r="A16" s="229" t="s">
        <v>203</v>
      </c>
      <c r="B16" s="279">
        <f>' Expenditure &amp; Subsidy A-G '!D21</f>
        <v>317575</v>
      </c>
      <c r="C16" s="290">
        <f>' Expenditure &amp; Subsidy A-G '!I21</f>
        <v>10151708</v>
      </c>
      <c r="D16" s="215">
        <f t="shared" si="0"/>
        <v>31.96633236243407</v>
      </c>
      <c r="E16" s="258">
        <f>'Voted Exp, Subsidy &amp; LPG A-G'!C17</f>
        <v>9134332</v>
      </c>
      <c r="F16" s="395">
        <f t="shared" si="1"/>
        <v>28.762755254664253</v>
      </c>
      <c r="G16" s="185">
        <f>'Voted Exp, Subsidy &amp; LPG A-G'!H17</f>
        <v>789482</v>
      </c>
      <c r="H16" s="215"/>
      <c r="I16" s="606"/>
      <c r="J16" s="606"/>
      <c r="K16" s="606"/>
      <c r="L16" s="606"/>
      <c r="M16" s="606"/>
      <c r="N16" s="606"/>
      <c r="O16" s="606"/>
      <c r="P16" s="606"/>
      <c r="Q16" s="606"/>
      <c r="R16" s="606"/>
      <c r="S16" s="606"/>
      <c r="T16" s="606"/>
      <c r="U16" s="606"/>
      <c r="V16" s="606"/>
      <c r="W16" s="606"/>
      <c r="X16" s="606"/>
      <c r="Y16" s="606"/>
      <c r="Z16" s="606"/>
      <c r="AA16" s="603"/>
      <c r="AB16" s="606"/>
      <c r="AC16" s="606"/>
    </row>
    <row r="17" spans="1:29" ht="14.25" customHeight="1">
      <c r="A17" s="229" t="s">
        <v>458</v>
      </c>
      <c r="B17" s="279">
        <f>' Expenditure &amp; Subsidy A-G '!D22</f>
        <v>6049</v>
      </c>
      <c r="C17" s="290">
        <f>' Expenditure &amp; Subsidy A-G '!I22</f>
        <v>425174.79</v>
      </c>
      <c r="D17" s="215">
        <f t="shared" si="0"/>
        <v>70.288442717804585</v>
      </c>
      <c r="E17" s="258">
        <f>'Voted Exp, Subsidy &amp; LPG A-G'!C18</f>
        <v>328613</v>
      </c>
      <c r="F17" s="395">
        <f t="shared" si="1"/>
        <v>54.325177715324848</v>
      </c>
      <c r="G17" s="185">
        <f>'Voted Exp, Subsidy &amp; LPG A-G'!H18</f>
        <v>31719</v>
      </c>
      <c r="H17" s="215"/>
      <c r="I17" s="606"/>
      <c r="J17" s="606"/>
      <c r="K17" s="606"/>
      <c r="L17" s="606"/>
      <c r="M17" s="606"/>
      <c r="N17" s="606"/>
      <c r="O17" s="606"/>
      <c r="P17" s="606"/>
      <c r="Q17" s="606"/>
      <c r="R17" s="606"/>
      <c r="S17" s="606"/>
      <c r="T17" s="606"/>
      <c r="U17" s="606"/>
      <c r="V17" s="606"/>
      <c r="W17" s="606"/>
      <c r="X17" s="606"/>
      <c r="Y17" s="606"/>
      <c r="Z17" s="606"/>
      <c r="AA17" s="17"/>
      <c r="AB17" s="606"/>
      <c r="AC17" s="606"/>
    </row>
    <row r="18" spans="1:29">
      <c r="A18" s="229" t="s">
        <v>204</v>
      </c>
      <c r="B18" s="279">
        <f>' Expenditure &amp; Subsidy A-G '!D24</f>
        <v>78489</v>
      </c>
      <c r="C18" s="290">
        <f>' Expenditure &amp; Subsidy A-G '!I24</f>
        <v>4123351.33</v>
      </c>
      <c r="D18" s="215">
        <f t="shared" si="0"/>
        <v>52.534130005478474</v>
      </c>
      <c r="E18" s="258">
        <f>'Voted Exp, Subsidy &amp; LPG A-G'!C20</f>
        <v>2078270</v>
      </c>
      <c r="F18" s="395">
        <f t="shared" si="1"/>
        <v>26.47848743135981</v>
      </c>
      <c r="G18" s="185">
        <f>'Voted Exp, Subsidy &amp; LPG A-G'!H20</f>
        <v>202560</v>
      </c>
      <c r="H18" s="215"/>
      <c r="I18" s="606"/>
      <c r="J18" s="606"/>
      <c r="K18" s="606"/>
      <c r="L18" s="606"/>
      <c r="M18" s="606"/>
      <c r="N18" s="606"/>
      <c r="O18" s="606"/>
      <c r="P18" s="606"/>
      <c r="Q18" s="606"/>
      <c r="R18" s="606"/>
      <c r="S18" s="606"/>
      <c r="T18" s="606"/>
      <c r="U18" s="606"/>
      <c r="V18" s="606"/>
      <c r="W18" s="606"/>
      <c r="X18" s="606"/>
      <c r="Y18" s="606"/>
      <c r="Z18" s="606"/>
      <c r="AA18" s="603"/>
      <c r="AB18" s="606"/>
      <c r="AC18" s="606"/>
    </row>
    <row r="19" spans="1:29">
      <c r="A19" s="229" t="s">
        <v>170</v>
      </c>
      <c r="B19" s="279">
        <f>' Expenditure &amp; Subsidy A-G '!D28</f>
        <v>42467</v>
      </c>
      <c r="C19" s="290">
        <f>' Expenditure &amp; Subsidy A-G '!I28</f>
        <v>1419549.26</v>
      </c>
      <c r="D19" s="215">
        <f t="shared" si="0"/>
        <v>33.427114229872608</v>
      </c>
      <c r="E19" s="185">
        <f>'Voted Exp, Subsidy &amp; LPG A-G'!C24</f>
        <v>1467000</v>
      </c>
      <c r="F19" s="395">
        <f t="shared" si="1"/>
        <v>34.544469823627757</v>
      </c>
      <c r="G19" s="185">
        <f>'Voted Exp, Subsidy &amp; LPG A-G'!H24</f>
        <v>113466</v>
      </c>
      <c r="H19" s="215"/>
      <c r="I19" s="606"/>
      <c r="J19" s="606"/>
      <c r="K19" s="606"/>
      <c r="L19" s="606"/>
      <c r="M19" s="606"/>
      <c r="N19" s="606"/>
      <c r="O19" s="606"/>
      <c r="P19" s="606"/>
      <c r="Q19" s="606"/>
      <c r="R19" s="606"/>
      <c r="S19" s="606"/>
      <c r="T19" s="606"/>
      <c r="U19" s="606"/>
      <c r="V19" s="606"/>
      <c r="W19" s="606"/>
      <c r="X19" s="606"/>
      <c r="Y19" s="606"/>
      <c r="Z19" s="606"/>
      <c r="AA19" s="603"/>
      <c r="AB19" s="606"/>
      <c r="AC19" s="606"/>
    </row>
    <row r="20" spans="1:29">
      <c r="A20" s="229" t="s">
        <v>463</v>
      </c>
      <c r="B20" s="279">
        <f>' Expenditure &amp; Subsidy A-G '!D29</f>
        <v>3058</v>
      </c>
      <c r="C20" s="290">
        <f>' Expenditure &amp; Subsidy A-G '!I29</f>
        <v>408283.47000000003</v>
      </c>
      <c r="D20" s="215">
        <f t="shared" si="0"/>
        <v>133.51323413996076</v>
      </c>
      <c r="E20" s="258">
        <f>'Voted Exp, Subsidy &amp; LPG A-G'!C25</f>
        <v>272000</v>
      </c>
      <c r="F20" s="395">
        <f t="shared" si="1"/>
        <v>88.94702419882276</v>
      </c>
      <c r="G20" s="185">
        <f>'Voted Exp, Subsidy &amp; LPG A-G'!H25</f>
        <v>22289</v>
      </c>
      <c r="H20" s="215"/>
      <c r="I20" s="606"/>
      <c r="J20" s="606"/>
      <c r="K20" s="606"/>
      <c r="L20" s="606"/>
      <c r="M20" s="606"/>
      <c r="N20" s="606"/>
      <c r="O20" s="606"/>
      <c r="P20" s="606"/>
      <c r="Q20" s="606"/>
      <c r="R20" s="606"/>
      <c r="S20" s="606"/>
      <c r="T20" s="606"/>
      <c r="U20" s="606"/>
      <c r="V20" s="606"/>
      <c r="W20" s="606"/>
      <c r="X20" s="606"/>
      <c r="Y20" s="606"/>
      <c r="Z20" s="606"/>
      <c r="AA20" s="603"/>
      <c r="AB20" s="606"/>
      <c r="AC20" s="606"/>
    </row>
    <row r="21" spans="1:29">
      <c r="A21" s="229" t="s">
        <v>107</v>
      </c>
      <c r="B21" s="279">
        <f>' Expenditure &amp; Subsidy A-G '!D31</f>
        <v>19067</v>
      </c>
      <c r="C21" s="290">
        <f>' Expenditure &amp; Subsidy A-G '!I31</f>
        <v>841134.6</v>
      </c>
      <c r="D21" s="215">
        <f t="shared" si="0"/>
        <v>44.114679813289975</v>
      </c>
      <c r="E21" s="258">
        <f>'Voted Exp, Subsidy &amp; LPG A-G'!C27</f>
        <v>800776</v>
      </c>
      <c r="F21" s="395">
        <f t="shared" si="1"/>
        <v>41.998007027849162</v>
      </c>
      <c r="G21" s="185">
        <f>'Voted Exp, Subsidy &amp; LPG A-G'!H27</f>
        <v>65274</v>
      </c>
      <c r="H21" s="215"/>
      <c r="I21" s="606"/>
      <c r="J21" s="606"/>
      <c r="K21" s="606"/>
      <c r="L21" s="606"/>
      <c r="M21" s="606"/>
      <c r="N21" s="606"/>
      <c r="O21" s="606"/>
      <c r="P21" s="606"/>
      <c r="Q21" s="606"/>
      <c r="R21" s="606"/>
      <c r="S21" s="606"/>
      <c r="T21" s="606"/>
      <c r="U21" s="606"/>
      <c r="V21" s="606"/>
      <c r="W21" s="606"/>
      <c r="X21" s="606"/>
      <c r="Y21" s="606"/>
      <c r="Z21" s="606"/>
      <c r="AA21" s="603"/>
      <c r="AB21" s="606"/>
      <c r="AC21" s="606"/>
    </row>
    <row r="22" spans="1:29" ht="12.95" customHeight="1">
      <c r="A22" s="23" t="s">
        <v>400</v>
      </c>
      <c r="B22" s="279">
        <f>' Expenditure &amp; Subsidy A-G '!D32</f>
        <v>34781</v>
      </c>
      <c r="C22" s="619">
        <f>' Expenditure &amp; Subsidy A-G '!I32</f>
        <v>2301020.21</v>
      </c>
      <c r="D22" s="379">
        <f t="shared" si="0"/>
        <v>66.15739081682527</v>
      </c>
      <c r="E22" s="475">
        <f>'Voted Exp, Subsidy &amp; LPG A-G'!C28</f>
        <v>1814098</v>
      </c>
      <c r="F22" s="620">
        <f t="shared" si="1"/>
        <v>52.157729795003021</v>
      </c>
      <c r="G22" s="331">
        <f>'Voted Exp, Subsidy &amp; LPG A-G'!H28</f>
        <v>96245</v>
      </c>
      <c r="H22" s="379"/>
      <c r="I22" s="606"/>
      <c r="J22" s="606"/>
      <c r="K22" s="606"/>
      <c r="L22" s="606"/>
      <c r="M22" s="606"/>
      <c r="N22" s="606"/>
      <c r="O22" s="606"/>
      <c r="P22" s="606"/>
      <c r="Q22" s="606"/>
      <c r="R22" s="606"/>
      <c r="S22" s="606"/>
      <c r="T22" s="606"/>
      <c r="U22" s="606"/>
      <c r="V22" s="606"/>
      <c r="W22" s="606"/>
      <c r="X22" s="606"/>
      <c r="Y22" s="606"/>
      <c r="Z22" s="606"/>
      <c r="AA22" s="603"/>
      <c r="AB22" s="606"/>
      <c r="AC22" s="606"/>
    </row>
    <row r="23" spans="1:29">
      <c r="A23" s="229" t="s">
        <v>401</v>
      </c>
      <c r="B23" s="279">
        <f>' Expenditure &amp; Subsidy A-G '!D35</f>
        <v>60451</v>
      </c>
      <c r="C23" s="290">
        <f>' Expenditure &amp; Subsidy A-G '!I35</f>
        <v>2400091</v>
      </c>
      <c r="D23" s="215">
        <f t="shared" si="0"/>
        <v>39.703081834874524</v>
      </c>
      <c r="E23" s="258">
        <f>'Voted Exp, Subsidy &amp; LPG A-G'!C31</f>
        <v>2566476</v>
      </c>
      <c r="F23" s="395">
        <f t="shared" si="1"/>
        <v>42.455476336206182</v>
      </c>
      <c r="G23" s="185">
        <f>'Voted Exp, Subsidy &amp; LPG A-G'!H31</f>
        <v>159938</v>
      </c>
      <c r="H23" s="215"/>
      <c r="I23" s="606"/>
      <c r="J23" s="606"/>
      <c r="K23" s="606"/>
      <c r="L23" s="606"/>
      <c r="M23" s="606"/>
      <c r="N23" s="606"/>
      <c r="O23" s="606"/>
      <c r="P23" s="606"/>
      <c r="Q23" s="606"/>
      <c r="R23" s="606"/>
      <c r="S23" s="606"/>
      <c r="T23" s="606"/>
      <c r="U23" s="606"/>
      <c r="V23" s="606"/>
      <c r="W23" s="606"/>
      <c r="X23" s="606"/>
      <c r="Y23" s="606"/>
      <c r="Z23" s="606"/>
      <c r="AA23" s="603"/>
      <c r="AB23" s="606"/>
      <c r="AC23" s="606"/>
    </row>
    <row r="24" spans="1:29">
      <c r="A24" s="229" t="s">
        <v>108</v>
      </c>
      <c r="B24" s="279">
        <f>' Expenditure &amp; Subsidy A-G '!D36</f>
        <v>152584</v>
      </c>
      <c r="C24" s="290">
        <f>' Expenditure &amp; Subsidy A-G '!I36</f>
        <v>6454633.1900000004</v>
      </c>
      <c r="D24" s="215">
        <f t="shared" si="0"/>
        <v>42.302162677607093</v>
      </c>
      <c r="E24" s="258">
        <f>'Voted Exp, Subsidy &amp; LPG A-G'!C32</f>
        <v>4532300</v>
      </c>
      <c r="F24" s="395">
        <f t="shared" si="1"/>
        <v>29.703638651496881</v>
      </c>
      <c r="G24" s="185">
        <f>'Voted Exp, Subsidy &amp; LPG A-G'!H32</f>
        <v>375558</v>
      </c>
      <c r="H24" s="215"/>
      <c r="I24" s="606"/>
      <c r="J24" s="606"/>
      <c r="K24" s="606"/>
      <c r="L24" s="606"/>
      <c r="M24" s="606"/>
      <c r="N24" s="606"/>
      <c r="O24" s="606"/>
      <c r="P24" s="606"/>
      <c r="Q24" s="606"/>
      <c r="R24" s="606"/>
      <c r="S24" s="606"/>
      <c r="T24" s="606"/>
      <c r="U24" s="606"/>
      <c r="V24" s="606"/>
      <c r="W24" s="606"/>
      <c r="X24" s="606"/>
      <c r="Y24" s="606"/>
      <c r="Z24" s="606"/>
      <c r="AA24" s="603"/>
      <c r="AB24" s="606"/>
      <c r="AC24" s="606"/>
    </row>
    <row r="25" spans="1:29">
      <c r="A25" s="229" t="s">
        <v>193</v>
      </c>
      <c r="B25" s="279">
        <f>' Expenditure &amp; Subsidy A-G '!D37</f>
        <v>81997</v>
      </c>
      <c r="C25" s="290">
        <f>' Expenditure &amp; Subsidy A-G '!I37</f>
        <v>3669728.86</v>
      </c>
      <c r="D25" s="215">
        <f t="shared" si="0"/>
        <v>44.754428332743878</v>
      </c>
      <c r="E25" s="258">
        <f>'Voted Exp, Subsidy &amp; LPG A-G'!C33</f>
        <v>3075000</v>
      </c>
      <c r="F25" s="395">
        <f t="shared" si="1"/>
        <v>37.501372001414687</v>
      </c>
      <c r="G25" s="185">
        <f>'Voted Exp, Subsidy &amp; LPG A-G'!H33</f>
        <v>223696</v>
      </c>
      <c r="H25" s="215"/>
      <c r="I25" s="606"/>
      <c r="J25" s="606"/>
      <c r="K25" s="606"/>
      <c r="L25" s="606"/>
      <c r="M25" s="606"/>
      <c r="N25" s="606"/>
      <c r="O25" s="606"/>
      <c r="P25" s="606"/>
      <c r="Q25" s="606"/>
      <c r="R25" s="606"/>
      <c r="S25" s="606"/>
      <c r="T25" s="606"/>
      <c r="U25" s="606"/>
      <c r="V25" s="606"/>
      <c r="W25" s="606"/>
      <c r="X25" s="606"/>
      <c r="Y25" s="606"/>
      <c r="Z25" s="606"/>
      <c r="AA25" s="17"/>
      <c r="AB25" s="606"/>
      <c r="AC25" s="606"/>
    </row>
    <row r="26" spans="1:29">
      <c r="A26" s="229" t="s">
        <v>109</v>
      </c>
      <c r="B26" s="279">
        <f>' Expenditure &amp; Subsidy A-G '!D38</f>
        <v>146314</v>
      </c>
      <c r="C26" s="290">
        <f>' Expenditure &amp; Subsidy A-G '!I38</f>
        <v>5175744.17</v>
      </c>
      <c r="D26" s="215">
        <f t="shared" si="0"/>
        <v>35.374223724318931</v>
      </c>
      <c r="E26" s="258">
        <f>'Voted Exp, Subsidy &amp; LPG A-G'!C34</f>
        <v>4247965</v>
      </c>
      <c r="F26" s="395">
        <f t="shared" si="1"/>
        <v>29.033209398963873</v>
      </c>
      <c r="G26" s="185">
        <f>'Voted Exp, Subsidy &amp; LPG A-G'!H34</f>
        <v>365451</v>
      </c>
      <c r="H26" s="215"/>
      <c r="I26" s="606"/>
      <c r="J26" s="606"/>
      <c r="K26" s="606"/>
      <c r="L26" s="606"/>
      <c r="M26" s="606"/>
      <c r="N26" s="606"/>
      <c r="O26" s="606"/>
      <c r="P26" s="606"/>
      <c r="Q26" s="606"/>
      <c r="R26" s="606"/>
      <c r="S26" s="606"/>
      <c r="T26" s="606"/>
      <c r="U26" s="606"/>
      <c r="V26" s="606"/>
      <c r="W26" s="606"/>
      <c r="X26" s="606"/>
      <c r="Y26" s="606"/>
      <c r="Z26" s="606"/>
      <c r="AA26" s="17"/>
      <c r="AB26" s="606"/>
      <c r="AC26" s="606"/>
    </row>
    <row r="27" spans="1:29" s="671" customFormat="1">
      <c r="A27" s="172" t="s">
        <v>311</v>
      </c>
      <c r="B27" s="383">
        <f>' Expenditure &amp; Subsidy A-G '!D44+' Expenditure &amp; Subsidy A-G '!D51+'Expenditure &amp; Subsidy G-N'!D52</f>
        <v>16198</v>
      </c>
      <c r="C27" s="591">
        <f>' Expenditure &amp; Subsidy A-G '!I44+' Expenditure &amp; Subsidy A-G '!I51+'Expenditure &amp; Subsidy G-N'!I52</f>
        <v>738146.38</v>
      </c>
      <c r="D27" s="274">
        <f t="shared" si="0"/>
        <v>45.570217310779107</v>
      </c>
      <c r="E27" s="673">
        <f>'Voted Exp, Subsidy &amp; LPG A-G'!C47+'Voted Exp, Subsidy &amp; LPG A-G'!C40+'Voted Exp, Subsidy &amp; LPG G-P'!C45</f>
        <v>737796</v>
      </c>
      <c r="F27" s="395">
        <f t="shared" si="1"/>
        <v>45.548586245215461</v>
      </c>
      <c r="G27" s="673">
        <f>'Voted Exp, Subsidy &amp; LPG A-G'!H40+'Voted Exp, Subsidy &amp; LPG A-G'!H47+'Voted Exp, Subsidy &amp; LPG G-P'!H45</f>
        <v>97750</v>
      </c>
      <c r="H27" s="570"/>
      <c r="AA27" s="672"/>
    </row>
    <row r="28" spans="1:29">
      <c r="A28" s="172" t="s">
        <v>553</v>
      </c>
      <c r="B28" s="279">
        <f>'Expenditure &amp; Subsidy N-Y'!D32+'Expenditure &amp; Subsidy G-N'!D19+'Expenditure &amp; Subsidy G-N'!D44+'Expenditure &amp; Subsidy G-N'!D56+'Expenditure &amp; Subsidy N-Y'!D40+'Expenditure &amp; Subsidy N-Y'!D44</f>
        <v>94835</v>
      </c>
      <c r="C28" s="591">
        <f>'Expenditure &amp; Subsidy N-Y'!H32+'Expenditure &amp; Subsidy G-N'!I44+'Expenditure &amp; Subsidy G-N'!I56+'Expenditure &amp; Subsidy N-Y'!H40+'Expenditure &amp; Subsidy N-Y'!H44+'Expenditure &amp; Subsidy G-N'!I19</f>
        <v>5064677.83</v>
      </c>
      <c r="D28" s="215">
        <f t="shared" si="0"/>
        <v>53.405154531554807</v>
      </c>
      <c r="E28" s="185">
        <f>'Voted Exp, Subsidy &amp; LPG P-Y'!C21+'Voted Exp, Subsidy &amp; LPG G-P'!C12+'Voted Exp, Subsidy &amp; LPG G-P'!C37+'Voted Exp, Subsidy &amp; LPG G-P'!C49+'Voted Exp, Subsidy &amp; LPG P-Y'!C29+'Voted Exp, Subsidy &amp; LPG P-Y'!C33</f>
        <v>3666296</v>
      </c>
      <c r="F28" s="395">
        <f t="shared" si="1"/>
        <v>38.65973532978331</v>
      </c>
      <c r="G28" s="82">
        <f>'Voted Exp, Subsidy &amp; LPG P-Y'!H21+'Voted Exp, Subsidy &amp; LPG G-P'!H12+'Voted Exp, Subsidy &amp; LPG G-P'!H37+'Voted Exp, Subsidy &amp; LPG G-P'!H49+'Voted Exp, Subsidy &amp; LPG P-Y'!H29+'Voted Exp, Subsidy &amp; LPG P-Y'!H33</f>
        <v>385785</v>
      </c>
      <c r="H28" s="270"/>
      <c r="I28" s="606"/>
      <c r="J28" s="606"/>
      <c r="K28" s="606"/>
      <c r="L28" s="606"/>
      <c r="M28" s="606"/>
      <c r="N28" s="606"/>
      <c r="O28" s="606"/>
      <c r="P28" s="606"/>
      <c r="Q28" s="606"/>
      <c r="R28" s="606"/>
      <c r="S28" s="606"/>
      <c r="T28" s="606"/>
      <c r="U28" s="606"/>
      <c r="V28" s="606"/>
      <c r="W28" s="606"/>
      <c r="X28" s="606"/>
      <c r="Y28" s="606"/>
      <c r="Z28" s="606"/>
      <c r="AA28" s="17"/>
      <c r="AB28" s="606"/>
      <c r="AC28" s="606"/>
    </row>
    <row r="29" spans="1:29">
      <c r="A29" s="172" t="s">
        <v>194</v>
      </c>
      <c r="B29" s="279">
        <f>'Expenditure &amp; Subsidy N-Y'!D12+' Expenditure &amp; Subsidy A-G '!D23+' Expenditure &amp; Subsidy A-G '!D34+' Expenditure &amp; Subsidy A-G '!D50+' Expenditure &amp; Subsidy A-G '!D56</f>
        <v>82983</v>
      </c>
      <c r="C29" s="274">
        <f>'Expenditure &amp; Subsidy N-Y'!H12+' Expenditure &amp; Subsidy A-G '!I23+' Expenditure &amp; Subsidy A-G '!I34+' Expenditure &amp; Subsidy A-G '!I50+' Expenditure &amp; Subsidy A-G '!I56</f>
        <v>2859588.01</v>
      </c>
      <c r="D29" s="215">
        <f t="shared" si="0"/>
        <v>34.459925647421755</v>
      </c>
      <c r="E29" s="185">
        <f>'Voted Exp, Subsidy &amp; LPG G-P'!C55+'Voted Exp, Subsidy &amp; LPG A-G'!C19+'Voted Exp, Subsidy &amp; LPG A-G'!C30+'Voted Exp, Subsidy &amp; LPG A-G'!C46+'Voted Exp, Subsidy &amp; LPG A-G'!C52</f>
        <v>3288066</v>
      </c>
      <c r="F29" s="395">
        <f t="shared" si="1"/>
        <v>39.62336864177</v>
      </c>
      <c r="G29" s="258">
        <f>'Voted Exp, Subsidy &amp; LPG G-P'!H55+'Voted Exp, Subsidy &amp; LPG A-G'!H19+'Voted Exp, Subsidy &amp; LPG A-G'!H30+'Voted Exp, Subsidy &amp; LPG A-G'!H46+'Voted Exp, Subsidy &amp; LPG A-G'!H52</f>
        <v>270223</v>
      </c>
      <c r="H29" s="17"/>
      <c r="I29" s="606"/>
      <c r="J29" s="606"/>
      <c r="K29" s="606"/>
      <c r="L29" s="606"/>
      <c r="M29" s="606"/>
      <c r="N29" s="606"/>
      <c r="O29" s="606"/>
      <c r="P29" s="606"/>
      <c r="Q29" s="606"/>
      <c r="R29" s="606"/>
      <c r="S29" s="606"/>
      <c r="T29" s="606"/>
      <c r="U29" s="606"/>
      <c r="V29" s="606"/>
      <c r="W29" s="606"/>
      <c r="X29" s="606"/>
      <c r="Y29" s="606"/>
      <c r="Z29" s="606"/>
      <c r="AA29" s="17"/>
      <c r="AB29" s="606"/>
      <c r="AC29" s="606"/>
    </row>
    <row r="30" spans="1:29">
      <c r="A30" s="229" t="s">
        <v>110</v>
      </c>
      <c r="B30" s="279">
        <f>' Expenditure &amp; Subsidy A-G '!D40</f>
        <v>53270</v>
      </c>
      <c r="C30" s="273">
        <f>' Expenditure &amp; Subsidy A-G '!I40</f>
        <v>1688916.9300000002</v>
      </c>
      <c r="D30" s="215">
        <f t="shared" si="0"/>
        <v>31.704841937300547</v>
      </c>
      <c r="E30" s="258">
        <f>'Voted Exp, Subsidy &amp; LPG A-G'!C36</f>
        <v>1329210</v>
      </c>
      <c r="F30" s="395">
        <f t="shared" si="1"/>
        <v>24.952318378073961</v>
      </c>
      <c r="G30" s="185">
        <f>'Voted Exp, Subsidy &amp; LPG A-G'!H36</f>
        <v>142510</v>
      </c>
      <c r="H30" s="215"/>
      <c r="I30" s="606"/>
      <c r="J30" s="606"/>
      <c r="K30" s="606"/>
      <c r="L30" s="606"/>
      <c r="M30" s="606"/>
      <c r="N30" s="606"/>
      <c r="O30" s="606"/>
      <c r="P30" s="606"/>
      <c r="Q30" s="606"/>
      <c r="R30" s="606"/>
      <c r="S30" s="606"/>
      <c r="T30" s="606"/>
      <c r="U30" s="606"/>
      <c r="V30" s="606"/>
      <c r="W30" s="606"/>
      <c r="X30" s="606"/>
      <c r="Y30" s="606"/>
      <c r="Z30" s="606"/>
      <c r="AA30" s="17"/>
      <c r="AB30" s="606"/>
      <c r="AC30" s="606"/>
    </row>
    <row r="31" spans="1:29">
      <c r="A31" s="172" t="s">
        <v>547</v>
      </c>
      <c r="B31" s="279">
        <f>' Expenditure &amp; Subsidy A-G '!D41+' Expenditure &amp; Subsidy A-G '!D19</f>
        <v>64060</v>
      </c>
      <c r="C31" s="274">
        <f>' Expenditure &amp; Subsidy A-G '!I41+' Expenditure &amp; Subsidy A-G '!I19</f>
        <v>4827950.21</v>
      </c>
      <c r="D31" s="215">
        <f t="shared" si="0"/>
        <v>75.366066344052456</v>
      </c>
      <c r="E31" s="185">
        <f>'Voted Exp, Subsidy &amp; LPG A-G'!C37+'Voted Exp, Subsidy &amp; LPG A-G'!C15</f>
        <v>1574434.62</v>
      </c>
      <c r="F31" s="395">
        <f t="shared" si="1"/>
        <v>24.577499531689043</v>
      </c>
      <c r="G31" s="82">
        <f>'Voted Exp, Subsidy &amp; LPG A-G'!H37+'Voted Exp, Subsidy &amp; LPG A-G'!H15</f>
        <v>247816</v>
      </c>
      <c r="H31" s="270"/>
      <c r="I31" s="606"/>
      <c r="J31" s="606"/>
      <c r="K31" s="606"/>
      <c r="L31" s="606"/>
      <c r="M31" s="606"/>
      <c r="N31" s="606"/>
      <c r="O31" s="606"/>
      <c r="P31" s="606"/>
      <c r="Q31" s="606"/>
      <c r="R31" s="606"/>
      <c r="S31" s="606"/>
      <c r="T31" s="606"/>
      <c r="U31" s="606"/>
      <c r="V31" s="606"/>
      <c r="W31" s="606"/>
      <c r="X31" s="606"/>
      <c r="Y31" s="606"/>
      <c r="Z31" s="606"/>
      <c r="AA31" s="17"/>
      <c r="AB31" s="606"/>
      <c r="AC31" s="606"/>
    </row>
    <row r="32" spans="1:29">
      <c r="A32" s="229" t="s">
        <v>471</v>
      </c>
      <c r="B32" s="279">
        <f>' Expenditure &amp; Subsidy A-G '!D42</f>
        <v>4946</v>
      </c>
      <c r="C32" s="273">
        <f>' Expenditure &amp; Subsidy A-G '!I42</f>
        <v>349654</v>
      </c>
      <c r="D32" s="215">
        <f t="shared" si="0"/>
        <v>70.69429842296806</v>
      </c>
      <c r="E32" s="258">
        <f>'Voted Exp, Subsidy &amp; LPG A-G'!C38</f>
        <v>319000</v>
      </c>
      <c r="F32" s="395">
        <f t="shared" si="1"/>
        <v>64.496562879094213</v>
      </c>
      <c r="G32" s="185">
        <f>'Voted Exp, Subsidy &amp; LPG A-G'!H38</f>
        <v>30883</v>
      </c>
      <c r="H32" s="215"/>
      <c r="I32" s="606"/>
      <c r="J32" s="606"/>
      <c r="K32" s="606"/>
      <c r="L32" s="606"/>
      <c r="M32" s="606"/>
      <c r="N32" s="606"/>
      <c r="O32" s="606"/>
      <c r="P32" s="606"/>
      <c r="Q32" s="606"/>
      <c r="R32" s="606"/>
      <c r="S32" s="606"/>
      <c r="T32" s="606"/>
      <c r="U32" s="606"/>
      <c r="V32" s="606"/>
      <c r="W32" s="606"/>
      <c r="X32" s="606"/>
      <c r="Y32" s="606"/>
      <c r="Z32" s="606"/>
      <c r="AA32" s="17"/>
      <c r="AB32" s="606"/>
      <c r="AC32" s="606"/>
    </row>
    <row r="33" spans="1:29">
      <c r="A33" s="381" t="s">
        <v>472</v>
      </c>
      <c r="B33" s="279">
        <f>' Expenditure &amp; Subsidy A-G '!D43</f>
        <v>70916</v>
      </c>
      <c r="C33" s="273">
        <f>' Expenditure &amp; Subsidy A-G '!I43</f>
        <v>2036845.79</v>
      </c>
      <c r="D33" s="215">
        <f t="shared" si="0"/>
        <v>28.72194977156072</v>
      </c>
      <c r="E33" s="258">
        <f>'Voted Exp, Subsidy &amp; LPG A-G'!C39</f>
        <v>1809475</v>
      </c>
      <c r="F33" s="395">
        <f t="shared" si="1"/>
        <v>25.51575102938688</v>
      </c>
      <c r="G33" s="185">
        <f>'Voted Exp, Subsidy &amp; LPG A-G'!H39</f>
        <v>180749</v>
      </c>
      <c r="H33" s="215"/>
      <c r="I33" s="606"/>
      <c r="J33" s="606"/>
      <c r="K33" s="606"/>
      <c r="L33" s="606"/>
      <c r="M33" s="606"/>
      <c r="N33" s="606"/>
      <c r="O33" s="606"/>
      <c r="P33" s="606"/>
      <c r="Q33" s="606"/>
      <c r="R33" s="606"/>
      <c r="S33" s="606"/>
      <c r="T33" s="606"/>
      <c r="U33" s="606"/>
      <c r="V33" s="606"/>
      <c r="W33" s="606"/>
      <c r="X33" s="606"/>
      <c r="Y33" s="606"/>
      <c r="Z33" s="606"/>
      <c r="AA33" s="17"/>
      <c r="AB33" s="606"/>
      <c r="AC33" s="606"/>
    </row>
    <row r="34" spans="1:29">
      <c r="A34" s="229" t="s">
        <v>484</v>
      </c>
      <c r="B34" s="279">
        <f>' Expenditure &amp; Subsidy A-G '!D54</f>
        <v>36940</v>
      </c>
      <c r="C34" s="273">
        <f>' Expenditure &amp; Subsidy A-G '!I54</f>
        <v>1885278.1199999999</v>
      </c>
      <c r="D34" s="215">
        <f t="shared" si="0"/>
        <v>51.036224147265834</v>
      </c>
      <c r="E34" s="258">
        <f>'Voted Exp, Subsidy &amp; LPG A-G'!C50</f>
        <v>1826993</v>
      </c>
      <c r="F34" s="395">
        <f t="shared" si="1"/>
        <v>49.458391987005953</v>
      </c>
      <c r="G34" s="185">
        <f>'Voted Exp, Subsidy &amp; LPG A-G'!H50</f>
        <v>110627</v>
      </c>
      <c r="H34" s="215"/>
      <c r="I34" s="606"/>
      <c r="J34" s="606"/>
      <c r="K34" s="606"/>
      <c r="L34" s="606"/>
      <c r="M34" s="606"/>
      <c r="N34" s="606"/>
      <c r="O34" s="606"/>
      <c r="P34" s="606"/>
      <c r="Q34" s="606"/>
      <c r="R34" s="606"/>
      <c r="S34" s="606"/>
      <c r="T34" s="606"/>
      <c r="U34" s="606"/>
      <c r="V34" s="606"/>
      <c r="W34" s="606"/>
      <c r="X34" s="606"/>
      <c r="Y34" s="606"/>
      <c r="Z34" s="606"/>
      <c r="AA34" s="603"/>
      <c r="AB34" s="606"/>
      <c r="AC34" s="606"/>
    </row>
    <row r="35" spans="1:29">
      <c r="A35" s="229" t="s">
        <v>406</v>
      </c>
      <c r="B35" s="279">
        <f>' Expenditure &amp; Subsidy A-G '!D55</f>
        <v>198381</v>
      </c>
      <c r="C35" s="273">
        <f>' Expenditure &amp; Subsidy A-G '!I55</f>
        <v>7854437.1899999995</v>
      </c>
      <c r="D35" s="215">
        <f t="shared" si="0"/>
        <v>39.592688765557185</v>
      </c>
      <c r="E35" s="258">
        <f>'Voted Exp, Subsidy &amp; LPG A-G'!C51</f>
        <v>5558109</v>
      </c>
      <c r="F35" s="395">
        <f t="shared" si="1"/>
        <v>28.017345411102877</v>
      </c>
      <c r="G35" s="185">
        <f>'Voted Exp, Subsidy &amp; LPG A-G'!H51</f>
        <v>493425</v>
      </c>
      <c r="H35" s="215"/>
      <c r="I35" s="606"/>
      <c r="J35" s="606"/>
      <c r="K35" s="606"/>
      <c r="L35" s="606"/>
      <c r="M35" s="606"/>
      <c r="N35" s="606"/>
      <c r="O35" s="606"/>
      <c r="P35" s="606"/>
      <c r="Q35" s="606"/>
      <c r="R35" s="606"/>
      <c r="S35" s="606"/>
      <c r="T35" s="606"/>
      <c r="U35" s="606"/>
      <c r="V35" s="606"/>
      <c r="W35" s="606"/>
      <c r="X35" s="606"/>
      <c r="Y35" s="606"/>
      <c r="Z35" s="606"/>
      <c r="AA35" s="603"/>
      <c r="AB35" s="606"/>
      <c r="AC35" s="606"/>
    </row>
    <row r="36" spans="1:29">
      <c r="A36" s="229" t="s">
        <v>152</v>
      </c>
      <c r="B36" s="279">
        <f>' Expenditure &amp; Subsidy A-G '!D58</f>
        <v>8931</v>
      </c>
      <c r="C36" s="215">
        <f>' Expenditure &amp; Subsidy A-G '!I58</f>
        <v>807446.66</v>
      </c>
      <c r="D36" s="215">
        <f t="shared" si="0"/>
        <v>90.409434553801376</v>
      </c>
      <c r="E36" s="185">
        <f>'Voted Exp, Subsidy &amp; LPG A-G'!C54</f>
        <v>730928</v>
      </c>
      <c r="F36" s="395">
        <f t="shared" si="1"/>
        <v>81.841675064382486</v>
      </c>
      <c r="G36" s="185">
        <f>'Voted Exp, Subsidy &amp; LPG A-G'!H54</f>
        <v>51646</v>
      </c>
      <c r="H36" s="215"/>
      <c r="I36" s="606"/>
      <c r="J36" s="606"/>
      <c r="K36" s="606"/>
      <c r="L36" s="606"/>
      <c r="M36" s="606"/>
      <c r="N36" s="606"/>
      <c r="O36" s="606"/>
      <c r="P36" s="606"/>
      <c r="Q36" s="606"/>
      <c r="R36" s="606"/>
      <c r="S36" s="606"/>
      <c r="T36" s="606"/>
      <c r="U36" s="606"/>
      <c r="V36" s="606"/>
      <c r="W36" s="606"/>
      <c r="X36" s="606"/>
      <c r="Y36" s="606"/>
      <c r="Z36" s="606"/>
      <c r="AA36" s="603"/>
      <c r="AB36" s="606"/>
      <c r="AC36" s="606"/>
    </row>
    <row r="37" spans="1:29">
      <c r="A37" s="229" t="s">
        <v>407</v>
      </c>
      <c r="B37" s="279">
        <f>'Expenditure &amp; Subsidy G-N'!D10</f>
        <v>168807</v>
      </c>
      <c r="C37" s="273">
        <f>'Expenditure &amp; Subsidy G-N'!I10</f>
        <v>7112810.9000000004</v>
      </c>
      <c r="D37" s="215">
        <f t="shared" si="0"/>
        <v>42.135757995817713</v>
      </c>
      <c r="E37" s="258">
        <f>'Voted Exp, Subsidy &amp; LPG A-G'!C56</f>
        <v>6096315</v>
      </c>
      <c r="F37" s="395">
        <f t="shared" si="1"/>
        <v>36.114112566422008</v>
      </c>
      <c r="G37" s="185">
        <f>'Voted Exp, Subsidy &amp; LPG A-G'!H56</f>
        <v>419104</v>
      </c>
      <c r="H37" s="215"/>
      <c r="I37" s="606"/>
      <c r="J37" s="606"/>
      <c r="K37" s="606"/>
      <c r="L37" s="606"/>
      <c r="M37" s="606"/>
      <c r="N37" s="606"/>
      <c r="O37" s="606"/>
      <c r="P37" s="606"/>
      <c r="Q37" s="606"/>
      <c r="R37" s="606"/>
      <c r="S37" s="606"/>
      <c r="T37" s="606"/>
      <c r="U37" s="606"/>
      <c r="V37" s="606"/>
      <c r="W37" s="606"/>
      <c r="X37" s="606"/>
      <c r="Y37" s="606"/>
      <c r="Z37" s="606"/>
      <c r="AA37" s="603"/>
      <c r="AB37" s="606"/>
      <c r="AC37" s="606"/>
    </row>
    <row r="38" spans="1:29">
      <c r="A38" s="381" t="s">
        <v>32</v>
      </c>
      <c r="B38" s="279">
        <f>'Expenditure &amp; Subsidy G-N'!D11</f>
        <v>28628</v>
      </c>
      <c r="C38" s="273">
        <f>'Expenditure &amp; Subsidy G-N'!I11</f>
        <v>1683834</v>
      </c>
      <c r="D38" s="215">
        <f t="shared" si="0"/>
        <v>58.817730892832195</v>
      </c>
      <c r="E38" s="258">
        <f>'Voted Exp, Subsidy &amp; LPG A-G'!C57</f>
        <v>1679385</v>
      </c>
      <c r="F38" s="395">
        <f t="shared" si="1"/>
        <v>58.662323599273435</v>
      </c>
      <c r="G38" s="185">
        <f>'Voted Exp, Subsidy &amp; LPG A-G'!H57</f>
        <v>90823</v>
      </c>
      <c r="H38" s="215"/>
      <c r="I38" s="606"/>
      <c r="J38" s="606"/>
      <c r="K38" s="606"/>
      <c r="L38" s="606"/>
      <c r="M38" s="606"/>
      <c r="N38" s="606"/>
      <c r="O38" s="606"/>
      <c r="P38" s="606"/>
      <c r="Q38" s="606"/>
      <c r="R38" s="606"/>
      <c r="S38" s="606"/>
      <c r="T38" s="606"/>
      <c r="U38" s="606"/>
      <c r="V38" s="606"/>
      <c r="W38" s="606"/>
      <c r="X38" s="606"/>
      <c r="Y38" s="606"/>
      <c r="Z38" s="606"/>
      <c r="AA38" s="603"/>
      <c r="AB38" s="606"/>
      <c r="AC38" s="606"/>
    </row>
    <row r="39" spans="1:29">
      <c r="A39" s="229" t="s">
        <v>488</v>
      </c>
      <c r="B39" s="279">
        <f>'Expenditure &amp; Subsidy G-N'!D12</f>
        <v>35777</v>
      </c>
      <c r="C39" s="273">
        <f>'Expenditure &amp; Subsidy G-N'!I12</f>
        <v>1749092.3599999999</v>
      </c>
      <c r="D39" s="215">
        <f t="shared" si="0"/>
        <v>48.888737457025456</v>
      </c>
      <c r="E39" s="258">
        <f>'Voted Exp, Subsidy &amp; LPG A-G'!C58</f>
        <v>1092869</v>
      </c>
      <c r="F39" s="395">
        <f t="shared" si="1"/>
        <v>30.54669200883249</v>
      </c>
      <c r="G39" s="185">
        <f>'Voted Exp, Subsidy &amp; LPG A-G'!H58</f>
        <v>107967</v>
      </c>
      <c r="H39" s="215"/>
      <c r="I39" s="606"/>
      <c r="J39" s="606"/>
      <c r="K39" s="606"/>
      <c r="L39" s="606"/>
      <c r="M39" s="606"/>
      <c r="N39" s="606"/>
      <c r="O39" s="606"/>
      <c r="P39" s="606"/>
      <c r="Q39" s="606"/>
      <c r="R39" s="606"/>
      <c r="S39" s="606"/>
      <c r="T39" s="606"/>
      <c r="U39" s="606"/>
      <c r="V39" s="606"/>
      <c r="W39" s="606"/>
      <c r="X39" s="606"/>
      <c r="Y39" s="606"/>
      <c r="Z39" s="606"/>
      <c r="AA39" s="603"/>
      <c r="AB39" s="606"/>
      <c r="AC39" s="606"/>
    </row>
    <row r="40" spans="1:29">
      <c r="A40" s="229" t="s">
        <v>489</v>
      </c>
      <c r="B40" s="279">
        <f>'Expenditure &amp; Subsidy G-N'!D14</f>
        <v>48188</v>
      </c>
      <c r="C40" s="273">
        <f>'Expenditure &amp; Subsidy G-N'!I14</f>
        <v>3070280.96</v>
      </c>
      <c r="D40" s="215">
        <f t="shared" si="0"/>
        <v>63.714637669129246</v>
      </c>
      <c r="E40" s="258">
        <f>'Voted Exp, Subsidy &amp; LPG G-P'!C7</f>
        <v>2548430</v>
      </c>
      <c r="F40" s="395">
        <f t="shared" si="1"/>
        <v>52.885158130654936</v>
      </c>
      <c r="G40" s="185">
        <f>'Voted Exp, Subsidy &amp; LPG G-P'!H7</f>
        <v>128131</v>
      </c>
      <c r="H40" s="215"/>
      <c r="I40" s="606"/>
      <c r="J40" s="606"/>
      <c r="K40" s="606"/>
      <c r="L40" s="606"/>
      <c r="M40" s="606"/>
      <c r="N40" s="606"/>
      <c r="O40" s="606"/>
      <c r="P40" s="606"/>
      <c r="Q40" s="606"/>
      <c r="R40" s="606"/>
      <c r="S40" s="606"/>
      <c r="T40" s="606"/>
      <c r="U40" s="606"/>
      <c r="V40" s="606"/>
      <c r="W40" s="606"/>
      <c r="X40" s="606"/>
      <c r="Y40" s="606"/>
      <c r="Z40" s="606"/>
      <c r="AA40" s="603"/>
      <c r="AB40" s="606"/>
      <c r="AC40" s="606"/>
    </row>
    <row r="41" spans="1:29">
      <c r="A41" s="229" t="s">
        <v>314</v>
      </c>
      <c r="B41" s="279">
        <f>'Expenditure &amp; Subsidy N-Y'!D50</f>
        <v>3703</v>
      </c>
      <c r="C41" s="273">
        <f>'Expenditure &amp; Subsidy N-Y'!H50</f>
        <v>242228</v>
      </c>
      <c r="D41" s="215">
        <f t="shared" si="0"/>
        <v>65.413988657844996</v>
      </c>
      <c r="E41" s="258">
        <f>'Voted Exp, Subsidy &amp; LPG P-Y'!C39</f>
        <v>220572</v>
      </c>
      <c r="F41" s="395">
        <f t="shared" si="1"/>
        <v>59.565757493923847</v>
      </c>
      <c r="G41" s="185">
        <f>'Voted Exp, Subsidy &amp; LPG P-Y'!H39</f>
        <v>23606</v>
      </c>
      <c r="H41" s="215"/>
      <c r="I41" s="606"/>
      <c r="J41" s="606"/>
      <c r="K41" s="606"/>
      <c r="L41" s="606"/>
      <c r="M41" s="606"/>
      <c r="N41" s="606"/>
      <c r="O41" s="606"/>
      <c r="P41" s="606"/>
      <c r="Q41" s="606"/>
      <c r="R41" s="606"/>
      <c r="S41" s="606"/>
      <c r="T41" s="606"/>
      <c r="U41" s="606"/>
      <c r="V41" s="606"/>
      <c r="W41" s="606"/>
      <c r="X41" s="606"/>
      <c r="Y41" s="606"/>
      <c r="Z41" s="606"/>
      <c r="AA41" s="603"/>
      <c r="AB41" s="606"/>
      <c r="AC41" s="606"/>
    </row>
    <row r="42" spans="1:29">
      <c r="A42" s="229" t="s">
        <v>492</v>
      </c>
      <c r="B42" s="279">
        <f>'Expenditure &amp; Subsidy G-N'!D17</f>
        <v>12588</v>
      </c>
      <c r="C42" s="273">
        <f>'Expenditure &amp; Subsidy G-N'!I17</f>
        <v>506283.87</v>
      </c>
      <c r="D42" s="215">
        <f t="shared" si="0"/>
        <v>40.219563870352715</v>
      </c>
      <c r="E42" s="258">
        <f>'Voted Exp, Subsidy &amp; LPG G-P'!C10</f>
        <v>327781</v>
      </c>
      <c r="F42" s="395">
        <f t="shared" si="1"/>
        <v>26.039164283444549</v>
      </c>
      <c r="G42" s="185">
        <f>'Voted Exp, Subsidy &amp; LPG G-P'!H10</f>
        <v>45904</v>
      </c>
      <c r="H42" s="215"/>
      <c r="I42" s="606"/>
      <c r="J42" s="606"/>
      <c r="K42" s="606"/>
      <c r="L42" s="606"/>
      <c r="M42" s="606"/>
      <c r="N42" s="606"/>
      <c r="O42" s="606"/>
      <c r="P42" s="606"/>
      <c r="Q42" s="606"/>
      <c r="R42" s="606"/>
      <c r="S42" s="606"/>
      <c r="T42" s="606"/>
      <c r="U42" s="606"/>
      <c r="V42" s="606"/>
      <c r="W42" s="606"/>
      <c r="X42" s="606"/>
      <c r="Y42" s="606"/>
      <c r="Z42" s="606"/>
      <c r="AA42" s="603"/>
      <c r="AB42" s="606"/>
      <c r="AC42" s="606"/>
    </row>
    <row r="43" spans="1:29">
      <c r="A43" s="229" t="s">
        <v>493</v>
      </c>
      <c r="B43" s="279">
        <f>'Expenditure &amp; Subsidy G-N'!D18</f>
        <v>4573</v>
      </c>
      <c r="C43" s="273">
        <f>'Expenditure &amp; Subsidy G-N'!I18</f>
        <v>168903.07</v>
      </c>
      <c r="D43" s="215">
        <f t="shared" si="0"/>
        <v>36.934850207741093</v>
      </c>
      <c r="E43" s="258">
        <f>'Voted Exp, Subsidy &amp; LPG G-P'!C11</f>
        <v>156795</v>
      </c>
      <c r="F43" s="395">
        <f t="shared" si="1"/>
        <v>34.28712005248196</v>
      </c>
      <c r="G43" s="185">
        <f>'Voted Exp, Subsidy &amp; LPG G-P'!H11</f>
        <v>25684</v>
      </c>
      <c r="H43" s="215"/>
      <c r="I43" s="606"/>
      <c r="J43" s="606"/>
      <c r="K43" s="606"/>
      <c r="L43" s="606"/>
      <c r="M43" s="606"/>
      <c r="N43" s="606"/>
      <c r="O43" s="606"/>
      <c r="P43" s="606"/>
      <c r="Q43" s="606"/>
      <c r="R43" s="606"/>
      <c r="S43" s="606"/>
      <c r="T43" s="606"/>
      <c r="U43" s="606"/>
      <c r="V43" s="606"/>
      <c r="W43" s="606"/>
      <c r="X43" s="606"/>
      <c r="Y43" s="606"/>
      <c r="Z43" s="606"/>
      <c r="AA43" s="603"/>
      <c r="AB43" s="606"/>
      <c r="AC43" s="606"/>
    </row>
    <row r="44" spans="1:29">
      <c r="A44" s="229" t="s">
        <v>409</v>
      </c>
      <c r="B44" s="279">
        <f>'Expenditure &amp; Subsidy G-N'!D21</f>
        <v>64440</v>
      </c>
      <c r="C44" s="273">
        <f>'Expenditure &amp; Subsidy G-N'!I21</f>
        <v>3149205.58</v>
      </c>
      <c r="D44" s="215">
        <f t="shared" si="0"/>
        <v>48.870353507138425</v>
      </c>
      <c r="E44" s="258">
        <f>'Voted Exp, Subsidy &amp; LPG G-P'!C14</f>
        <v>3073397</v>
      </c>
      <c r="F44" s="395">
        <f t="shared" si="1"/>
        <v>47.693932340161389</v>
      </c>
      <c r="G44" s="185">
        <f>'Voted Exp, Subsidy &amp; LPG G-P'!H14</f>
        <v>171076</v>
      </c>
      <c r="H44" s="215"/>
      <c r="I44" s="606"/>
      <c r="J44" s="606"/>
      <c r="K44" s="606"/>
      <c r="L44" s="606"/>
      <c r="M44" s="606"/>
      <c r="N44" s="606"/>
      <c r="O44" s="606"/>
      <c r="P44" s="606"/>
      <c r="Q44" s="606"/>
      <c r="R44" s="606"/>
      <c r="S44" s="606"/>
      <c r="T44" s="606"/>
      <c r="U44" s="606"/>
      <c r="V44" s="606"/>
      <c r="W44" s="606"/>
      <c r="X44" s="606"/>
      <c r="Y44" s="606"/>
      <c r="Z44" s="606"/>
      <c r="AA44" s="603"/>
      <c r="AB44" s="606"/>
      <c r="AC44" s="606"/>
    </row>
    <row r="45" spans="1:29">
      <c r="A45" s="4" t="s">
        <v>525</v>
      </c>
      <c r="B45" s="279">
        <f>'Expenditure &amp; Subsidy G-N'!D23</f>
        <v>180094</v>
      </c>
      <c r="C45" s="590">
        <f>'Expenditure &amp; Subsidy G-N'!I23</f>
        <v>6344652.71</v>
      </c>
      <c r="D45" s="274">
        <f>AVERAGE(C45/B45)</f>
        <v>35.229672893044743</v>
      </c>
      <c r="E45" s="588">
        <f>'Voted Exp, Subsidy &amp; LPG G-P'!C16</f>
        <v>5060235</v>
      </c>
      <c r="F45" s="395">
        <f>AVERAGE(E45/B45)</f>
        <v>28.097743400668541</v>
      </c>
      <c r="G45" s="382">
        <f>'Voted Exp, Subsidy &amp; LPG G-P'!H16</f>
        <v>441827</v>
      </c>
      <c r="H45" s="215"/>
      <c r="I45" s="606"/>
      <c r="J45" s="606"/>
      <c r="K45" s="606"/>
      <c r="L45" s="606"/>
      <c r="M45" s="606"/>
      <c r="N45" s="606"/>
      <c r="O45" s="606"/>
      <c r="P45" s="606"/>
      <c r="Q45" s="606"/>
      <c r="R45" s="606"/>
      <c r="S45" s="606"/>
      <c r="T45" s="606"/>
      <c r="U45" s="606"/>
      <c r="V45" s="606"/>
      <c r="W45" s="606"/>
      <c r="X45" s="606"/>
      <c r="Y45" s="606"/>
      <c r="Z45" s="606"/>
      <c r="AA45" s="603"/>
      <c r="AB45" s="606"/>
      <c r="AC45" s="606"/>
    </row>
    <row r="46" spans="1:29">
      <c r="A46" s="229" t="s">
        <v>411</v>
      </c>
      <c r="B46" s="279">
        <f>'Expenditure &amp; Subsidy G-N'!D24</f>
        <v>105772</v>
      </c>
      <c r="C46" s="273">
        <f>'Expenditure &amp; Subsidy G-N'!I24</f>
        <v>3655148</v>
      </c>
      <c r="D46" s="215">
        <f t="shared" si="0"/>
        <v>34.556858147713953</v>
      </c>
      <c r="E46" s="258">
        <f>'Voted Exp, Subsidy &amp; LPG G-P'!C17</f>
        <v>3425831</v>
      </c>
      <c r="F46" s="395">
        <f t="shared" si="1"/>
        <v>32.388826910713611</v>
      </c>
      <c r="G46" s="185">
        <f>'Voted Exp, Subsidy &amp; LPG G-P'!H17</f>
        <v>263818</v>
      </c>
      <c r="H46" s="215"/>
      <c r="I46" s="606"/>
      <c r="J46" s="606"/>
      <c r="K46" s="606"/>
      <c r="L46" s="606"/>
      <c r="M46" s="606"/>
      <c r="N46" s="606"/>
      <c r="O46" s="606"/>
      <c r="P46" s="606"/>
      <c r="Q46" s="606"/>
      <c r="R46" s="606"/>
      <c r="S46" s="606"/>
      <c r="T46" s="606"/>
      <c r="U46" s="606"/>
      <c r="V46" s="606"/>
      <c r="W46" s="606"/>
      <c r="X46" s="606"/>
      <c r="Y46" s="606"/>
      <c r="Z46" s="606"/>
      <c r="AA46" s="603"/>
      <c r="AB46" s="606"/>
      <c r="AC46" s="606"/>
    </row>
    <row r="47" spans="1:29">
      <c r="A47" s="229" t="s">
        <v>412</v>
      </c>
      <c r="B47" s="279">
        <f>'Expenditure &amp; Subsidy G-N'!D25</f>
        <v>165091</v>
      </c>
      <c r="C47" s="273">
        <f>'Expenditure &amp; Subsidy G-N'!I25</f>
        <v>7702502.4100000001</v>
      </c>
      <c r="D47" s="215">
        <f t="shared" si="0"/>
        <v>46.656101241133676</v>
      </c>
      <c r="E47" s="258">
        <f>'Voted Exp, Subsidy &amp; LPG G-P'!C18</f>
        <v>7056465</v>
      </c>
      <c r="F47" s="395">
        <f t="shared" si="1"/>
        <v>42.742881198853965</v>
      </c>
      <c r="G47" s="185">
        <f>'Voted Exp, Subsidy &amp; LPG G-P'!H18</f>
        <v>405460</v>
      </c>
      <c r="H47" s="215"/>
      <c r="I47" s="606"/>
      <c r="J47" s="606"/>
      <c r="K47" s="606"/>
      <c r="L47" s="606"/>
      <c r="M47" s="606"/>
      <c r="N47" s="606"/>
      <c r="O47" s="606"/>
      <c r="P47" s="606"/>
      <c r="Q47" s="606"/>
      <c r="R47" s="606"/>
      <c r="S47" s="606"/>
      <c r="T47" s="606"/>
      <c r="U47" s="606"/>
      <c r="V47" s="606"/>
      <c r="W47" s="606"/>
      <c r="X47" s="606"/>
      <c r="Y47" s="606"/>
      <c r="Z47" s="606"/>
      <c r="AA47" s="17"/>
      <c r="AB47" s="606"/>
      <c r="AC47" s="606"/>
    </row>
    <row r="48" spans="1:29">
      <c r="A48" s="229" t="s">
        <v>414</v>
      </c>
      <c r="B48" s="279">
        <f>'Expenditure &amp; Subsidy G-N'!D27</f>
        <v>83386</v>
      </c>
      <c r="C48" s="273">
        <f>'Expenditure &amp; Subsidy G-N'!I27</f>
        <v>5643453.8900000006</v>
      </c>
      <c r="D48" s="215">
        <f t="shared" si="0"/>
        <v>67.678673758184829</v>
      </c>
      <c r="E48" s="258">
        <f>'Voted Exp, Subsidy &amp; LPG G-P'!C20</f>
        <v>5189803</v>
      </c>
      <c r="F48" s="395">
        <f t="shared" si="1"/>
        <v>62.238301393519293</v>
      </c>
      <c r="G48" s="185">
        <f>'Voted Exp, Subsidy &amp; LPG G-P'!H20</f>
        <v>209257</v>
      </c>
      <c r="H48" s="215"/>
      <c r="I48" s="606"/>
      <c r="J48" s="606"/>
      <c r="K48" s="606"/>
      <c r="L48" s="606"/>
      <c r="M48" s="606"/>
      <c r="N48" s="606"/>
      <c r="O48" s="606"/>
      <c r="P48" s="606"/>
      <c r="Q48" s="606"/>
      <c r="R48" s="606"/>
      <c r="S48" s="606"/>
      <c r="T48" s="606"/>
      <c r="U48" s="606"/>
      <c r="V48" s="606"/>
      <c r="W48" s="606"/>
      <c r="X48" s="606"/>
      <c r="Y48" s="606"/>
      <c r="Z48" s="606"/>
      <c r="AA48" s="17"/>
      <c r="AB48" s="606"/>
      <c r="AC48" s="606"/>
    </row>
    <row r="49" spans="1:29" ht="14.25" customHeight="1">
      <c r="A49" s="229" t="s">
        <v>496</v>
      </c>
      <c r="B49" s="279">
        <f>'Expenditure &amp; Subsidy G-N'!D28</f>
        <v>16682</v>
      </c>
      <c r="C49" s="273">
        <f>'Expenditure &amp; Subsidy G-N'!I28</f>
        <v>974104.84</v>
      </c>
      <c r="D49" s="215">
        <f t="shared" si="0"/>
        <v>58.392569236302599</v>
      </c>
      <c r="E49" s="258">
        <f>'Voted Exp, Subsidy &amp; LPG G-P'!C21</f>
        <v>978480</v>
      </c>
      <c r="F49" s="395">
        <f t="shared" si="1"/>
        <v>58.654837549454498</v>
      </c>
      <c r="G49" s="185">
        <f>'Voted Exp, Subsidy &amp; LPG G-P'!H21</f>
        <v>56927</v>
      </c>
      <c r="H49" s="215"/>
      <c r="I49" s="606"/>
      <c r="J49" s="606"/>
      <c r="K49" s="606"/>
      <c r="L49" s="606"/>
      <c r="M49" s="606"/>
      <c r="N49" s="606"/>
      <c r="O49" s="606"/>
      <c r="P49" s="606"/>
      <c r="Q49" s="606"/>
      <c r="R49" s="606"/>
      <c r="S49" s="606"/>
      <c r="T49" s="606"/>
      <c r="U49" s="606"/>
      <c r="V49" s="606"/>
      <c r="W49" s="606"/>
      <c r="X49" s="606"/>
      <c r="Y49" s="606"/>
      <c r="Z49" s="606"/>
      <c r="AA49" s="17"/>
      <c r="AB49" s="606"/>
      <c r="AC49" s="606"/>
    </row>
    <row r="50" spans="1:29">
      <c r="A50" s="229" t="s">
        <v>499</v>
      </c>
      <c r="B50" s="279">
        <f>'Expenditure &amp; Subsidy G-N'!D31</f>
        <v>29244</v>
      </c>
      <c r="C50" s="273">
        <f>'Expenditure &amp; Subsidy G-N'!I31</f>
        <v>899275.16999999993</v>
      </c>
      <c r="D50" s="215">
        <f t="shared" si="0"/>
        <v>30.750758104226506</v>
      </c>
      <c r="E50" s="258">
        <f>'Voted Exp, Subsidy &amp; LPG G-P'!C24</f>
        <v>832937</v>
      </c>
      <c r="F50" s="395">
        <f t="shared" si="1"/>
        <v>28.482321159896046</v>
      </c>
      <c r="G50" s="185">
        <f>'Voted Exp, Subsidy &amp; LPG G-P'!H24</f>
        <v>84848</v>
      </c>
      <c r="H50" s="215"/>
      <c r="I50" s="606"/>
      <c r="J50" s="606"/>
      <c r="K50" s="606"/>
      <c r="L50" s="606"/>
      <c r="M50" s="606"/>
      <c r="N50" s="606"/>
      <c r="O50" s="606"/>
      <c r="P50" s="606"/>
      <c r="Q50" s="606"/>
      <c r="R50" s="606"/>
      <c r="S50" s="606"/>
      <c r="T50" s="606"/>
      <c r="U50" s="606"/>
      <c r="V50" s="606"/>
      <c r="W50" s="606"/>
      <c r="X50" s="606"/>
      <c r="Y50" s="606"/>
      <c r="Z50" s="606"/>
      <c r="AA50" s="17"/>
      <c r="AB50" s="606"/>
      <c r="AC50" s="606"/>
    </row>
    <row r="51" spans="1:29">
      <c r="A51" s="229" t="s">
        <v>416</v>
      </c>
      <c r="B51" s="279">
        <f>'Expenditure &amp; Subsidy G-N'!D32</f>
        <v>20843</v>
      </c>
      <c r="C51" s="273">
        <f>'Expenditure &amp; Subsidy G-N'!I32</f>
        <v>1316835</v>
      </c>
      <c r="D51" s="215">
        <f t="shared" si="0"/>
        <v>63.178765053015404</v>
      </c>
      <c r="E51" s="258">
        <f>'Voted Exp, Subsidy &amp; LPG G-P'!C25</f>
        <v>1196008</v>
      </c>
      <c r="F51" s="395">
        <f t="shared" si="1"/>
        <v>57.381758863887157</v>
      </c>
      <c r="G51" s="185">
        <f>'Voted Exp, Subsidy &amp; LPG G-P'!H25</f>
        <v>62246</v>
      </c>
      <c r="H51" s="215"/>
      <c r="I51" s="606"/>
      <c r="J51" s="606"/>
      <c r="K51" s="606"/>
      <c r="L51" s="606"/>
      <c r="M51" s="606"/>
      <c r="N51" s="606"/>
      <c r="O51" s="606"/>
      <c r="P51" s="606"/>
      <c r="Q51" s="606"/>
      <c r="R51" s="606"/>
      <c r="S51" s="606"/>
      <c r="T51" s="606"/>
      <c r="U51" s="606"/>
      <c r="V51" s="606"/>
      <c r="W51" s="606"/>
      <c r="X51" s="606"/>
      <c r="Y51" s="606"/>
      <c r="Z51" s="606"/>
      <c r="AA51" s="17"/>
      <c r="AB51" s="606"/>
      <c r="AC51" s="606"/>
    </row>
    <row r="52" spans="1:29">
      <c r="A52" s="229" t="s">
        <v>417</v>
      </c>
      <c r="B52" s="279">
        <f>'Expenditure &amp; Subsidy G-N'!D33</f>
        <v>59774</v>
      </c>
      <c r="C52" s="273">
        <f>'Expenditure &amp; Subsidy G-N'!I33</f>
        <v>3372317.25</v>
      </c>
      <c r="D52" s="215">
        <f t="shared" si="0"/>
        <v>56.417794526048112</v>
      </c>
      <c r="E52" s="258">
        <f>'Voted Exp, Subsidy &amp; LPG G-P'!C26</f>
        <v>2953035</v>
      </c>
      <c r="F52" s="395">
        <f t="shared" si="1"/>
        <v>49.403335898551212</v>
      </c>
      <c r="G52" s="185">
        <f>'Voted Exp, Subsidy &amp; LPG G-P'!H26</f>
        <v>152919</v>
      </c>
      <c r="H52" s="215"/>
      <c r="I52" s="606"/>
      <c r="J52" s="606"/>
      <c r="K52" s="606"/>
      <c r="L52" s="606"/>
      <c r="M52" s="606"/>
      <c r="N52" s="606"/>
      <c r="O52" s="606"/>
      <c r="P52" s="606"/>
      <c r="Q52" s="606"/>
      <c r="R52" s="606"/>
      <c r="S52" s="606"/>
      <c r="T52" s="606"/>
      <c r="U52" s="606"/>
      <c r="V52" s="606"/>
      <c r="W52" s="606"/>
      <c r="X52" s="606"/>
      <c r="Y52" s="606"/>
      <c r="Z52" s="606"/>
      <c r="AA52" s="17"/>
      <c r="AB52" s="606"/>
      <c r="AC52" s="606"/>
    </row>
    <row r="53" spans="1:29">
      <c r="A53" s="229" t="s">
        <v>201</v>
      </c>
      <c r="B53" s="279">
        <f>'Expenditure &amp; Subsidy G-N'!D34</f>
        <v>116569</v>
      </c>
      <c r="C53" s="273">
        <f>'Expenditure &amp; Subsidy G-N'!I34</f>
        <v>5022146.26</v>
      </c>
      <c r="D53" s="215">
        <f t="shared" si="0"/>
        <v>43.083034597534507</v>
      </c>
      <c r="E53" s="258">
        <f>'Voted Exp, Subsidy &amp; LPG G-P'!C27</f>
        <v>4586200</v>
      </c>
      <c r="F53" s="395">
        <f t="shared" si="1"/>
        <v>39.343221611234547</v>
      </c>
      <c r="G53" s="185">
        <f>'Voted Exp, Subsidy &amp; LPG G-P'!H27</f>
        <v>288599</v>
      </c>
      <c r="H53" s="215"/>
      <c r="I53" s="606"/>
      <c r="J53" s="606"/>
      <c r="K53" s="606"/>
      <c r="L53" s="606"/>
      <c r="M53" s="606"/>
      <c r="N53" s="606"/>
      <c r="O53" s="606"/>
      <c r="P53" s="606"/>
      <c r="Q53" s="606"/>
      <c r="R53" s="606"/>
      <c r="S53" s="606"/>
      <c r="T53" s="606"/>
      <c r="U53" s="606"/>
      <c r="V53" s="606"/>
      <c r="W53" s="606"/>
      <c r="X53" s="606"/>
      <c r="Y53" s="606"/>
      <c r="Z53" s="606"/>
      <c r="AA53" s="17"/>
      <c r="AB53" s="606"/>
      <c r="AC53" s="606"/>
    </row>
    <row r="54" spans="1:29">
      <c r="A54" s="229" t="s">
        <v>501</v>
      </c>
      <c r="B54" s="279">
        <f>'Expenditure &amp; Subsidy G-N'!D36</f>
        <v>6789</v>
      </c>
      <c r="C54" s="273">
        <f>'Expenditure &amp; Subsidy G-N'!I36</f>
        <v>280247.24</v>
      </c>
      <c r="D54" s="215">
        <f t="shared" si="0"/>
        <v>41.279605243776693</v>
      </c>
      <c r="E54" s="258">
        <f>'Voted Exp, Subsidy &amp; LPG G-P'!C29</f>
        <v>265910</v>
      </c>
      <c r="F54" s="395">
        <f t="shared" si="1"/>
        <v>39.167771394903518</v>
      </c>
      <c r="G54" s="185">
        <f>'Voted Exp, Subsidy &amp; LPG G-P'!H29</f>
        <v>35094</v>
      </c>
      <c r="H54" s="215"/>
      <c r="I54" s="606"/>
      <c r="J54" s="606"/>
      <c r="K54" s="606"/>
      <c r="L54" s="606"/>
      <c r="M54" s="606"/>
      <c r="N54" s="606"/>
      <c r="O54" s="606"/>
      <c r="P54" s="606"/>
      <c r="Q54" s="606"/>
      <c r="R54" s="606"/>
      <c r="S54" s="606"/>
      <c r="T54" s="606"/>
      <c r="U54" s="606"/>
      <c r="V54" s="606"/>
      <c r="W54" s="606"/>
      <c r="X54" s="606"/>
      <c r="Y54" s="606"/>
      <c r="Z54" s="606"/>
      <c r="AA54" s="17"/>
      <c r="AB54" s="606"/>
      <c r="AC54" s="606"/>
    </row>
    <row r="55" spans="1:29">
      <c r="A55" s="229" t="s">
        <v>420</v>
      </c>
      <c r="B55" s="279">
        <f>'Expenditure &amp; Subsidy G-N'!D37</f>
        <v>197338</v>
      </c>
      <c r="C55" s="273">
        <f>'Expenditure &amp; Subsidy G-N'!I37</f>
        <v>8994207.1199999992</v>
      </c>
      <c r="D55" s="215">
        <f t="shared" si="0"/>
        <v>45.577674446888075</v>
      </c>
      <c r="E55" s="258">
        <f>'Voted Exp, Subsidy &amp; LPG G-P'!C30</f>
        <v>10225747</v>
      </c>
      <c r="F55" s="395">
        <f t="shared" si="1"/>
        <v>51.818438415307746</v>
      </c>
      <c r="G55" s="185">
        <f>'Voted Exp, Subsidy &amp; LPG G-P'!H30</f>
        <v>486316</v>
      </c>
      <c r="H55" s="215"/>
      <c r="I55" s="606"/>
      <c r="J55" s="606"/>
      <c r="K55" s="606"/>
      <c r="L55" s="606"/>
      <c r="M55" s="606"/>
      <c r="N55" s="606"/>
      <c r="O55" s="606"/>
      <c r="P55" s="606"/>
      <c r="Q55" s="606"/>
      <c r="R55" s="606"/>
      <c r="S55" s="606"/>
      <c r="T55" s="606"/>
      <c r="U55" s="606"/>
      <c r="V55" s="606"/>
      <c r="W55" s="606"/>
      <c r="X55" s="606"/>
      <c r="Y55" s="606"/>
      <c r="Z55" s="606"/>
      <c r="AA55" s="17"/>
      <c r="AB55" s="606"/>
      <c r="AC55" s="606"/>
    </row>
    <row r="56" spans="1:29">
      <c r="A56" s="229" t="s">
        <v>421</v>
      </c>
      <c r="B56" s="279">
        <f>'Expenditure &amp; Subsidy G-N'!D38</f>
        <v>33673</v>
      </c>
      <c r="C56" s="273">
        <f>'Expenditure &amp; Subsidy G-N'!I38</f>
        <v>3109993.91</v>
      </c>
      <c r="D56" s="215">
        <f t="shared" si="0"/>
        <v>92.358682327086981</v>
      </c>
      <c r="E56" s="258">
        <f>'Voted Exp, Subsidy &amp; LPG G-P'!C31</f>
        <v>3357460</v>
      </c>
      <c r="F56" s="395">
        <f t="shared" si="1"/>
        <v>99.707777744780685</v>
      </c>
      <c r="G56" s="185">
        <f>'Voted Exp, Subsidy &amp; LPG G-P'!H31</f>
        <v>89973</v>
      </c>
      <c r="H56" s="215"/>
      <c r="I56" s="606"/>
      <c r="J56" s="606"/>
      <c r="K56" s="606"/>
      <c r="L56" s="606"/>
      <c r="M56" s="606"/>
      <c r="N56" s="606"/>
      <c r="O56" s="606"/>
      <c r="P56" s="606"/>
      <c r="Q56" s="606"/>
      <c r="R56" s="606"/>
      <c r="S56" s="606"/>
      <c r="T56" s="606"/>
      <c r="U56" s="606"/>
      <c r="V56" s="606"/>
      <c r="W56" s="606"/>
      <c r="X56" s="606"/>
      <c r="Y56" s="606"/>
      <c r="Z56" s="606"/>
      <c r="AA56" s="17"/>
      <c r="AB56" s="606"/>
      <c r="AC56" s="606"/>
    </row>
    <row r="57" spans="1:29">
      <c r="A57" s="229" t="s">
        <v>502</v>
      </c>
      <c r="B57" s="279">
        <f>'Expenditure &amp; Subsidy G-N'!D39</f>
        <v>11492</v>
      </c>
      <c r="C57" s="273">
        <f>'Expenditure &amp; Subsidy G-N'!I39</f>
        <v>613072.57000000007</v>
      </c>
      <c r="D57" s="215">
        <f t="shared" si="0"/>
        <v>53.347769752871571</v>
      </c>
      <c r="E57" s="258">
        <f>'Voted Exp, Subsidy &amp; LPG G-P'!C32</f>
        <v>536628</v>
      </c>
      <c r="F57" s="395">
        <f t="shared" si="1"/>
        <v>46.695788374521406</v>
      </c>
      <c r="G57" s="185">
        <f>'Voted Exp, Subsidy &amp; LPG G-P'!H32</f>
        <v>45117</v>
      </c>
      <c r="H57" s="215"/>
      <c r="I57" s="606"/>
      <c r="J57" s="606"/>
      <c r="K57" s="606"/>
      <c r="L57" s="606"/>
      <c r="M57" s="606"/>
      <c r="N57" s="606"/>
      <c r="O57" s="606"/>
      <c r="P57" s="606"/>
      <c r="Q57" s="606"/>
      <c r="R57" s="606"/>
      <c r="S57" s="606"/>
      <c r="T57" s="606"/>
      <c r="U57" s="606"/>
      <c r="V57" s="606"/>
      <c r="W57" s="606"/>
      <c r="X57" s="606"/>
      <c r="Y57" s="606"/>
      <c r="Z57" s="606"/>
      <c r="AA57" s="17"/>
      <c r="AB57" s="606"/>
      <c r="AC57" s="606"/>
    </row>
    <row r="58" spans="1:29">
      <c r="A58" s="229" t="s">
        <v>177</v>
      </c>
      <c r="B58" s="279">
        <f>'Expenditure &amp; Subsidy G-N'!D40</f>
        <v>56288</v>
      </c>
      <c r="C58" s="273">
        <f>'Expenditure &amp; Subsidy G-N'!I40</f>
        <v>3347592</v>
      </c>
      <c r="D58" s="18">
        <f>AVERAGE(C58/B58)</f>
        <v>59.472569641841957</v>
      </c>
      <c r="E58" s="258">
        <f>'Voted Exp, Subsidy &amp; LPG G-P'!C33</f>
        <v>2293896</v>
      </c>
      <c r="F58" s="650">
        <f>AVERAGE(E58/B58)</f>
        <v>40.752842524161458</v>
      </c>
      <c r="G58" s="185">
        <f>'Voted Exp, Subsidy &amp; LPG G-P'!H33</f>
        <v>143688</v>
      </c>
      <c r="H58" s="621"/>
      <c r="I58" s="606"/>
      <c r="J58" s="606"/>
      <c r="K58" s="606"/>
      <c r="L58" s="606"/>
      <c r="M58" s="606"/>
      <c r="N58" s="606"/>
      <c r="O58" s="606"/>
      <c r="P58" s="606"/>
      <c r="Q58" s="606"/>
      <c r="R58" s="606"/>
      <c r="S58" s="606"/>
      <c r="T58" s="606"/>
      <c r="U58" s="606"/>
      <c r="V58" s="606"/>
      <c r="W58" s="606"/>
      <c r="X58" s="606"/>
      <c r="Y58" s="606"/>
      <c r="Z58" s="606"/>
      <c r="AA58" s="17"/>
      <c r="AB58" s="17"/>
      <c r="AC58" s="17"/>
    </row>
    <row r="59" spans="1:29" ht="12.75" customHeight="1">
      <c r="A59" s="172" t="s">
        <v>504</v>
      </c>
      <c r="B59" s="380">
        <f>'Expenditure &amp; Subsidy G-N'!D42</f>
        <v>20938</v>
      </c>
      <c r="C59" s="274">
        <f>'Expenditure &amp; Subsidy G-N'!I42</f>
        <v>1969603.01</v>
      </c>
      <c r="D59" s="18">
        <f>AVERAGE(C59/B59)</f>
        <v>94.068345114146524</v>
      </c>
      <c r="E59" s="185">
        <f>'Voted Exp, Subsidy &amp; LPG G-P'!C35</f>
        <v>1782915</v>
      </c>
      <c r="F59" s="650">
        <f>AVERAGE(E59/B59)</f>
        <v>85.152115770369662</v>
      </c>
      <c r="G59" s="82">
        <f>'Voted Exp, Subsidy &amp; LPG G-P'!H35</f>
        <v>63778</v>
      </c>
      <c r="H59" s="231"/>
      <c r="I59" s="606"/>
      <c r="J59" s="606"/>
      <c r="K59" s="606"/>
      <c r="L59" s="606"/>
      <c r="M59" s="606"/>
      <c r="N59" s="606"/>
      <c r="O59" s="606"/>
      <c r="P59" s="606"/>
      <c r="Q59" s="606"/>
      <c r="R59" s="606"/>
      <c r="S59" s="606"/>
      <c r="T59" s="606"/>
      <c r="U59" s="606"/>
      <c r="V59" s="606"/>
      <c r="W59" s="606"/>
      <c r="X59" s="606"/>
      <c r="Y59" s="606"/>
      <c r="Z59" s="606"/>
      <c r="AA59" s="17"/>
      <c r="AB59" s="17"/>
      <c r="AC59" s="17"/>
    </row>
    <row r="60" spans="1:29" ht="12.75" customHeight="1">
      <c r="A60" s="229" t="s">
        <v>423</v>
      </c>
      <c r="B60" s="279">
        <f>'Expenditure &amp; Subsidy G-N'!D43</f>
        <v>191142</v>
      </c>
      <c r="C60" s="273">
        <f>'Expenditure &amp; Subsidy G-N'!I43</f>
        <v>8769697.5099999998</v>
      </c>
      <c r="D60" s="18">
        <f>AVERAGE(C60/B60)</f>
        <v>45.880536512121878</v>
      </c>
      <c r="E60" s="258">
        <f>'Voted Exp, Subsidy &amp; LPG G-P'!C36</f>
        <v>7182284</v>
      </c>
      <c r="F60" s="650">
        <f>AVERAGE(E60/B60)</f>
        <v>37.575645331742891</v>
      </c>
      <c r="G60" s="185">
        <f>'Voted Exp, Subsidy &amp; LPG G-P'!H36</f>
        <v>486243</v>
      </c>
      <c r="H60" s="231"/>
      <c r="I60" s="606"/>
      <c r="J60" s="606"/>
      <c r="K60" s="606"/>
      <c r="L60" s="606"/>
      <c r="M60" s="606"/>
      <c r="N60" s="606"/>
      <c r="O60" s="606"/>
      <c r="P60" s="606"/>
      <c r="Q60" s="606"/>
      <c r="R60" s="606"/>
      <c r="S60" s="606"/>
      <c r="T60" s="606"/>
      <c r="U60" s="606"/>
      <c r="V60" s="606"/>
      <c r="W60" s="606"/>
      <c r="X60" s="606"/>
      <c r="Y60" s="606"/>
      <c r="Z60" s="606"/>
      <c r="AA60" s="17"/>
      <c r="AB60" s="17"/>
      <c r="AC60" s="17"/>
    </row>
    <row r="61" spans="1:29" ht="12.75" customHeight="1">
      <c r="A61" s="10"/>
      <c r="B61" s="475"/>
      <c r="C61" s="621"/>
      <c r="D61" s="379"/>
      <c r="E61" s="475"/>
      <c r="F61" s="622"/>
      <c r="G61" s="621"/>
      <c r="H61" s="231"/>
      <c r="I61" s="606"/>
      <c r="J61" s="606"/>
      <c r="K61" s="606"/>
      <c r="L61" s="606"/>
      <c r="M61" s="606"/>
      <c r="N61" s="606"/>
      <c r="O61" s="606"/>
      <c r="P61" s="606"/>
      <c r="Q61" s="606"/>
      <c r="R61" s="606"/>
      <c r="S61" s="606"/>
      <c r="T61" s="606"/>
      <c r="U61" s="606"/>
      <c r="V61" s="606"/>
      <c r="W61" s="606"/>
      <c r="X61" s="606"/>
      <c r="Y61" s="606"/>
      <c r="Z61" s="606"/>
      <c r="AA61" s="17"/>
      <c r="AB61" s="17"/>
      <c r="AC61" s="17"/>
    </row>
    <row r="62" spans="1:29" ht="12" customHeight="1">
      <c r="A62" s="647" t="s">
        <v>20</v>
      </c>
      <c r="B62" s="280"/>
      <c r="D62" s="215"/>
      <c r="F62" s="270"/>
      <c r="G62" s="231"/>
      <c r="H62" s="231"/>
      <c r="I62" s="606"/>
      <c r="J62" s="606"/>
      <c r="K62" s="606"/>
      <c r="L62" s="606"/>
      <c r="M62" s="606"/>
      <c r="N62" s="606"/>
      <c r="O62" s="606"/>
      <c r="P62" s="606"/>
      <c r="Q62" s="606"/>
      <c r="R62" s="606"/>
      <c r="S62" s="606"/>
      <c r="T62" s="606"/>
      <c r="U62" s="606"/>
      <c r="V62" s="606"/>
      <c r="W62" s="606"/>
      <c r="X62" s="606"/>
      <c r="Y62" s="606"/>
      <c r="Z62" s="606"/>
      <c r="AA62" s="17"/>
      <c r="AB62" s="17"/>
      <c r="AC62" s="17"/>
    </row>
    <row r="63" spans="1:29" ht="10.5" customHeight="1">
      <c r="A63" s="26"/>
      <c r="B63" s="258"/>
      <c r="D63" s="215"/>
      <c r="F63" s="270"/>
      <c r="G63" s="231"/>
      <c r="H63" s="231"/>
      <c r="I63" s="606"/>
      <c r="J63" s="606"/>
      <c r="K63" s="606"/>
      <c r="L63" s="606"/>
      <c r="M63" s="606"/>
      <c r="N63" s="606"/>
      <c r="O63" s="606"/>
      <c r="P63" s="606"/>
      <c r="Q63" s="606"/>
      <c r="R63" s="606"/>
      <c r="S63" s="606"/>
      <c r="T63" s="606"/>
      <c r="U63" s="606"/>
      <c r="V63" s="606"/>
      <c r="W63" s="606"/>
      <c r="X63" s="606"/>
      <c r="Y63" s="606"/>
      <c r="Z63" s="606"/>
      <c r="AA63" s="17"/>
      <c r="AB63" s="17"/>
      <c r="AC63" s="17"/>
    </row>
    <row r="64" spans="1:29">
      <c r="A64" s="4"/>
      <c r="B64" s="258"/>
      <c r="D64" s="215"/>
      <c r="E64" s="258"/>
      <c r="F64" s="270"/>
      <c r="G64" s="231"/>
      <c r="H64" s="231"/>
      <c r="I64" s="606"/>
      <c r="J64" s="606"/>
      <c r="K64" s="606"/>
      <c r="L64" s="606"/>
      <c r="M64" s="606"/>
      <c r="N64" s="606"/>
      <c r="O64" s="606"/>
      <c r="P64" s="606"/>
      <c r="Q64" s="606"/>
      <c r="R64" s="606"/>
      <c r="S64" s="606"/>
      <c r="T64" s="606"/>
      <c r="U64" s="606"/>
      <c r="V64" s="606"/>
      <c r="W64" s="606"/>
      <c r="X64" s="606"/>
      <c r="Y64" s="606"/>
      <c r="Z64" s="606"/>
      <c r="AA64" s="17"/>
      <c r="AB64" s="17"/>
      <c r="AC64" s="17"/>
    </row>
    <row r="65" spans="1:29">
      <c r="A65" s="4"/>
      <c r="B65" s="258"/>
      <c r="D65" s="215"/>
      <c r="E65" s="258"/>
      <c r="F65" s="270"/>
      <c r="G65" s="231"/>
      <c r="H65" s="231"/>
      <c r="I65" s="606"/>
      <c r="J65" s="606"/>
      <c r="K65" s="606"/>
      <c r="L65" s="606"/>
      <c r="M65" s="606"/>
      <c r="N65" s="606"/>
      <c r="O65" s="606"/>
      <c r="P65" s="606"/>
      <c r="Q65" s="606"/>
      <c r="R65" s="606"/>
      <c r="S65" s="606"/>
      <c r="T65" s="606"/>
      <c r="U65" s="606"/>
      <c r="V65" s="606"/>
      <c r="W65" s="606"/>
      <c r="X65" s="606"/>
      <c r="Y65" s="606"/>
      <c r="Z65" s="606"/>
      <c r="AA65" s="17"/>
      <c r="AB65" s="17"/>
      <c r="AC65" s="17"/>
    </row>
    <row r="66" spans="1:29">
      <c r="B66" s="258"/>
      <c r="D66" s="215"/>
      <c r="E66" s="258"/>
      <c r="F66" s="270"/>
      <c r="G66" s="231"/>
      <c r="H66" s="231"/>
      <c r="I66" s="606"/>
      <c r="J66" s="606"/>
      <c r="K66" s="606"/>
      <c r="L66" s="606"/>
      <c r="M66" s="606"/>
      <c r="N66" s="606"/>
      <c r="O66" s="606"/>
      <c r="P66" s="606"/>
      <c r="Q66" s="606"/>
      <c r="R66" s="606"/>
      <c r="S66" s="606"/>
      <c r="T66" s="606"/>
      <c r="U66" s="606"/>
      <c r="V66" s="606"/>
      <c r="W66" s="606"/>
      <c r="X66" s="606"/>
      <c r="Y66" s="606"/>
      <c r="Z66" s="606"/>
      <c r="AA66" s="17"/>
      <c r="AB66" s="17"/>
      <c r="AC66" s="17"/>
    </row>
    <row r="67" spans="1:29">
      <c r="B67" s="258"/>
      <c r="D67" s="215"/>
      <c r="E67" s="258"/>
      <c r="F67" s="270"/>
      <c r="G67" s="231"/>
      <c r="H67" s="231"/>
      <c r="I67" s="606"/>
      <c r="J67" s="606"/>
      <c r="K67" s="606"/>
      <c r="L67" s="606"/>
      <c r="M67" s="606"/>
      <c r="N67" s="606"/>
      <c r="O67" s="606"/>
      <c r="P67" s="606"/>
      <c r="Q67" s="606"/>
      <c r="R67" s="606"/>
      <c r="S67" s="606"/>
      <c r="T67" s="606"/>
      <c r="U67" s="606"/>
      <c r="V67" s="606"/>
      <c r="W67" s="606"/>
      <c r="X67" s="606"/>
      <c r="Y67" s="606"/>
      <c r="Z67" s="606"/>
      <c r="AA67" s="17"/>
      <c r="AB67" s="17"/>
      <c r="AC67" s="17"/>
    </row>
    <row r="68" spans="1:29">
      <c r="B68" s="258"/>
      <c r="D68" s="215"/>
      <c r="F68" s="270"/>
      <c r="G68" s="231"/>
      <c r="H68" s="231"/>
      <c r="I68" s="606"/>
      <c r="J68" s="606"/>
      <c r="K68" s="606"/>
      <c r="L68" s="606"/>
      <c r="M68" s="606"/>
      <c r="N68" s="606"/>
      <c r="O68" s="606"/>
      <c r="P68" s="606"/>
      <c r="Q68" s="606"/>
      <c r="R68" s="606"/>
      <c r="S68" s="606"/>
      <c r="T68" s="606"/>
      <c r="U68" s="606"/>
      <c r="V68" s="606"/>
      <c r="W68" s="606"/>
      <c r="X68" s="606"/>
      <c r="Y68" s="606"/>
      <c r="Z68" s="606"/>
      <c r="AA68" s="17"/>
      <c r="AB68" s="17"/>
      <c r="AC68" s="17"/>
    </row>
    <row r="69" spans="1:29">
      <c r="B69" s="258"/>
      <c r="D69" s="215"/>
      <c r="E69" s="258"/>
      <c r="F69" s="270"/>
      <c r="G69" s="231"/>
      <c r="H69" s="231"/>
      <c r="I69" s="606"/>
      <c r="J69" s="606"/>
      <c r="K69" s="606"/>
      <c r="L69" s="606"/>
      <c r="M69" s="606"/>
      <c r="N69" s="606"/>
      <c r="O69" s="606"/>
      <c r="P69" s="606"/>
      <c r="Q69" s="606"/>
      <c r="R69" s="606"/>
      <c r="S69" s="606"/>
      <c r="T69" s="606"/>
      <c r="U69" s="606"/>
      <c r="V69" s="606"/>
      <c r="W69" s="606"/>
      <c r="X69" s="606"/>
      <c r="Y69" s="606"/>
      <c r="Z69" s="606"/>
      <c r="AA69" s="17"/>
      <c r="AB69" s="17"/>
      <c r="AC69" s="17"/>
    </row>
    <row r="70" spans="1:29">
      <c r="B70" s="258"/>
      <c r="D70" s="215"/>
      <c r="E70" s="258"/>
      <c r="F70" s="270"/>
      <c r="G70" s="231"/>
      <c r="H70" s="231"/>
      <c r="I70" s="606"/>
      <c r="J70" s="606"/>
      <c r="K70" s="606"/>
      <c r="L70" s="606"/>
      <c r="M70" s="606"/>
      <c r="N70" s="606"/>
      <c r="O70" s="606"/>
      <c r="P70" s="606"/>
      <c r="Q70" s="606"/>
      <c r="R70" s="606"/>
      <c r="S70" s="606"/>
      <c r="T70" s="606"/>
      <c r="U70" s="606"/>
      <c r="V70" s="606"/>
      <c r="W70" s="606"/>
      <c r="X70" s="606"/>
      <c r="Y70" s="606"/>
      <c r="Z70" s="606"/>
      <c r="AA70" s="17"/>
      <c r="AB70" s="17"/>
      <c r="AC70" s="17"/>
    </row>
    <row r="71" spans="1:29">
      <c r="B71" s="258"/>
      <c r="D71" s="215"/>
      <c r="F71" s="270"/>
      <c r="G71" s="231"/>
      <c r="H71" s="231"/>
      <c r="I71" s="606"/>
      <c r="J71" s="606"/>
      <c r="K71" s="606"/>
      <c r="L71" s="606"/>
      <c r="M71" s="606"/>
      <c r="N71" s="606"/>
      <c r="O71" s="606"/>
      <c r="P71" s="606"/>
      <c r="Q71" s="606"/>
      <c r="R71" s="606"/>
      <c r="S71" s="606"/>
      <c r="T71" s="606"/>
      <c r="U71" s="606"/>
      <c r="V71" s="606"/>
      <c r="W71" s="606"/>
      <c r="X71" s="606"/>
      <c r="Y71" s="606"/>
      <c r="Z71" s="606"/>
      <c r="AA71" s="17"/>
      <c r="AB71" s="17"/>
      <c r="AC71" s="17"/>
    </row>
    <row r="72" spans="1:29">
      <c r="B72" s="258"/>
      <c r="D72" s="215"/>
      <c r="E72" s="258"/>
      <c r="F72" s="270"/>
      <c r="G72" s="231"/>
      <c r="H72" s="231"/>
      <c r="I72" s="606"/>
      <c r="J72" s="606"/>
      <c r="K72" s="606"/>
      <c r="L72" s="606"/>
      <c r="M72" s="606"/>
      <c r="N72" s="606"/>
      <c r="O72" s="606"/>
      <c r="P72" s="606"/>
      <c r="Q72" s="606"/>
      <c r="R72" s="606"/>
      <c r="S72" s="606"/>
      <c r="T72" s="606"/>
      <c r="U72" s="606"/>
      <c r="V72" s="606"/>
      <c r="W72" s="606"/>
      <c r="X72" s="606"/>
      <c r="Y72" s="606"/>
      <c r="Z72" s="606"/>
      <c r="AA72" s="17"/>
      <c r="AB72" s="17"/>
      <c r="AC72" s="17"/>
    </row>
    <row r="73" spans="1:29">
      <c r="B73" s="258"/>
      <c r="D73" s="215"/>
      <c r="F73" s="270"/>
      <c r="G73" s="231"/>
      <c r="H73" s="231"/>
      <c r="I73" s="606"/>
      <c r="J73" s="606"/>
      <c r="K73" s="606"/>
      <c r="L73" s="606"/>
      <c r="M73" s="606"/>
      <c r="N73" s="606"/>
      <c r="O73" s="606"/>
      <c r="P73" s="606"/>
      <c r="Q73" s="606"/>
      <c r="R73" s="606"/>
      <c r="S73" s="606"/>
      <c r="T73" s="606"/>
      <c r="U73" s="606"/>
      <c r="V73" s="606"/>
      <c r="W73" s="606"/>
      <c r="X73" s="606"/>
      <c r="Y73" s="606"/>
      <c r="Z73" s="606"/>
      <c r="AA73" s="17"/>
      <c r="AB73" s="17"/>
      <c r="AC73" s="17"/>
    </row>
    <row r="74" spans="1:29">
      <c r="B74" s="258"/>
      <c r="D74" s="215"/>
      <c r="F74" s="270"/>
      <c r="G74" s="231"/>
      <c r="H74" s="231"/>
      <c r="I74" s="606"/>
      <c r="J74" s="606"/>
      <c r="K74" s="606"/>
      <c r="L74" s="606"/>
      <c r="M74" s="606"/>
      <c r="N74" s="606"/>
      <c r="O74" s="606"/>
      <c r="P74" s="606"/>
      <c r="Q74" s="606"/>
      <c r="R74" s="606"/>
      <c r="S74" s="606"/>
      <c r="T74" s="606"/>
      <c r="U74" s="606"/>
      <c r="V74" s="606"/>
      <c r="W74" s="606"/>
      <c r="X74" s="606"/>
      <c r="Y74" s="606"/>
      <c r="Z74" s="606"/>
      <c r="AA74" s="17"/>
      <c r="AB74" s="17"/>
      <c r="AC74" s="17"/>
    </row>
    <row r="75" spans="1:29">
      <c r="B75" s="258"/>
      <c r="D75" s="215"/>
      <c r="E75" s="258"/>
      <c r="F75" s="270"/>
      <c r="G75" s="231"/>
      <c r="H75" s="231"/>
      <c r="I75" s="606"/>
      <c r="J75" s="606"/>
      <c r="K75" s="606"/>
      <c r="L75" s="606"/>
      <c r="M75" s="606"/>
      <c r="N75" s="606"/>
      <c r="O75" s="606"/>
      <c r="P75" s="606"/>
      <c r="Q75" s="606"/>
      <c r="R75" s="606"/>
      <c r="S75" s="606"/>
      <c r="T75" s="606"/>
      <c r="U75" s="606"/>
      <c r="V75" s="606"/>
      <c r="W75" s="606"/>
      <c r="X75" s="606"/>
      <c r="Y75" s="606"/>
      <c r="Z75" s="606"/>
      <c r="AA75" s="17"/>
      <c r="AB75" s="17"/>
      <c r="AC75" s="17"/>
    </row>
    <row r="76" spans="1:29">
      <c r="B76" s="258"/>
      <c r="D76" s="215"/>
      <c r="E76" s="258"/>
      <c r="F76" s="270"/>
      <c r="G76" s="231"/>
      <c r="H76" s="231"/>
      <c r="I76" s="606"/>
      <c r="J76" s="606"/>
      <c r="K76" s="606"/>
      <c r="L76" s="606"/>
      <c r="M76" s="606"/>
      <c r="N76" s="606"/>
      <c r="O76" s="606"/>
      <c r="P76" s="606"/>
      <c r="Q76" s="606"/>
      <c r="R76" s="606"/>
      <c r="S76" s="606"/>
      <c r="T76" s="606"/>
      <c r="U76" s="606"/>
      <c r="V76" s="606"/>
      <c r="W76" s="606"/>
      <c r="X76" s="606"/>
      <c r="Y76" s="606"/>
      <c r="Z76" s="606"/>
      <c r="AA76" s="17"/>
      <c r="AB76" s="17"/>
      <c r="AC76" s="17"/>
    </row>
    <row r="77" spans="1:29">
      <c r="B77" s="258"/>
      <c r="D77" s="215"/>
      <c r="E77" s="258"/>
      <c r="F77" s="270"/>
      <c r="G77" s="231"/>
      <c r="H77" s="231"/>
      <c r="I77" s="606"/>
      <c r="J77" s="606"/>
      <c r="K77" s="606"/>
      <c r="L77" s="606"/>
      <c r="M77" s="606"/>
      <c r="N77" s="606"/>
      <c r="O77" s="606"/>
      <c r="P77" s="606"/>
      <c r="Q77" s="606"/>
      <c r="R77" s="606"/>
      <c r="S77" s="606"/>
      <c r="T77" s="606"/>
      <c r="U77" s="606"/>
      <c r="V77" s="606"/>
      <c r="W77" s="606"/>
      <c r="X77" s="606"/>
      <c r="Y77" s="606"/>
      <c r="Z77" s="606"/>
      <c r="AA77" s="17"/>
      <c r="AB77" s="17"/>
      <c r="AC77" s="17"/>
    </row>
    <row r="78" spans="1:29">
      <c r="B78" s="258"/>
      <c r="D78" s="215"/>
      <c r="E78" s="258"/>
      <c r="F78" s="270"/>
      <c r="G78" s="231"/>
      <c r="H78" s="231"/>
      <c r="I78" s="606"/>
      <c r="J78" s="606"/>
      <c r="K78" s="606"/>
      <c r="L78" s="606"/>
      <c r="M78" s="606"/>
      <c r="N78" s="606"/>
      <c r="O78" s="606"/>
      <c r="P78" s="606"/>
      <c r="Q78" s="606"/>
      <c r="R78" s="606"/>
      <c r="S78" s="606"/>
      <c r="T78" s="606"/>
      <c r="U78" s="606"/>
      <c r="V78" s="606"/>
      <c r="W78" s="606"/>
      <c r="X78" s="606"/>
      <c r="Y78" s="606"/>
      <c r="Z78" s="606"/>
      <c r="AA78" s="17"/>
      <c r="AB78" s="17"/>
      <c r="AC78" s="17"/>
    </row>
    <row r="79" spans="1:29">
      <c r="B79" s="258"/>
      <c r="D79" s="215"/>
      <c r="E79" s="258"/>
      <c r="F79" s="270"/>
      <c r="G79" s="231"/>
      <c r="H79" s="231"/>
      <c r="I79" s="606"/>
      <c r="J79" s="606"/>
      <c r="K79" s="606"/>
      <c r="L79" s="606"/>
      <c r="M79" s="606"/>
      <c r="N79" s="606"/>
      <c r="O79" s="606"/>
      <c r="P79" s="606"/>
      <c r="Q79" s="606"/>
      <c r="R79" s="606"/>
      <c r="S79" s="606"/>
      <c r="T79" s="606"/>
      <c r="U79" s="606"/>
      <c r="V79" s="606"/>
      <c r="W79" s="606"/>
      <c r="X79" s="606"/>
      <c r="Y79" s="606"/>
      <c r="Z79" s="606"/>
      <c r="AA79" s="17"/>
      <c r="AB79" s="17"/>
      <c r="AC79" s="17"/>
    </row>
    <row r="80" spans="1:29">
      <c r="B80" s="258"/>
      <c r="D80" s="215"/>
      <c r="F80" s="270"/>
      <c r="G80" s="231"/>
      <c r="H80" s="231"/>
      <c r="I80" s="606"/>
      <c r="J80" s="606"/>
      <c r="K80" s="606"/>
      <c r="L80" s="606"/>
      <c r="M80" s="606"/>
      <c r="N80" s="606"/>
      <c r="O80" s="606"/>
      <c r="P80" s="606"/>
      <c r="Q80" s="606"/>
      <c r="R80" s="606"/>
      <c r="S80" s="606"/>
      <c r="T80" s="606"/>
      <c r="U80" s="606"/>
      <c r="V80" s="606"/>
      <c r="W80" s="606"/>
      <c r="X80" s="606"/>
      <c r="Y80" s="606"/>
      <c r="Z80" s="606"/>
      <c r="AA80" s="17"/>
      <c r="AB80" s="17"/>
      <c r="AC80" s="17"/>
    </row>
    <row r="81" spans="2:29">
      <c r="B81" s="258"/>
      <c r="D81" s="215"/>
      <c r="E81" s="258"/>
      <c r="F81" s="270"/>
      <c r="G81" s="231"/>
      <c r="H81" s="231"/>
      <c r="I81" s="606"/>
      <c r="J81" s="606"/>
      <c r="K81" s="606"/>
      <c r="L81" s="606"/>
      <c r="M81" s="606"/>
      <c r="N81" s="606"/>
      <c r="O81" s="606"/>
      <c r="P81" s="606"/>
      <c r="Q81" s="606"/>
      <c r="R81" s="606"/>
      <c r="S81" s="606"/>
      <c r="T81" s="606"/>
      <c r="U81" s="606"/>
      <c r="V81" s="606"/>
      <c r="W81" s="606"/>
      <c r="X81" s="606"/>
      <c r="Y81" s="606"/>
      <c r="Z81" s="606"/>
      <c r="AA81" s="17"/>
      <c r="AB81" s="17"/>
      <c r="AC81" s="17"/>
    </row>
    <row r="82" spans="2:29">
      <c r="B82" s="258"/>
      <c r="D82" s="215"/>
      <c r="F82" s="270"/>
      <c r="G82" s="231"/>
      <c r="H82" s="231"/>
      <c r="I82" s="606"/>
      <c r="J82" s="606"/>
      <c r="K82" s="606"/>
      <c r="L82" s="606"/>
      <c r="M82" s="606"/>
      <c r="N82" s="606"/>
      <c r="O82" s="606"/>
      <c r="P82" s="606"/>
      <c r="Q82" s="606"/>
      <c r="R82" s="606"/>
      <c r="S82" s="606"/>
      <c r="T82" s="606"/>
      <c r="U82" s="606"/>
      <c r="V82" s="606"/>
      <c r="W82" s="606"/>
      <c r="X82" s="606"/>
      <c r="Y82" s="606"/>
      <c r="Z82" s="606"/>
      <c r="AA82" s="17"/>
      <c r="AB82" s="17"/>
      <c r="AC82" s="17"/>
    </row>
    <row r="83" spans="2:29">
      <c r="B83" s="258"/>
      <c r="D83" s="215"/>
      <c r="F83" s="270"/>
      <c r="G83" s="231"/>
      <c r="H83" s="231"/>
      <c r="I83" s="606"/>
      <c r="J83" s="606"/>
      <c r="K83" s="606"/>
      <c r="L83" s="606"/>
      <c r="M83" s="606"/>
      <c r="N83" s="606"/>
      <c r="O83" s="606"/>
      <c r="P83" s="606"/>
      <c r="Q83" s="606"/>
      <c r="R83" s="606"/>
      <c r="S83" s="606"/>
      <c r="T83" s="606"/>
      <c r="U83" s="606"/>
      <c r="V83" s="606"/>
      <c r="W83" s="606"/>
      <c r="X83" s="606"/>
      <c r="Y83" s="606"/>
      <c r="Z83" s="606"/>
      <c r="AA83" s="17"/>
      <c r="AB83" s="17"/>
      <c r="AC83" s="17"/>
    </row>
    <row r="84" spans="2:29">
      <c r="B84" s="258"/>
      <c r="D84" s="215"/>
      <c r="F84" s="270"/>
      <c r="G84" s="231"/>
      <c r="H84" s="231"/>
      <c r="I84" s="606"/>
      <c r="J84" s="606"/>
      <c r="K84" s="606"/>
      <c r="L84" s="606"/>
      <c r="M84" s="606"/>
      <c r="N84" s="606"/>
      <c r="O84" s="606"/>
      <c r="P84" s="606"/>
      <c r="Q84" s="606"/>
      <c r="R84" s="606"/>
      <c r="S84" s="606"/>
      <c r="T84" s="606"/>
      <c r="U84" s="606"/>
      <c r="V84" s="606"/>
      <c r="W84" s="606"/>
      <c r="X84" s="606"/>
      <c r="Y84" s="606"/>
      <c r="Z84" s="606"/>
      <c r="AA84" s="17"/>
      <c r="AB84" s="17"/>
      <c r="AC84" s="17"/>
    </row>
    <row r="85" spans="2:29">
      <c r="B85" s="258"/>
      <c r="D85" s="215"/>
      <c r="E85" s="258"/>
      <c r="F85" s="270"/>
      <c r="G85" s="231"/>
      <c r="H85" s="231"/>
      <c r="I85" s="606"/>
      <c r="J85" s="606"/>
      <c r="K85" s="606"/>
      <c r="L85" s="606"/>
      <c r="M85" s="606"/>
      <c r="N85" s="606"/>
      <c r="O85" s="606"/>
      <c r="P85" s="606"/>
      <c r="Q85" s="606"/>
      <c r="R85" s="606"/>
      <c r="S85" s="606"/>
      <c r="T85" s="606"/>
      <c r="U85" s="606"/>
      <c r="V85" s="606"/>
      <c r="W85" s="606"/>
      <c r="X85" s="606"/>
      <c r="Y85" s="606"/>
      <c r="Z85" s="606"/>
      <c r="AA85" s="17"/>
      <c r="AB85" s="17"/>
      <c r="AC85" s="17"/>
    </row>
    <row r="86" spans="2:29">
      <c r="B86" s="258"/>
      <c r="D86" s="215"/>
      <c r="F86" s="270"/>
      <c r="G86" s="231"/>
      <c r="H86" s="231"/>
      <c r="I86" s="606"/>
      <c r="J86" s="606"/>
      <c r="K86" s="606"/>
      <c r="L86" s="606"/>
      <c r="M86" s="606"/>
      <c r="N86" s="606"/>
      <c r="O86" s="606"/>
      <c r="P86" s="606"/>
      <c r="Q86" s="606"/>
      <c r="R86" s="606"/>
      <c r="S86" s="606"/>
      <c r="T86" s="606"/>
      <c r="U86" s="606"/>
      <c r="V86" s="606"/>
      <c r="W86" s="606"/>
      <c r="X86" s="606"/>
      <c r="Y86" s="606"/>
      <c r="Z86" s="606"/>
      <c r="AA86" s="17"/>
      <c r="AB86" s="17"/>
      <c r="AC86" s="17"/>
    </row>
    <row r="87" spans="2:29">
      <c r="B87" s="258"/>
      <c r="D87" s="215"/>
      <c r="E87" s="258"/>
      <c r="F87" s="270"/>
      <c r="G87" s="231"/>
      <c r="H87" s="231"/>
      <c r="I87" s="606"/>
      <c r="J87" s="606"/>
      <c r="K87" s="606"/>
      <c r="L87" s="606"/>
      <c r="M87" s="606"/>
      <c r="N87" s="606"/>
      <c r="O87" s="606"/>
      <c r="P87" s="606"/>
      <c r="Q87" s="606"/>
      <c r="R87" s="606"/>
      <c r="S87" s="606"/>
      <c r="T87" s="606"/>
      <c r="U87" s="606"/>
      <c r="V87" s="606"/>
      <c r="W87" s="606"/>
      <c r="X87" s="606"/>
      <c r="Y87" s="606"/>
      <c r="Z87" s="606"/>
      <c r="AA87" s="17"/>
      <c r="AB87" s="17"/>
      <c r="AC87" s="17"/>
    </row>
    <row r="88" spans="2:29">
      <c r="B88" s="258"/>
      <c r="D88" s="215"/>
      <c r="E88" s="258"/>
      <c r="F88" s="270"/>
      <c r="G88" s="231"/>
      <c r="H88" s="231"/>
      <c r="I88" s="606"/>
      <c r="J88" s="606"/>
      <c r="K88" s="606"/>
      <c r="L88" s="606"/>
      <c r="M88" s="606"/>
      <c r="N88" s="606"/>
      <c r="O88" s="606"/>
      <c r="P88" s="606"/>
      <c r="Q88" s="606"/>
      <c r="R88" s="606"/>
      <c r="S88" s="606"/>
      <c r="T88" s="606"/>
      <c r="U88" s="606"/>
      <c r="V88" s="606"/>
      <c r="W88" s="606"/>
      <c r="X88" s="606"/>
      <c r="Y88" s="606"/>
      <c r="Z88" s="606"/>
      <c r="AA88" s="17"/>
      <c r="AB88" s="17"/>
      <c r="AC88" s="17"/>
    </row>
    <row r="89" spans="2:29">
      <c r="B89" s="258"/>
      <c r="D89" s="215"/>
      <c r="E89" s="258"/>
      <c r="F89" s="270"/>
      <c r="G89" s="231"/>
      <c r="H89" s="231"/>
      <c r="I89" s="606"/>
      <c r="J89" s="606"/>
      <c r="K89" s="606"/>
      <c r="L89" s="606"/>
      <c r="M89" s="606"/>
      <c r="N89" s="606"/>
      <c r="O89" s="606"/>
      <c r="P89" s="606"/>
      <c r="Q89" s="606"/>
      <c r="R89" s="606"/>
      <c r="S89" s="606"/>
      <c r="T89" s="606"/>
      <c r="U89" s="606"/>
      <c r="V89" s="606"/>
      <c r="W89" s="606"/>
      <c r="X89" s="606"/>
      <c r="Y89" s="606"/>
      <c r="Z89" s="606"/>
      <c r="AA89" s="17"/>
      <c r="AB89" s="17"/>
      <c r="AC89" s="17"/>
    </row>
    <row r="90" spans="2:29">
      <c r="B90" s="258"/>
      <c r="D90" s="215"/>
      <c r="E90" s="259"/>
      <c r="F90" s="270"/>
      <c r="G90" s="231"/>
      <c r="H90" s="231"/>
      <c r="I90" s="606"/>
      <c r="J90" s="606"/>
      <c r="K90" s="606"/>
      <c r="L90" s="606"/>
      <c r="M90" s="606"/>
      <c r="N90" s="606"/>
      <c r="O90" s="606"/>
      <c r="P90" s="606"/>
      <c r="Q90" s="606"/>
      <c r="R90" s="606"/>
      <c r="S90" s="606"/>
      <c r="T90" s="606"/>
      <c r="U90" s="606"/>
      <c r="V90" s="606"/>
      <c r="W90" s="606"/>
      <c r="X90" s="606"/>
      <c r="Y90" s="606"/>
      <c r="Z90" s="606"/>
      <c r="AA90" s="17"/>
      <c r="AB90" s="17"/>
      <c r="AC90" s="17"/>
    </row>
    <row r="91" spans="2:29">
      <c r="B91" s="258"/>
      <c r="D91" s="215"/>
      <c r="F91" s="270"/>
      <c r="G91" s="231"/>
      <c r="H91" s="231"/>
      <c r="I91" s="606"/>
      <c r="J91" s="606"/>
      <c r="K91" s="606"/>
      <c r="L91" s="606"/>
      <c r="M91" s="606"/>
      <c r="N91" s="606"/>
      <c r="O91" s="606"/>
      <c r="P91" s="606"/>
      <c r="Q91" s="606"/>
      <c r="R91" s="606"/>
      <c r="S91" s="606"/>
      <c r="T91" s="606"/>
      <c r="U91" s="606"/>
      <c r="V91" s="606"/>
      <c r="W91" s="606"/>
      <c r="X91" s="606"/>
      <c r="Y91" s="606"/>
      <c r="Z91" s="606"/>
      <c r="AA91" s="17"/>
      <c r="AB91" s="17"/>
      <c r="AC91" s="17"/>
    </row>
    <row r="92" spans="2:29">
      <c r="B92" s="258"/>
      <c r="D92" s="215"/>
      <c r="F92" s="270"/>
      <c r="G92" s="231"/>
      <c r="H92" s="231"/>
      <c r="I92" s="606"/>
      <c r="J92" s="606"/>
      <c r="K92" s="606"/>
      <c r="L92" s="606"/>
      <c r="M92" s="606"/>
      <c r="N92" s="606"/>
      <c r="O92" s="606"/>
      <c r="P92" s="606"/>
      <c r="Q92" s="606"/>
      <c r="R92" s="606"/>
      <c r="S92" s="606"/>
      <c r="T92" s="606"/>
      <c r="U92" s="606"/>
      <c r="V92" s="606"/>
      <c r="W92" s="606"/>
      <c r="X92" s="606"/>
      <c r="Y92" s="606"/>
      <c r="Z92" s="606"/>
      <c r="AA92" s="17"/>
      <c r="AB92" s="17"/>
      <c r="AC92" s="17"/>
    </row>
    <row r="93" spans="2:29">
      <c r="B93" s="258"/>
      <c r="D93" s="215"/>
      <c r="E93" s="258"/>
      <c r="F93" s="270"/>
      <c r="G93" s="231"/>
      <c r="H93" s="231"/>
      <c r="I93" s="606"/>
      <c r="J93" s="606"/>
      <c r="K93" s="606"/>
      <c r="L93" s="606"/>
      <c r="M93" s="606"/>
      <c r="N93" s="606"/>
      <c r="O93" s="606"/>
      <c r="P93" s="606"/>
      <c r="Q93" s="606"/>
      <c r="R93" s="606"/>
      <c r="S93" s="606"/>
      <c r="T93" s="606"/>
      <c r="U93" s="606"/>
      <c r="V93" s="606"/>
      <c r="W93" s="606"/>
      <c r="X93" s="606"/>
      <c r="Y93" s="606"/>
      <c r="Z93" s="606"/>
      <c r="AA93" s="17"/>
      <c r="AB93" s="17"/>
      <c r="AC93" s="17"/>
    </row>
    <row r="94" spans="2:29">
      <c r="B94" s="258"/>
      <c r="D94" s="215"/>
      <c r="E94" s="258"/>
      <c r="F94" s="270"/>
      <c r="G94" s="231"/>
      <c r="H94" s="231"/>
      <c r="I94" s="606"/>
      <c r="J94" s="606"/>
      <c r="K94" s="606"/>
      <c r="L94" s="606"/>
      <c r="M94" s="606"/>
      <c r="N94" s="606"/>
      <c r="O94" s="606"/>
      <c r="P94" s="606"/>
      <c r="Q94" s="606"/>
      <c r="R94" s="606"/>
      <c r="S94" s="606"/>
      <c r="T94" s="606"/>
      <c r="U94" s="606"/>
      <c r="V94" s="606"/>
      <c r="W94" s="606"/>
      <c r="X94" s="606"/>
      <c r="Y94" s="606"/>
      <c r="Z94" s="606"/>
      <c r="AA94" s="17"/>
      <c r="AB94" s="17"/>
      <c r="AC94" s="17"/>
    </row>
    <row r="95" spans="2:29">
      <c r="B95" s="258"/>
      <c r="D95" s="215"/>
      <c r="E95" s="258"/>
      <c r="F95" s="270"/>
      <c r="G95" s="231"/>
      <c r="H95" s="231"/>
      <c r="I95" s="606"/>
      <c r="J95" s="606"/>
      <c r="K95" s="606"/>
      <c r="L95" s="606"/>
      <c r="M95" s="606"/>
      <c r="N95" s="606"/>
      <c r="O95" s="606"/>
      <c r="P95" s="606"/>
      <c r="Q95" s="606"/>
      <c r="R95" s="606"/>
      <c r="S95" s="606"/>
      <c r="T95" s="606"/>
      <c r="U95" s="606"/>
      <c r="V95" s="606"/>
      <c r="W95" s="606"/>
      <c r="X95" s="606"/>
      <c r="Y95" s="606"/>
      <c r="Z95" s="606"/>
      <c r="AA95" s="17"/>
      <c r="AB95" s="17"/>
      <c r="AC95" s="17"/>
    </row>
    <row r="96" spans="2:29">
      <c r="B96" s="258"/>
      <c r="D96" s="215"/>
      <c r="E96" s="258"/>
      <c r="F96" s="270"/>
      <c r="G96" s="231"/>
      <c r="H96" s="231"/>
      <c r="I96" s="606"/>
      <c r="J96" s="606"/>
      <c r="K96" s="606"/>
      <c r="L96" s="606"/>
      <c r="M96" s="606"/>
      <c r="N96" s="606"/>
      <c r="O96" s="606"/>
      <c r="P96" s="606"/>
      <c r="Q96" s="606"/>
      <c r="R96" s="606"/>
      <c r="S96" s="606"/>
      <c r="T96" s="606"/>
      <c r="U96" s="606"/>
      <c r="V96" s="606"/>
      <c r="W96" s="606"/>
      <c r="X96" s="606"/>
      <c r="Y96" s="606"/>
      <c r="Z96" s="606"/>
      <c r="AA96" s="17"/>
      <c r="AB96" s="17"/>
      <c r="AC96" s="17"/>
    </row>
    <row r="97" spans="1:29">
      <c r="B97" s="258"/>
      <c r="D97" s="215"/>
      <c r="F97" s="270"/>
      <c r="G97" s="231"/>
      <c r="H97" s="231"/>
      <c r="I97" s="606"/>
      <c r="J97" s="606"/>
      <c r="K97" s="606"/>
      <c r="L97" s="606"/>
      <c r="M97" s="606"/>
      <c r="N97" s="606"/>
      <c r="O97" s="606"/>
      <c r="P97" s="606"/>
      <c r="Q97" s="606"/>
      <c r="R97" s="606"/>
      <c r="S97" s="606"/>
      <c r="T97" s="606"/>
      <c r="U97" s="606"/>
      <c r="V97" s="606"/>
      <c r="W97" s="606"/>
      <c r="X97" s="606"/>
      <c r="Y97" s="606"/>
      <c r="Z97" s="606"/>
      <c r="AA97" s="17"/>
      <c r="AB97" s="17"/>
      <c r="AC97" s="17"/>
    </row>
    <row r="98" spans="1:29">
      <c r="B98" s="258"/>
      <c r="D98" s="215"/>
      <c r="F98" s="270"/>
      <c r="G98" s="231"/>
      <c r="H98" s="231"/>
      <c r="I98" s="606"/>
      <c r="J98" s="606"/>
      <c r="K98" s="606"/>
      <c r="L98" s="606"/>
      <c r="M98" s="606"/>
      <c r="N98" s="606"/>
      <c r="O98" s="606"/>
      <c r="P98" s="606"/>
      <c r="Q98" s="606"/>
      <c r="R98" s="606"/>
      <c r="S98" s="606"/>
      <c r="T98" s="606"/>
      <c r="U98" s="606"/>
      <c r="V98" s="606"/>
      <c r="W98" s="606"/>
      <c r="X98" s="606"/>
      <c r="Y98" s="606"/>
      <c r="Z98" s="606"/>
      <c r="AA98" s="17"/>
      <c r="AB98" s="17"/>
      <c r="AC98" s="17"/>
    </row>
    <row r="99" spans="1:29">
      <c r="B99" s="258"/>
      <c r="D99" s="215"/>
      <c r="E99" s="258"/>
      <c r="F99" s="270"/>
      <c r="G99" s="231"/>
      <c r="H99" s="231"/>
      <c r="I99" s="606"/>
      <c r="J99" s="606"/>
      <c r="K99" s="606"/>
      <c r="L99" s="606"/>
      <c r="M99" s="606"/>
      <c r="N99" s="606"/>
      <c r="O99" s="606"/>
      <c r="P99" s="606"/>
      <c r="Q99" s="606"/>
      <c r="R99" s="606"/>
      <c r="S99" s="606"/>
      <c r="T99" s="606"/>
      <c r="U99" s="606"/>
      <c r="V99" s="606"/>
      <c r="W99" s="606"/>
      <c r="X99" s="606"/>
      <c r="Y99" s="606"/>
      <c r="Z99" s="606"/>
      <c r="AA99" s="17"/>
      <c r="AB99" s="17"/>
      <c r="AC99" s="17"/>
    </row>
    <row r="100" spans="1:29">
      <c r="B100" s="258"/>
      <c r="D100" s="215"/>
      <c r="E100" s="258"/>
      <c r="F100" s="270"/>
      <c r="G100" s="231"/>
      <c r="H100" s="231"/>
      <c r="I100" s="606"/>
      <c r="J100" s="606"/>
      <c r="K100" s="606"/>
      <c r="L100" s="606"/>
      <c r="M100" s="606"/>
      <c r="N100" s="606"/>
      <c r="O100" s="606"/>
      <c r="P100" s="606"/>
      <c r="Q100" s="606"/>
      <c r="R100" s="606"/>
      <c r="S100" s="606"/>
      <c r="T100" s="606"/>
      <c r="U100" s="606"/>
      <c r="V100" s="606"/>
      <c r="W100" s="606"/>
      <c r="X100" s="606"/>
      <c r="Y100" s="606"/>
      <c r="Z100" s="606"/>
      <c r="AA100" s="17"/>
      <c r="AB100" s="17"/>
      <c r="AC100" s="17"/>
    </row>
    <row r="101" spans="1:29">
      <c r="B101" s="258"/>
      <c r="D101" s="215"/>
      <c r="E101" s="258"/>
      <c r="F101" s="270"/>
      <c r="G101" s="231"/>
      <c r="H101" s="231"/>
      <c r="I101" s="606"/>
      <c r="J101" s="606"/>
      <c r="K101" s="606"/>
      <c r="L101" s="606"/>
      <c r="M101" s="606"/>
      <c r="N101" s="606"/>
      <c r="O101" s="606"/>
      <c r="P101" s="606"/>
      <c r="Q101" s="606"/>
      <c r="R101" s="606"/>
      <c r="S101" s="606"/>
      <c r="T101" s="606"/>
      <c r="U101" s="606"/>
      <c r="V101" s="606"/>
      <c r="W101" s="606"/>
      <c r="X101" s="606"/>
      <c r="Y101" s="606"/>
      <c r="Z101" s="606"/>
      <c r="AA101" s="16"/>
      <c r="AB101" s="17"/>
      <c r="AC101" s="16"/>
    </row>
    <row r="102" spans="1:29">
      <c r="B102" s="258"/>
      <c r="D102" s="215"/>
      <c r="E102" s="258"/>
      <c r="F102" s="270"/>
      <c r="G102" s="231"/>
      <c r="H102" s="231"/>
      <c r="I102" s="606"/>
      <c r="J102" s="606"/>
      <c r="K102" s="606"/>
      <c r="L102" s="606"/>
      <c r="M102" s="606"/>
      <c r="N102" s="606"/>
      <c r="O102" s="606"/>
      <c r="P102" s="606"/>
      <c r="Q102" s="606"/>
      <c r="R102" s="606"/>
      <c r="S102" s="606"/>
      <c r="T102" s="606"/>
      <c r="U102" s="606"/>
      <c r="V102" s="606"/>
      <c r="W102" s="606"/>
      <c r="X102" s="606"/>
      <c r="Y102" s="606"/>
      <c r="Z102" s="606"/>
      <c r="AA102" s="16"/>
      <c r="AB102" s="17"/>
      <c r="AC102" s="16"/>
    </row>
    <row r="103" spans="1:29">
      <c r="B103" s="258"/>
      <c r="D103" s="215"/>
      <c r="F103" s="270"/>
      <c r="G103" s="231"/>
      <c r="H103" s="231"/>
      <c r="I103" s="606"/>
      <c r="J103" s="606"/>
      <c r="K103" s="606"/>
      <c r="L103" s="606"/>
      <c r="M103" s="606"/>
      <c r="N103" s="606"/>
      <c r="O103" s="606"/>
      <c r="P103" s="606"/>
      <c r="Q103" s="606"/>
      <c r="R103" s="606"/>
      <c r="S103" s="606"/>
      <c r="T103" s="606"/>
      <c r="U103" s="606"/>
      <c r="V103" s="606"/>
      <c r="W103" s="606"/>
      <c r="X103" s="606"/>
      <c r="Y103" s="606"/>
      <c r="Z103" s="606"/>
      <c r="AA103" s="16"/>
      <c r="AB103" s="17"/>
      <c r="AC103" s="16"/>
    </row>
    <row r="104" spans="1:29">
      <c r="B104" s="258"/>
      <c r="D104" s="215"/>
      <c r="E104" s="258"/>
      <c r="F104" s="270"/>
      <c r="G104" s="231"/>
      <c r="H104" s="231"/>
      <c r="I104" s="606"/>
      <c r="J104" s="606"/>
      <c r="K104" s="606"/>
      <c r="L104" s="606"/>
      <c r="M104" s="606"/>
      <c r="N104" s="606"/>
      <c r="O104" s="606"/>
      <c r="P104" s="606"/>
      <c r="Q104" s="606"/>
      <c r="R104" s="606"/>
      <c r="S104" s="606"/>
      <c r="T104" s="606"/>
      <c r="U104" s="606"/>
      <c r="V104" s="606"/>
      <c r="W104" s="606"/>
      <c r="X104" s="606"/>
      <c r="Y104" s="606"/>
      <c r="Z104" s="606"/>
    </row>
    <row r="105" spans="1:29">
      <c r="B105" s="258"/>
      <c r="D105" s="215"/>
      <c r="E105" s="258"/>
      <c r="F105" s="270"/>
      <c r="G105" s="231"/>
      <c r="H105" s="231"/>
      <c r="I105" s="606"/>
      <c r="J105" s="606"/>
      <c r="K105" s="606"/>
      <c r="L105" s="606"/>
      <c r="M105" s="606"/>
      <c r="N105" s="606"/>
      <c r="O105" s="606"/>
      <c r="P105" s="606"/>
      <c r="Q105" s="606"/>
      <c r="R105" s="606"/>
      <c r="S105" s="606"/>
      <c r="T105" s="606"/>
      <c r="U105" s="606"/>
      <c r="V105" s="606"/>
      <c r="W105" s="606"/>
      <c r="X105" s="606"/>
      <c r="Y105" s="606"/>
      <c r="Z105" s="606"/>
    </row>
    <row r="106" spans="1:29">
      <c r="B106" s="258"/>
      <c r="D106" s="215"/>
      <c r="E106" s="258"/>
      <c r="F106" s="270"/>
      <c r="G106" s="231"/>
      <c r="H106" s="275"/>
      <c r="I106" s="606"/>
      <c r="J106" s="606"/>
      <c r="K106" s="606"/>
      <c r="L106" s="606"/>
      <c r="M106" s="606"/>
      <c r="N106" s="606"/>
      <c r="O106" s="606"/>
      <c r="P106" s="606"/>
      <c r="Q106" s="606"/>
      <c r="R106" s="606"/>
      <c r="S106" s="606"/>
      <c r="T106" s="606"/>
      <c r="U106" s="606"/>
      <c r="V106" s="606"/>
      <c r="W106" s="606"/>
      <c r="X106" s="606"/>
      <c r="Y106" s="606"/>
      <c r="Z106" s="606"/>
    </row>
    <row r="107" spans="1:29">
      <c r="B107" s="258"/>
      <c r="D107" s="215"/>
      <c r="E107" s="258"/>
      <c r="F107" s="270"/>
      <c r="G107" s="231"/>
      <c r="H107" s="275"/>
      <c r="I107" s="606"/>
      <c r="J107" s="606"/>
      <c r="K107" s="606"/>
      <c r="L107" s="606"/>
      <c r="M107" s="606"/>
      <c r="N107" s="606"/>
      <c r="O107" s="606"/>
      <c r="P107" s="606"/>
      <c r="Q107" s="606"/>
      <c r="R107" s="606"/>
      <c r="S107" s="606"/>
      <c r="T107" s="606"/>
      <c r="U107" s="606"/>
      <c r="V107" s="606"/>
      <c r="W107" s="606"/>
      <c r="X107" s="606"/>
      <c r="Y107" s="606"/>
      <c r="Z107" s="606"/>
    </row>
    <row r="108" spans="1:29">
      <c r="A108" s="10"/>
      <c r="B108" s="261"/>
      <c r="C108" s="275"/>
      <c r="D108" s="275"/>
      <c r="E108" s="475"/>
      <c r="F108" s="271"/>
      <c r="G108" s="275"/>
      <c r="H108" s="276"/>
      <c r="I108" s="606"/>
      <c r="J108" s="606"/>
      <c r="K108" s="606"/>
      <c r="L108" s="606"/>
      <c r="M108" s="606"/>
      <c r="N108" s="606"/>
      <c r="O108" s="606"/>
      <c r="P108" s="606"/>
      <c r="Q108" s="606"/>
      <c r="R108" s="606"/>
      <c r="S108" s="606"/>
      <c r="T108" s="606"/>
      <c r="U108" s="606"/>
      <c r="V108" s="606"/>
      <c r="W108" s="606"/>
      <c r="X108" s="606"/>
      <c r="Y108" s="606"/>
      <c r="Z108" s="606"/>
    </row>
    <row r="109" spans="1:29">
      <c r="A109" s="10"/>
      <c r="B109" s="261"/>
      <c r="C109" s="275"/>
      <c r="D109" s="275"/>
      <c r="E109" s="475"/>
      <c r="F109" s="271"/>
      <c r="G109" s="275"/>
      <c r="I109" s="606"/>
      <c r="J109" s="606"/>
      <c r="K109" s="606"/>
      <c r="L109" s="606"/>
      <c r="M109" s="606"/>
      <c r="N109" s="606"/>
      <c r="O109" s="606"/>
      <c r="P109" s="606"/>
      <c r="Q109" s="606"/>
      <c r="R109" s="606"/>
      <c r="S109" s="606"/>
      <c r="T109" s="606"/>
      <c r="U109" s="606"/>
      <c r="V109" s="606"/>
      <c r="W109" s="606"/>
      <c r="X109" s="606"/>
      <c r="Y109" s="606"/>
      <c r="Z109" s="606"/>
    </row>
    <row r="110" spans="1:29">
      <c r="A110" s="10"/>
      <c r="B110" s="260"/>
      <c r="C110" s="276"/>
      <c r="D110" s="275"/>
      <c r="E110" s="260"/>
      <c r="F110" s="271"/>
      <c r="G110" s="276"/>
      <c r="I110" s="606"/>
      <c r="J110" s="606"/>
      <c r="K110" s="606"/>
      <c r="L110" s="606"/>
      <c r="M110" s="606"/>
      <c r="N110" s="606"/>
      <c r="O110" s="606"/>
      <c r="P110" s="606"/>
      <c r="Q110" s="606"/>
      <c r="R110" s="606"/>
      <c r="S110" s="606"/>
      <c r="T110" s="606"/>
      <c r="U110" s="606"/>
      <c r="V110" s="606"/>
      <c r="W110" s="606"/>
      <c r="X110" s="606"/>
      <c r="Y110" s="606"/>
      <c r="Z110" s="606"/>
    </row>
    <row r="111" spans="1:29">
      <c r="C111" s="215"/>
      <c r="I111" s="606"/>
      <c r="J111" s="606"/>
      <c r="K111" s="606"/>
      <c r="L111" s="606"/>
      <c r="M111" s="606"/>
      <c r="N111" s="606"/>
      <c r="O111" s="606"/>
      <c r="P111" s="606"/>
      <c r="Q111" s="606"/>
      <c r="R111" s="606"/>
      <c r="S111" s="606"/>
      <c r="T111" s="606"/>
      <c r="U111" s="606"/>
      <c r="V111" s="606"/>
      <c r="W111" s="606"/>
      <c r="X111" s="606"/>
      <c r="Y111" s="606"/>
      <c r="Z111" s="606"/>
    </row>
    <row r="112" spans="1:29">
      <c r="C112" s="215"/>
      <c r="H112" s="231"/>
      <c r="I112" s="606"/>
      <c r="J112" s="606"/>
      <c r="K112" s="606"/>
      <c r="L112" s="606"/>
      <c r="M112" s="606"/>
      <c r="N112" s="606"/>
      <c r="O112" s="606"/>
      <c r="P112" s="606"/>
      <c r="Q112" s="606"/>
      <c r="R112" s="606"/>
      <c r="S112" s="606"/>
      <c r="T112" s="606"/>
      <c r="U112" s="606"/>
      <c r="V112" s="606"/>
      <c r="W112" s="606"/>
      <c r="X112" s="606"/>
      <c r="Y112" s="606"/>
      <c r="Z112" s="606"/>
    </row>
    <row r="113" spans="2:26">
      <c r="C113" s="215"/>
      <c r="H113" s="231"/>
      <c r="I113" s="606"/>
      <c r="J113" s="606"/>
      <c r="K113" s="606"/>
      <c r="L113" s="606"/>
      <c r="M113" s="606"/>
      <c r="N113" s="606"/>
      <c r="O113" s="606"/>
      <c r="P113" s="606"/>
      <c r="Q113" s="606"/>
      <c r="R113" s="606"/>
      <c r="S113" s="606"/>
      <c r="T113" s="606"/>
      <c r="U113" s="606"/>
      <c r="V113" s="606"/>
      <c r="W113" s="606"/>
      <c r="X113" s="606"/>
      <c r="Y113" s="606"/>
      <c r="Z113" s="606"/>
    </row>
    <row r="114" spans="2:26">
      <c r="B114" s="258"/>
      <c r="D114" s="215"/>
      <c r="E114" s="258"/>
      <c r="F114" s="270"/>
      <c r="G114" s="231"/>
      <c r="H114" s="231"/>
      <c r="I114" s="606"/>
      <c r="J114" s="606"/>
      <c r="K114" s="606"/>
      <c r="L114" s="606"/>
      <c r="M114" s="606"/>
      <c r="N114" s="606"/>
      <c r="O114" s="606"/>
      <c r="P114" s="606"/>
      <c r="Q114" s="606"/>
      <c r="R114" s="606"/>
      <c r="S114" s="606"/>
      <c r="T114" s="606"/>
      <c r="U114" s="606"/>
      <c r="V114" s="606"/>
      <c r="W114" s="606"/>
      <c r="X114" s="606"/>
      <c r="Y114" s="606"/>
      <c r="Z114" s="606"/>
    </row>
    <row r="115" spans="2:26">
      <c r="B115" s="258"/>
      <c r="D115" s="215"/>
      <c r="E115" s="258"/>
      <c r="F115" s="270"/>
      <c r="G115" s="231"/>
      <c r="H115" s="231"/>
      <c r="I115" s="606"/>
      <c r="J115" s="606"/>
      <c r="K115" s="606"/>
      <c r="L115" s="606"/>
      <c r="M115" s="606"/>
      <c r="N115" s="606"/>
      <c r="O115" s="606"/>
      <c r="P115" s="606"/>
      <c r="Q115" s="606"/>
      <c r="R115" s="606"/>
      <c r="S115" s="606"/>
      <c r="T115" s="606"/>
      <c r="U115" s="606"/>
      <c r="V115" s="606"/>
      <c r="W115" s="606"/>
      <c r="X115" s="606"/>
      <c r="Y115" s="606"/>
      <c r="Z115" s="606"/>
    </row>
    <row r="116" spans="2:26">
      <c r="B116" s="258"/>
      <c r="D116" s="215"/>
      <c r="E116" s="258"/>
      <c r="F116" s="270"/>
      <c r="G116" s="231"/>
      <c r="H116" s="231"/>
      <c r="I116" s="606"/>
      <c r="J116" s="606"/>
      <c r="K116" s="606"/>
      <c r="L116" s="606"/>
      <c r="M116" s="606"/>
      <c r="N116" s="606"/>
      <c r="O116" s="606"/>
      <c r="P116" s="606"/>
      <c r="Q116" s="606"/>
      <c r="R116" s="606"/>
      <c r="S116" s="606"/>
      <c r="T116" s="606"/>
      <c r="U116" s="606"/>
      <c r="V116" s="606"/>
      <c r="W116" s="606"/>
      <c r="X116" s="606"/>
      <c r="Y116" s="606"/>
      <c r="Z116" s="606"/>
    </row>
    <row r="117" spans="2:26">
      <c r="B117" s="258"/>
      <c r="D117" s="215"/>
      <c r="E117" s="258"/>
      <c r="F117" s="270"/>
      <c r="G117" s="231"/>
      <c r="H117" s="231"/>
      <c r="I117" s="606"/>
      <c r="J117" s="606"/>
      <c r="K117" s="606"/>
      <c r="L117" s="606"/>
      <c r="M117" s="606"/>
      <c r="N117" s="606"/>
      <c r="O117" s="606"/>
      <c r="P117" s="606"/>
      <c r="Q117" s="606"/>
      <c r="R117" s="606"/>
      <c r="S117" s="606"/>
      <c r="T117" s="606"/>
      <c r="U117" s="606"/>
      <c r="V117" s="606"/>
      <c r="W117" s="606"/>
      <c r="X117" s="606"/>
      <c r="Y117" s="606"/>
      <c r="Z117" s="606"/>
    </row>
    <row r="118" spans="2:26">
      <c r="B118" s="258"/>
      <c r="D118" s="215"/>
      <c r="E118" s="258"/>
      <c r="F118" s="270"/>
      <c r="G118" s="231"/>
      <c r="H118" s="231"/>
      <c r="I118" s="606"/>
      <c r="J118" s="606"/>
      <c r="K118" s="606"/>
      <c r="L118" s="606"/>
      <c r="M118" s="606"/>
      <c r="N118" s="606"/>
      <c r="O118" s="606"/>
      <c r="P118" s="606"/>
      <c r="Q118" s="606"/>
      <c r="R118" s="606"/>
      <c r="S118" s="606"/>
      <c r="T118" s="606"/>
      <c r="U118" s="606"/>
      <c r="V118" s="606"/>
      <c r="W118" s="606"/>
      <c r="X118" s="606"/>
      <c r="Y118" s="606"/>
      <c r="Z118" s="606"/>
    </row>
    <row r="119" spans="2:26">
      <c r="B119" s="258"/>
      <c r="D119" s="215"/>
      <c r="E119" s="258"/>
      <c r="F119" s="270"/>
      <c r="G119" s="231"/>
      <c r="H119" s="231"/>
      <c r="I119" s="606"/>
      <c r="J119" s="606"/>
      <c r="K119" s="606"/>
      <c r="L119" s="606"/>
      <c r="M119" s="606"/>
      <c r="N119" s="606"/>
      <c r="O119" s="606"/>
      <c r="P119" s="606"/>
      <c r="Q119" s="606"/>
      <c r="R119" s="606"/>
      <c r="S119" s="606"/>
      <c r="T119" s="606"/>
      <c r="U119" s="606"/>
      <c r="V119" s="606"/>
      <c r="W119" s="606"/>
      <c r="X119" s="606"/>
      <c r="Y119" s="606"/>
      <c r="Z119" s="606"/>
    </row>
    <row r="120" spans="2:26">
      <c r="B120" s="258"/>
      <c r="D120" s="215"/>
      <c r="E120" s="258"/>
      <c r="F120" s="270"/>
      <c r="G120" s="231"/>
      <c r="H120" s="231"/>
      <c r="I120" s="606"/>
      <c r="J120" s="606"/>
      <c r="K120" s="606"/>
      <c r="L120" s="606"/>
      <c r="M120" s="606"/>
      <c r="N120" s="606"/>
      <c r="O120" s="606"/>
      <c r="P120" s="606"/>
      <c r="Q120" s="606"/>
      <c r="R120" s="606"/>
      <c r="S120" s="606"/>
      <c r="T120" s="606"/>
      <c r="U120" s="606"/>
      <c r="V120" s="606"/>
      <c r="W120" s="606"/>
      <c r="X120" s="606"/>
      <c r="Y120" s="606"/>
      <c r="Z120" s="606"/>
    </row>
    <row r="121" spans="2:26">
      <c r="B121" s="258"/>
      <c r="D121" s="215"/>
      <c r="E121" s="258"/>
      <c r="F121" s="270"/>
      <c r="G121" s="231"/>
      <c r="H121" s="231"/>
      <c r="I121" s="606"/>
      <c r="J121" s="606"/>
      <c r="K121" s="606"/>
      <c r="L121" s="606"/>
      <c r="M121" s="606"/>
      <c r="N121" s="606"/>
      <c r="O121" s="606"/>
      <c r="P121" s="606"/>
      <c r="Q121" s="606"/>
      <c r="R121" s="606"/>
      <c r="S121" s="606"/>
      <c r="T121" s="606"/>
      <c r="U121" s="606"/>
      <c r="V121" s="606"/>
      <c r="W121" s="606"/>
      <c r="X121" s="606"/>
      <c r="Y121" s="606"/>
      <c r="Z121" s="606"/>
    </row>
    <row r="122" spans="2:26">
      <c r="B122" s="258"/>
      <c r="D122" s="215"/>
      <c r="E122" s="258"/>
      <c r="F122" s="270"/>
      <c r="G122" s="231"/>
      <c r="H122" s="231"/>
      <c r="I122" s="606"/>
      <c r="J122" s="606"/>
      <c r="K122" s="606"/>
      <c r="L122" s="606"/>
      <c r="M122" s="606"/>
      <c r="N122" s="606"/>
      <c r="O122" s="606"/>
      <c r="P122" s="606"/>
      <c r="Q122" s="606"/>
      <c r="R122" s="606"/>
      <c r="S122" s="606"/>
      <c r="T122" s="606"/>
      <c r="U122" s="606"/>
      <c r="V122" s="606"/>
      <c r="W122" s="606"/>
      <c r="X122" s="606"/>
      <c r="Y122" s="606"/>
      <c r="Z122" s="606"/>
    </row>
    <row r="123" spans="2:26">
      <c r="B123" s="258"/>
      <c r="D123" s="215"/>
      <c r="E123" s="258"/>
      <c r="F123" s="270"/>
      <c r="G123" s="231"/>
      <c r="H123" s="231"/>
      <c r="I123" s="606"/>
      <c r="J123" s="606"/>
      <c r="K123" s="606"/>
      <c r="L123" s="606"/>
      <c r="M123" s="606"/>
      <c r="N123" s="606"/>
      <c r="O123" s="606"/>
      <c r="P123" s="606"/>
      <c r="Q123" s="606"/>
      <c r="R123" s="606"/>
      <c r="S123" s="606"/>
      <c r="T123" s="606"/>
      <c r="U123" s="606"/>
      <c r="V123" s="606"/>
      <c r="W123" s="606"/>
      <c r="X123" s="606"/>
      <c r="Y123" s="606"/>
      <c r="Z123" s="606"/>
    </row>
    <row r="124" spans="2:26">
      <c r="B124" s="258"/>
      <c r="D124" s="215"/>
      <c r="E124" s="258"/>
      <c r="F124" s="270"/>
      <c r="G124" s="231"/>
      <c r="H124" s="231"/>
      <c r="I124" s="606"/>
      <c r="J124" s="606"/>
      <c r="K124" s="606"/>
      <c r="L124" s="606"/>
      <c r="M124" s="606"/>
      <c r="N124" s="606"/>
      <c r="O124" s="606"/>
      <c r="P124" s="606"/>
      <c r="Q124" s="606"/>
      <c r="R124" s="606"/>
      <c r="S124" s="606"/>
      <c r="T124" s="606"/>
      <c r="U124" s="606"/>
      <c r="V124" s="606"/>
      <c r="W124" s="606"/>
      <c r="X124" s="606"/>
      <c r="Y124" s="606"/>
      <c r="Z124" s="606"/>
    </row>
    <row r="125" spans="2:26">
      <c r="B125" s="258"/>
      <c r="D125" s="215"/>
      <c r="E125" s="258"/>
      <c r="F125" s="270"/>
      <c r="G125" s="231"/>
      <c r="H125" s="231"/>
      <c r="I125" s="606"/>
      <c r="J125" s="606"/>
      <c r="K125" s="606"/>
      <c r="L125" s="606"/>
      <c r="M125" s="606"/>
      <c r="N125" s="606"/>
      <c r="O125" s="606"/>
      <c r="P125" s="606"/>
      <c r="Q125" s="606"/>
      <c r="R125" s="606"/>
      <c r="S125" s="606"/>
      <c r="T125" s="606"/>
      <c r="U125" s="606"/>
      <c r="V125" s="606"/>
      <c r="W125" s="606"/>
      <c r="X125" s="606"/>
      <c r="Y125" s="606"/>
      <c r="Z125" s="606"/>
    </row>
    <row r="126" spans="2:26">
      <c r="B126" s="258"/>
      <c r="D126" s="215"/>
      <c r="E126" s="258"/>
      <c r="F126" s="270"/>
      <c r="G126" s="231"/>
      <c r="H126" s="231"/>
      <c r="I126" s="606"/>
      <c r="J126" s="606"/>
      <c r="K126" s="606"/>
      <c r="L126" s="606"/>
      <c r="M126" s="606"/>
      <c r="N126" s="606"/>
      <c r="O126" s="606"/>
      <c r="P126" s="606"/>
      <c r="Q126" s="606"/>
      <c r="R126" s="606"/>
      <c r="S126" s="606"/>
      <c r="T126" s="606"/>
      <c r="U126" s="606"/>
      <c r="V126" s="606"/>
      <c r="W126" s="606"/>
      <c r="X126" s="606"/>
      <c r="Y126" s="606"/>
      <c r="Z126" s="606"/>
    </row>
    <row r="127" spans="2:26">
      <c r="B127" s="258"/>
      <c r="D127" s="215"/>
      <c r="E127" s="258"/>
      <c r="F127" s="270"/>
      <c r="G127" s="231"/>
      <c r="H127" s="231"/>
      <c r="I127" s="606"/>
      <c r="J127" s="606"/>
      <c r="K127" s="606"/>
      <c r="L127" s="606"/>
      <c r="M127" s="606"/>
      <c r="N127" s="606"/>
      <c r="O127" s="606"/>
      <c r="P127" s="606"/>
      <c r="Q127" s="606"/>
      <c r="R127" s="606"/>
      <c r="S127" s="606"/>
      <c r="T127" s="606"/>
      <c r="U127" s="606"/>
      <c r="V127" s="606"/>
      <c r="W127" s="606"/>
      <c r="X127" s="606"/>
      <c r="Y127" s="606"/>
      <c r="Z127" s="606"/>
    </row>
    <row r="128" spans="2:26">
      <c r="B128" s="258"/>
      <c r="D128" s="215"/>
      <c r="E128" s="258"/>
      <c r="F128" s="270"/>
      <c r="G128" s="231"/>
      <c r="H128" s="231"/>
      <c r="I128" s="606"/>
      <c r="J128" s="606"/>
      <c r="K128" s="606"/>
      <c r="L128" s="606"/>
      <c r="M128" s="606"/>
      <c r="N128" s="606"/>
      <c r="O128" s="606"/>
      <c r="P128" s="606"/>
      <c r="Q128" s="606"/>
      <c r="R128" s="606"/>
      <c r="S128" s="606"/>
      <c r="T128" s="606"/>
      <c r="U128" s="606"/>
      <c r="V128" s="606"/>
      <c r="W128" s="606"/>
      <c r="X128" s="606"/>
      <c r="Y128" s="606"/>
      <c r="Z128" s="606"/>
    </row>
    <row r="129" spans="2:26">
      <c r="B129" s="258"/>
      <c r="D129" s="215"/>
      <c r="E129" s="258"/>
      <c r="F129" s="270"/>
      <c r="G129" s="231"/>
      <c r="H129" s="231"/>
      <c r="I129" s="606"/>
      <c r="J129" s="606"/>
      <c r="K129" s="606"/>
      <c r="L129" s="606"/>
      <c r="M129" s="606"/>
      <c r="N129" s="606"/>
      <c r="O129" s="606"/>
      <c r="P129" s="606"/>
      <c r="Q129" s="606"/>
      <c r="R129" s="606"/>
      <c r="S129" s="606"/>
      <c r="T129" s="606"/>
      <c r="U129" s="606"/>
      <c r="V129" s="606"/>
      <c r="W129" s="606"/>
      <c r="X129" s="606"/>
      <c r="Y129" s="606"/>
      <c r="Z129" s="606"/>
    </row>
    <row r="130" spans="2:26">
      <c r="B130" s="258"/>
      <c r="D130" s="215"/>
      <c r="E130" s="258"/>
      <c r="F130" s="270"/>
      <c r="G130" s="231"/>
      <c r="H130" s="231"/>
      <c r="I130" s="606"/>
      <c r="J130" s="606"/>
      <c r="K130" s="606"/>
      <c r="L130" s="606"/>
      <c r="M130" s="606"/>
      <c r="N130" s="606"/>
      <c r="O130" s="606"/>
      <c r="P130" s="606"/>
      <c r="Q130" s="606"/>
      <c r="R130" s="606"/>
      <c r="S130" s="606"/>
      <c r="T130" s="606"/>
      <c r="U130" s="606"/>
      <c r="V130" s="606"/>
      <c r="W130" s="606"/>
      <c r="X130" s="606"/>
      <c r="Y130" s="606"/>
      <c r="Z130" s="606"/>
    </row>
    <row r="131" spans="2:26">
      <c r="B131" s="258"/>
      <c r="D131" s="215"/>
      <c r="E131" s="258"/>
      <c r="F131" s="270"/>
      <c r="G131" s="231"/>
      <c r="H131" s="231"/>
      <c r="I131" s="606"/>
      <c r="J131" s="606"/>
      <c r="K131" s="606"/>
      <c r="L131" s="606"/>
      <c r="M131" s="606"/>
      <c r="N131" s="606"/>
      <c r="O131" s="606"/>
      <c r="P131" s="606"/>
      <c r="Q131" s="606"/>
      <c r="R131" s="606"/>
      <c r="S131" s="606"/>
      <c r="T131" s="606"/>
      <c r="U131" s="606"/>
      <c r="V131" s="606"/>
      <c r="W131" s="606"/>
      <c r="X131" s="606"/>
      <c r="Y131" s="606"/>
      <c r="Z131" s="606"/>
    </row>
    <row r="132" spans="2:26">
      <c r="B132" s="258"/>
      <c r="D132" s="215"/>
      <c r="E132" s="258"/>
      <c r="F132" s="270"/>
      <c r="G132" s="231"/>
      <c r="H132" s="231"/>
      <c r="I132" s="606"/>
      <c r="J132" s="606"/>
      <c r="K132" s="606"/>
      <c r="L132" s="606"/>
      <c r="M132" s="606"/>
      <c r="N132" s="606"/>
      <c r="O132" s="606"/>
      <c r="P132" s="606"/>
      <c r="Q132" s="606"/>
      <c r="R132" s="606"/>
      <c r="S132" s="606"/>
      <c r="T132" s="606"/>
      <c r="U132" s="606"/>
      <c r="V132" s="606"/>
      <c r="W132" s="606"/>
      <c r="X132" s="606"/>
      <c r="Y132" s="606"/>
      <c r="Z132" s="606"/>
    </row>
    <row r="133" spans="2:26">
      <c r="B133" s="258"/>
      <c r="D133" s="215"/>
      <c r="E133" s="258"/>
      <c r="F133" s="270"/>
      <c r="G133" s="231"/>
      <c r="H133" s="231"/>
      <c r="I133" s="606"/>
      <c r="J133" s="606"/>
      <c r="K133" s="606"/>
      <c r="L133" s="606"/>
      <c r="M133" s="606"/>
      <c r="N133" s="606"/>
      <c r="O133" s="606"/>
      <c r="P133" s="606"/>
      <c r="Q133" s="606"/>
      <c r="R133" s="606"/>
      <c r="S133" s="606"/>
      <c r="T133" s="606"/>
      <c r="U133" s="606"/>
      <c r="V133" s="606"/>
      <c r="W133" s="606"/>
      <c r="X133" s="606"/>
      <c r="Y133" s="606"/>
      <c r="Z133" s="606"/>
    </row>
    <row r="134" spans="2:26">
      <c r="B134" s="258"/>
      <c r="D134" s="215"/>
      <c r="E134" s="258"/>
      <c r="F134" s="270"/>
      <c r="G134" s="231"/>
      <c r="H134" s="231"/>
      <c r="I134" s="606"/>
      <c r="J134" s="606"/>
      <c r="K134" s="606"/>
      <c r="L134" s="606"/>
      <c r="M134" s="606"/>
      <c r="N134" s="606"/>
      <c r="O134" s="606"/>
      <c r="P134" s="606"/>
      <c r="Q134" s="606"/>
      <c r="R134" s="606"/>
      <c r="S134" s="606"/>
      <c r="T134" s="606"/>
      <c r="U134" s="606"/>
      <c r="V134" s="606"/>
      <c r="W134" s="606"/>
      <c r="X134" s="606"/>
      <c r="Y134" s="606"/>
      <c r="Z134" s="606"/>
    </row>
    <row r="135" spans="2:26">
      <c r="B135" s="258"/>
      <c r="D135" s="215"/>
      <c r="E135" s="258"/>
      <c r="F135" s="270"/>
      <c r="G135" s="231"/>
      <c r="H135" s="231"/>
      <c r="I135" s="606"/>
      <c r="J135" s="606"/>
      <c r="K135" s="606"/>
      <c r="L135" s="606"/>
      <c r="M135" s="606"/>
      <c r="N135" s="606"/>
      <c r="O135" s="606"/>
      <c r="P135" s="606"/>
      <c r="Q135" s="606"/>
      <c r="R135" s="606"/>
      <c r="S135" s="606"/>
      <c r="T135" s="606"/>
      <c r="U135" s="606"/>
      <c r="V135" s="606"/>
      <c r="W135" s="606"/>
      <c r="X135" s="606"/>
      <c r="Y135" s="606"/>
      <c r="Z135" s="606"/>
    </row>
    <row r="136" spans="2:26">
      <c r="B136" s="258"/>
      <c r="D136" s="215"/>
      <c r="E136" s="258"/>
      <c r="F136" s="270"/>
      <c r="G136" s="231"/>
      <c r="H136" s="231"/>
      <c r="I136" s="606"/>
      <c r="J136" s="606"/>
      <c r="K136" s="606"/>
      <c r="L136" s="606"/>
      <c r="M136" s="606"/>
      <c r="N136" s="606"/>
      <c r="O136" s="606"/>
      <c r="P136" s="606"/>
      <c r="Q136" s="606"/>
      <c r="R136" s="606"/>
      <c r="S136" s="606"/>
      <c r="T136" s="606"/>
      <c r="U136" s="606"/>
      <c r="V136" s="606"/>
      <c r="W136" s="606"/>
      <c r="X136" s="606"/>
      <c r="Y136" s="606"/>
      <c r="Z136" s="606"/>
    </row>
    <row r="137" spans="2:26">
      <c r="B137" s="258"/>
      <c r="D137" s="215"/>
      <c r="E137" s="258"/>
      <c r="F137" s="270"/>
      <c r="G137" s="231"/>
      <c r="H137" s="231"/>
      <c r="I137" s="606"/>
      <c r="J137" s="606"/>
      <c r="K137" s="606"/>
      <c r="L137" s="606"/>
      <c r="M137" s="606"/>
      <c r="N137" s="606"/>
      <c r="O137" s="606"/>
      <c r="P137" s="606"/>
      <c r="Q137" s="606"/>
      <c r="R137" s="606"/>
      <c r="S137" s="606"/>
      <c r="T137" s="606"/>
      <c r="U137" s="606"/>
      <c r="V137" s="606"/>
      <c r="W137" s="606"/>
      <c r="X137" s="606"/>
      <c r="Y137" s="606"/>
      <c r="Z137" s="606"/>
    </row>
    <row r="138" spans="2:26">
      <c r="B138" s="258"/>
      <c r="D138" s="215"/>
      <c r="E138" s="258"/>
      <c r="F138" s="270"/>
      <c r="G138" s="231"/>
      <c r="H138" s="231"/>
      <c r="I138" s="606"/>
      <c r="J138" s="606"/>
      <c r="K138" s="606"/>
      <c r="L138" s="606"/>
      <c r="M138" s="606"/>
      <c r="N138" s="606"/>
      <c r="O138" s="606"/>
      <c r="P138" s="606"/>
      <c r="Q138" s="606"/>
      <c r="R138" s="606"/>
      <c r="S138" s="606"/>
      <c r="T138" s="606"/>
      <c r="U138" s="606"/>
      <c r="V138" s="606"/>
      <c r="W138" s="606"/>
      <c r="X138" s="606"/>
      <c r="Y138" s="606"/>
      <c r="Z138" s="606"/>
    </row>
    <row r="139" spans="2:26">
      <c r="B139" s="258"/>
      <c r="D139" s="215"/>
      <c r="E139" s="258"/>
      <c r="F139" s="270"/>
      <c r="G139" s="231"/>
      <c r="H139" s="231"/>
      <c r="I139" s="606"/>
      <c r="J139" s="606"/>
      <c r="K139" s="606"/>
      <c r="L139" s="606"/>
      <c r="M139" s="606"/>
      <c r="N139" s="606"/>
      <c r="O139" s="606"/>
      <c r="P139" s="606"/>
      <c r="Q139" s="606"/>
      <c r="R139" s="606"/>
      <c r="S139" s="606"/>
      <c r="T139" s="606"/>
      <c r="U139" s="606"/>
      <c r="V139" s="606"/>
      <c r="W139" s="606"/>
      <c r="X139" s="606"/>
      <c r="Y139" s="606"/>
      <c r="Z139" s="606"/>
    </row>
    <row r="140" spans="2:26">
      <c r="B140" s="258"/>
      <c r="D140" s="215"/>
      <c r="E140" s="258"/>
      <c r="F140" s="270"/>
      <c r="G140" s="231"/>
      <c r="H140" s="231"/>
      <c r="I140" s="606"/>
      <c r="J140" s="606"/>
      <c r="K140" s="606"/>
      <c r="L140" s="606"/>
      <c r="M140" s="606"/>
      <c r="N140" s="606"/>
      <c r="O140" s="606"/>
      <c r="P140" s="606"/>
      <c r="Q140" s="606"/>
      <c r="R140" s="606"/>
      <c r="S140" s="606"/>
      <c r="T140" s="606"/>
      <c r="U140" s="606"/>
      <c r="V140" s="606"/>
      <c r="W140" s="606"/>
      <c r="X140" s="606"/>
      <c r="Y140" s="606"/>
      <c r="Z140" s="606"/>
    </row>
    <row r="141" spans="2:26">
      <c r="B141" s="258"/>
      <c r="D141" s="215"/>
      <c r="E141" s="258"/>
      <c r="F141" s="270"/>
      <c r="G141" s="231"/>
      <c r="H141" s="231"/>
      <c r="I141" s="606"/>
      <c r="J141" s="606"/>
      <c r="K141" s="606"/>
      <c r="L141" s="606"/>
      <c r="M141" s="606"/>
      <c r="N141" s="606"/>
      <c r="O141" s="606"/>
      <c r="P141" s="606"/>
      <c r="Q141" s="606"/>
      <c r="R141" s="606"/>
      <c r="S141" s="606"/>
      <c r="T141" s="606"/>
      <c r="U141" s="606"/>
      <c r="V141" s="606"/>
      <c r="W141" s="606"/>
      <c r="X141" s="606"/>
      <c r="Y141" s="606"/>
      <c r="Z141" s="606"/>
    </row>
    <row r="142" spans="2:26">
      <c r="B142" s="258"/>
      <c r="D142" s="215"/>
      <c r="E142" s="258"/>
      <c r="F142" s="270"/>
      <c r="G142" s="231"/>
      <c r="H142" s="231"/>
      <c r="I142" s="606"/>
      <c r="J142" s="606"/>
      <c r="K142" s="606"/>
      <c r="L142" s="606"/>
      <c r="M142" s="606"/>
      <c r="N142" s="606"/>
      <c r="O142" s="606"/>
      <c r="P142" s="606"/>
      <c r="Q142" s="606"/>
      <c r="R142" s="606"/>
      <c r="S142" s="606"/>
      <c r="T142" s="606"/>
      <c r="U142" s="606"/>
      <c r="V142" s="606"/>
      <c r="W142" s="606"/>
      <c r="X142" s="606"/>
      <c r="Y142" s="606"/>
      <c r="Z142" s="606"/>
    </row>
    <row r="143" spans="2:26">
      <c r="B143" s="258"/>
      <c r="D143" s="215"/>
      <c r="E143" s="258"/>
      <c r="F143" s="270"/>
      <c r="G143" s="231"/>
      <c r="H143" s="231"/>
      <c r="I143" s="606"/>
      <c r="J143" s="606"/>
      <c r="K143" s="606"/>
      <c r="L143" s="606"/>
      <c r="M143" s="606"/>
      <c r="N143" s="606"/>
      <c r="O143" s="606"/>
      <c r="P143" s="606"/>
      <c r="Q143" s="606"/>
      <c r="R143" s="606"/>
      <c r="S143" s="606"/>
      <c r="T143" s="606"/>
      <c r="U143" s="606"/>
      <c r="V143" s="606"/>
      <c r="W143" s="606"/>
      <c r="X143" s="606"/>
      <c r="Y143" s="606"/>
      <c r="Z143" s="606"/>
    </row>
    <row r="144" spans="2:26">
      <c r="B144" s="258"/>
      <c r="D144" s="215"/>
      <c r="E144" s="258"/>
      <c r="F144" s="270"/>
      <c r="G144" s="231"/>
      <c r="H144" s="231"/>
      <c r="I144" s="606"/>
      <c r="J144" s="606"/>
      <c r="K144" s="606"/>
      <c r="L144" s="606"/>
      <c r="M144" s="606"/>
      <c r="N144" s="606"/>
      <c r="O144" s="606"/>
      <c r="P144" s="606"/>
      <c r="Q144" s="606"/>
      <c r="R144" s="606"/>
      <c r="S144" s="606"/>
      <c r="T144" s="606"/>
      <c r="U144" s="606"/>
      <c r="V144" s="606"/>
      <c r="W144" s="606"/>
      <c r="X144" s="606"/>
      <c r="Y144" s="606"/>
      <c r="Z144" s="606"/>
    </row>
    <row r="145" spans="2:26">
      <c r="B145" s="258"/>
      <c r="D145" s="215"/>
      <c r="E145" s="258"/>
      <c r="F145" s="270"/>
      <c r="G145" s="231"/>
      <c r="H145" s="231"/>
      <c r="I145" s="606"/>
      <c r="J145" s="606"/>
      <c r="K145" s="606"/>
      <c r="L145" s="606"/>
      <c r="M145" s="606"/>
      <c r="N145" s="606"/>
      <c r="O145" s="606"/>
      <c r="P145" s="606"/>
      <c r="Q145" s="606"/>
      <c r="R145" s="606"/>
      <c r="S145" s="606"/>
      <c r="T145" s="606"/>
      <c r="U145" s="606"/>
      <c r="V145" s="606"/>
      <c r="W145" s="606"/>
      <c r="X145" s="606"/>
      <c r="Y145" s="606"/>
      <c r="Z145" s="606"/>
    </row>
    <row r="146" spans="2:26">
      <c r="B146" s="258"/>
      <c r="D146" s="215"/>
      <c r="E146" s="258"/>
      <c r="F146" s="270"/>
      <c r="G146" s="231"/>
      <c r="H146" s="231"/>
      <c r="I146" s="606"/>
      <c r="J146" s="606"/>
      <c r="K146" s="606"/>
      <c r="L146" s="606"/>
      <c r="M146" s="606"/>
      <c r="N146" s="606"/>
      <c r="O146" s="606"/>
      <c r="P146" s="606"/>
      <c r="Q146" s="606"/>
      <c r="R146" s="606"/>
      <c r="S146" s="606"/>
      <c r="T146" s="606"/>
      <c r="U146" s="606"/>
      <c r="V146" s="606"/>
      <c r="W146" s="606"/>
      <c r="X146" s="606"/>
      <c r="Y146" s="606"/>
      <c r="Z146" s="606"/>
    </row>
    <row r="147" spans="2:26">
      <c r="B147" s="258"/>
      <c r="D147" s="215"/>
      <c r="E147" s="258"/>
      <c r="F147" s="270"/>
      <c r="G147" s="231"/>
      <c r="H147" s="231"/>
      <c r="I147" s="606"/>
      <c r="J147" s="606"/>
      <c r="K147" s="606"/>
      <c r="L147" s="606"/>
      <c r="M147" s="606"/>
      <c r="N147" s="606"/>
      <c r="O147" s="606"/>
      <c r="P147" s="606"/>
      <c r="Q147" s="606"/>
      <c r="R147" s="606"/>
      <c r="S147" s="606"/>
      <c r="T147" s="606"/>
      <c r="U147" s="606"/>
      <c r="V147" s="606"/>
      <c r="W147" s="606"/>
      <c r="X147" s="606"/>
      <c r="Y147" s="606"/>
      <c r="Z147" s="606"/>
    </row>
    <row r="148" spans="2:26">
      <c r="B148" s="258"/>
      <c r="D148" s="215"/>
      <c r="F148" s="270"/>
      <c r="G148" s="231"/>
      <c r="H148" s="231"/>
      <c r="I148" s="606"/>
      <c r="J148" s="606"/>
      <c r="K148" s="606"/>
      <c r="L148" s="606"/>
      <c r="M148" s="606"/>
      <c r="N148" s="606"/>
      <c r="O148" s="606"/>
      <c r="P148" s="606"/>
      <c r="Q148" s="606"/>
      <c r="R148" s="606"/>
      <c r="S148" s="606"/>
      <c r="T148" s="606"/>
      <c r="U148" s="606"/>
      <c r="V148" s="606"/>
      <c r="W148" s="606"/>
      <c r="X148" s="606"/>
      <c r="Y148" s="606"/>
      <c r="Z148" s="606"/>
    </row>
    <row r="149" spans="2:26">
      <c r="B149" s="258"/>
      <c r="D149" s="215"/>
      <c r="F149" s="270"/>
      <c r="G149" s="231"/>
      <c r="H149" s="231"/>
      <c r="I149" s="606"/>
      <c r="J149" s="606"/>
      <c r="K149" s="606"/>
      <c r="L149" s="606"/>
      <c r="M149" s="606"/>
      <c r="N149" s="606"/>
      <c r="O149" s="606"/>
      <c r="P149" s="606"/>
      <c r="Q149" s="606"/>
      <c r="R149" s="606"/>
      <c r="S149" s="606"/>
      <c r="T149" s="606"/>
      <c r="U149" s="606"/>
      <c r="V149" s="606"/>
      <c r="W149" s="606"/>
      <c r="X149" s="606"/>
      <c r="Y149" s="606"/>
      <c r="Z149" s="606"/>
    </row>
    <row r="150" spans="2:26">
      <c r="B150" s="258"/>
      <c r="D150" s="215"/>
      <c r="F150" s="270"/>
      <c r="G150" s="231"/>
      <c r="H150" s="231"/>
      <c r="I150" s="606"/>
      <c r="J150" s="606"/>
      <c r="K150" s="606"/>
      <c r="L150" s="606"/>
      <c r="M150" s="606"/>
      <c r="N150" s="606"/>
      <c r="O150" s="606"/>
      <c r="P150" s="606"/>
      <c r="Q150" s="606"/>
      <c r="R150" s="606"/>
      <c r="S150" s="606"/>
      <c r="T150" s="606"/>
      <c r="U150" s="606"/>
      <c r="V150" s="606"/>
      <c r="W150" s="606"/>
      <c r="X150" s="606"/>
      <c r="Y150" s="606"/>
      <c r="Z150" s="606"/>
    </row>
    <row r="151" spans="2:26">
      <c r="B151" s="258"/>
      <c r="D151" s="215"/>
      <c r="F151" s="270"/>
      <c r="G151" s="231"/>
      <c r="H151" s="231"/>
      <c r="I151" s="606"/>
      <c r="J151" s="606"/>
      <c r="K151" s="606"/>
      <c r="L151" s="606"/>
      <c r="M151" s="606"/>
      <c r="N151" s="606"/>
      <c r="O151" s="606"/>
      <c r="P151" s="606"/>
      <c r="Q151" s="606"/>
      <c r="R151" s="606"/>
      <c r="S151" s="606"/>
      <c r="T151" s="606"/>
      <c r="U151" s="606"/>
      <c r="V151" s="606"/>
      <c r="W151" s="606"/>
      <c r="X151" s="606"/>
      <c r="Y151" s="606"/>
      <c r="Z151" s="606"/>
    </row>
    <row r="152" spans="2:26">
      <c r="B152" s="258"/>
      <c r="D152" s="215"/>
      <c r="F152" s="270"/>
      <c r="G152" s="231"/>
      <c r="H152" s="231"/>
      <c r="I152" s="606"/>
      <c r="J152" s="606"/>
      <c r="K152" s="606"/>
      <c r="L152" s="606"/>
      <c r="M152" s="606"/>
      <c r="N152" s="606"/>
      <c r="O152" s="606"/>
      <c r="P152" s="606"/>
      <c r="Q152" s="606"/>
      <c r="R152" s="606"/>
      <c r="S152" s="606"/>
      <c r="T152" s="606"/>
      <c r="U152" s="606"/>
      <c r="V152" s="606"/>
      <c r="W152" s="606"/>
      <c r="X152" s="606"/>
      <c r="Y152" s="606"/>
      <c r="Z152" s="606"/>
    </row>
    <row r="153" spans="2:26">
      <c r="B153" s="258"/>
      <c r="D153" s="215"/>
      <c r="F153" s="270"/>
      <c r="G153" s="231"/>
      <c r="H153" s="231"/>
      <c r="I153" s="606"/>
      <c r="J153" s="606"/>
      <c r="K153" s="606"/>
      <c r="L153" s="606"/>
      <c r="M153" s="606"/>
      <c r="N153" s="606"/>
      <c r="O153" s="606"/>
      <c r="P153" s="606"/>
      <c r="Q153" s="606"/>
      <c r="R153" s="606"/>
      <c r="S153" s="606"/>
      <c r="T153" s="606"/>
      <c r="U153" s="606"/>
      <c r="V153" s="606"/>
      <c r="W153" s="606"/>
      <c r="X153" s="606"/>
      <c r="Y153" s="606"/>
      <c r="Z153" s="606"/>
    </row>
    <row r="154" spans="2:26">
      <c r="B154" s="258"/>
      <c r="D154" s="215"/>
      <c r="F154" s="270"/>
      <c r="G154" s="231"/>
      <c r="H154" s="231"/>
      <c r="I154" s="606"/>
      <c r="J154" s="606"/>
      <c r="K154" s="606"/>
      <c r="L154" s="606"/>
      <c r="M154" s="606"/>
      <c r="N154" s="606"/>
      <c r="O154" s="606"/>
      <c r="P154" s="606"/>
      <c r="Q154" s="606"/>
      <c r="R154" s="606"/>
      <c r="S154" s="606"/>
      <c r="T154" s="606"/>
      <c r="U154" s="606"/>
      <c r="V154" s="606"/>
      <c r="W154" s="606"/>
      <c r="X154" s="606"/>
      <c r="Y154" s="606"/>
      <c r="Z154" s="606"/>
    </row>
    <row r="155" spans="2:26">
      <c r="B155" s="258"/>
      <c r="D155" s="215"/>
      <c r="F155" s="270"/>
      <c r="G155" s="231"/>
      <c r="H155" s="231"/>
      <c r="I155" s="606"/>
      <c r="J155" s="606"/>
      <c r="K155" s="606"/>
      <c r="L155" s="606"/>
      <c r="M155" s="606"/>
      <c r="N155" s="606"/>
      <c r="O155" s="606"/>
      <c r="P155" s="606"/>
      <c r="Q155" s="606"/>
      <c r="R155" s="606"/>
      <c r="S155" s="606"/>
      <c r="T155" s="606"/>
      <c r="U155" s="606"/>
      <c r="V155" s="606"/>
      <c r="W155" s="606"/>
      <c r="X155" s="606"/>
      <c r="Y155" s="606"/>
      <c r="Z155" s="606"/>
    </row>
    <row r="156" spans="2:26">
      <c r="B156" s="258"/>
      <c r="D156" s="215"/>
      <c r="F156" s="270"/>
      <c r="G156" s="231"/>
      <c r="H156" s="231"/>
      <c r="I156" s="606"/>
      <c r="J156" s="606"/>
      <c r="K156" s="606"/>
      <c r="L156" s="606"/>
      <c r="M156" s="606"/>
      <c r="N156" s="606"/>
      <c r="O156" s="606"/>
      <c r="P156" s="606"/>
      <c r="Q156" s="606"/>
      <c r="R156" s="606"/>
      <c r="S156" s="606"/>
      <c r="T156" s="606"/>
      <c r="U156" s="606"/>
      <c r="V156" s="606"/>
      <c r="W156" s="606"/>
      <c r="X156" s="606"/>
      <c r="Y156" s="606"/>
      <c r="Z156" s="606"/>
    </row>
    <row r="157" spans="2:26">
      <c r="B157" s="258"/>
      <c r="D157" s="215"/>
      <c r="F157" s="270"/>
      <c r="G157" s="231"/>
      <c r="H157" s="231"/>
      <c r="I157" s="606"/>
      <c r="J157" s="606"/>
      <c r="K157" s="606"/>
      <c r="L157" s="606"/>
      <c r="M157" s="606"/>
      <c r="N157" s="606"/>
      <c r="O157" s="606"/>
      <c r="P157" s="606"/>
      <c r="Q157" s="606"/>
      <c r="R157" s="606"/>
      <c r="S157" s="606"/>
      <c r="T157" s="606"/>
      <c r="U157" s="606"/>
      <c r="V157" s="606"/>
      <c r="W157" s="606"/>
      <c r="X157" s="606"/>
      <c r="Y157" s="606"/>
      <c r="Z157" s="606"/>
    </row>
    <row r="158" spans="2:26">
      <c r="B158" s="258"/>
      <c r="D158" s="215"/>
      <c r="F158" s="270"/>
      <c r="G158" s="231"/>
      <c r="H158" s="231"/>
      <c r="I158" s="606"/>
      <c r="J158" s="606"/>
      <c r="K158" s="606"/>
      <c r="L158" s="606"/>
      <c r="M158" s="606"/>
      <c r="N158" s="606"/>
      <c r="O158" s="606"/>
      <c r="P158" s="606"/>
      <c r="Q158" s="606"/>
      <c r="R158" s="606"/>
      <c r="S158" s="606"/>
      <c r="T158" s="606"/>
      <c r="U158" s="606"/>
      <c r="V158" s="606"/>
      <c r="W158" s="606"/>
      <c r="X158" s="606"/>
      <c r="Y158" s="606"/>
      <c r="Z158" s="606"/>
    </row>
    <row r="159" spans="2:26">
      <c r="B159" s="258"/>
      <c r="D159" s="215"/>
      <c r="F159" s="270"/>
      <c r="G159" s="231"/>
      <c r="H159" s="231"/>
      <c r="I159" s="606"/>
      <c r="J159" s="606"/>
      <c r="K159" s="606"/>
      <c r="L159" s="606"/>
      <c r="M159" s="606"/>
      <c r="N159" s="606"/>
      <c r="O159" s="606"/>
      <c r="P159" s="606"/>
      <c r="Q159" s="606"/>
      <c r="R159" s="606"/>
      <c r="S159" s="606"/>
      <c r="T159" s="606"/>
      <c r="U159" s="606"/>
      <c r="V159" s="606"/>
      <c r="W159" s="606"/>
      <c r="X159" s="606"/>
      <c r="Y159" s="606"/>
      <c r="Z159" s="606"/>
    </row>
    <row r="160" spans="2:26">
      <c r="B160" s="258"/>
      <c r="D160" s="215"/>
      <c r="F160" s="270"/>
      <c r="G160" s="231"/>
      <c r="H160" s="231"/>
      <c r="I160" s="606"/>
      <c r="J160" s="606"/>
      <c r="K160" s="606"/>
      <c r="L160" s="606"/>
      <c r="M160" s="606"/>
      <c r="N160" s="606"/>
      <c r="O160" s="606"/>
      <c r="P160" s="606"/>
      <c r="Q160" s="606"/>
      <c r="R160" s="606"/>
      <c r="S160" s="606"/>
      <c r="T160" s="606"/>
      <c r="U160" s="606"/>
      <c r="V160" s="606"/>
      <c r="W160" s="606"/>
      <c r="X160" s="606"/>
      <c r="Y160" s="606"/>
      <c r="Z160" s="606"/>
    </row>
    <row r="161" spans="2:26">
      <c r="B161" s="258"/>
      <c r="D161" s="215"/>
      <c r="F161" s="270"/>
      <c r="G161" s="231"/>
      <c r="H161" s="231"/>
      <c r="I161" s="606"/>
      <c r="J161" s="606"/>
      <c r="K161" s="606"/>
      <c r="L161" s="606"/>
      <c r="M161" s="606"/>
      <c r="N161" s="606"/>
      <c r="O161" s="606"/>
      <c r="P161" s="606"/>
      <c r="Q161" s="606"/>
      <c r="R161" s="606"/>
      <c r="S161" s="606"/>
      <c r="T161" s="606"/>
      <c r="U161" s="606"/>
      <c r="V161" s="606"/>
      <c r="W161" s="606"/>
      <c r="X161" s="606"/>
      <c r="Y161" s="606"/>
      <c r="Z161" s="606"/>
    </row>
    <row r="162" spans="2:26">
      <c r="B162" s="258"/>
      <c r="D162" s="215"/>
      <c r="F162" s="270"/>
      <c r="G162" s="231"/>
      <c r="H162" s="231"/>
      <c r="I162" s="606"/>
      <c r="J162" s="606"/>
      <c r="K162" s="606"/>
      <c r="L162" s="606"/>
      <c r="M162" s="606"/>
      <c r="N162" s="606"/>
      <c r="O162" s="606"/>
      <c r="P162" s="606"/>
      <c r="Q162" s="606"/>
      <c r="R162" s="606"/>
      <c r="S162" s="606"/>
      <c r="T162" s="606"/>
      <c r="U162" s="606"/>
      <c r="V162" s="606"/>
      <c r="W162" s="606"/>
      <c r="X162" s="606"/>
      <c r="Y162" s="606"/>
      <c r="Z162" s="606"/>
    </row>
    <row r="163" spans="2:26">
      <c r="B163" s="258"/>
      <c r="D163" s="215"/>
      <c r="F163" s="270"/>
      <c r="G163" s="231"/>
      <c r="H163" s="231"/>
      <c r="I163" s="606"/>
      <c r="J163" s="606"/>
      <c r="K163" s="606"/>
      <c r="L163" s="606"/>
      <c r="M163" s="606"/>
      <c r="N163" s="606"/>
      <c r="O163" s="606"/>
      <c r="P163" s="606"/>
      <c r="Q163" s="606"/>
      <c r="R163" s="606"/>
      <c r="S163" s="606"/>
      <c r="T163" s="606"/>
      <c r="U163" s="606"/>
      <c r="V163" s="606"/>
      <c r="W163" s="606"/>
      <c r="X163" s="606"/>
      <c r="Y163" s="606"/>
      <c r="Z163" s="606"/>
    </row>
    <row r="164" spans="2:26">
      <c r="B164" s="258"/>
      <c r="D164" s="215"/>
      <c r="F164" s="270"/>
      <c r="G164" s="231"/>
      <c r="H164" s="231"/>
      <c r="I164" s="606"/>
      <c r="J164" s="606"/>
      <c r="K164" s="606"/>
      <c r="L164" s="606"/>
      <c r="M164" s="606"/>
      <c r="N164" s="606"/>
      <c r="O164" s="606"/>
      <c r="P164" s="606"/>
      <c r="Q164" s="606"/>
      <c r="R164" s="606"/>
      <c r="S164" s="606"/>
      <c r="T164" s="606"/>
      <c r="U164" s="606"/>
      <c r="V164" s="606"/>
      <c r="W164" s="606"/>
      <c r="X164" s="606"/>
      <c r="Y164" s="606"/>
      <c r="Z164" s="606"/>
    </row>
    <row r="165" spans="2:26">
      <c r="B165" s="258"/>
      <c r="D165" s="215"/>
      <c r="F165" s="270"/>
      <c r="G165" s="231"/>
      <c r="H165" s="231"/>
      <c r="I165" s="606"/>
      <c r="J165" s="606"/>
      <c r="K165" s="606"/>
      <c r="L165" s="606"/>
      <c r="M165" s="606"/>
      <c r="N165" s="606"/>
      <c r="O165" s="606"/>
      <c r="P165" s="606"/>
      <c r="Q165" s="606"/>
      <c r="R165" s="606"/>
      <c r="S165" s="606"/>
      <c r="T165" s="606"/>
      <c r="U165" s="606"/>
      <c r="V165" s="606"/>
      <c r="W165" s="606"/>
      <c r="X165" s="606"/>
      <c r="Y165" s="606"/>
      <c r="Z165" s="606"/>
    </row>
    <row r="166" spans="2:26">
      <c r="B166" s="258"/>
      <c r="D166" s="215"/>
      <c r="F166" s="270"/>
      <c r="G166" s="231"/>
      <c r="H166" s="231"/>
      <c r="I166" s="606"/>
      <c r="J166" s="606"/>
      <c r="K166" s="606"/>
      <c r="L166" s="606"/>
      <c r="M166" s="606"/>
      <c r="N166" s="606"/>
      <c r="O166" s="606"/>
      <c r="P166" s="606"/>
      <c r="Q166" s="606"/>
      <c r="R166" s="606"/>
      <c r="S166" s="606"/>
      <c r="T166" s="606"/>
      <c r="U166" s="606"/>
      <c r="V166" s="606"/>
      <c r="W166" s="606"/>
      <c r="X166" s="606"/>
      <c r="Y166" s="606"/>
      <c r="Z166" s="606"/>
    </row>
    <row r="167" spans="2:26">
      <c r="B167" s="258"/>
      <c r="D167" s="215"/>
      <c r="F167" s="270"/>
      <c r="G167" s="231"/>
      <c r="H167" s="231"/>
      <c r="I167" s="606"/>
      <c r="J167" s="606"/>
      <c r="K167" s="606"/>
      <c r="L167" s="606"/>
      <c r="M167" s="606"/>
      <c r="N167" s="606"/>
      <c r="O167" s="606"/>
      <c r="P167" s="606"/>
      <c r="Q167" s="606"/>
      <c r="R167" s="606"/>
      <c r="S167" s="606"/>
      <c r="T167" s="606"/>
      <c r="U167" s="606"/>
      <c r="V167" s="606"/>
      <c r="W167" s="606"/>
      <c r="X167" s="606"/>
      <c r="Y167" s="606"/>
      <c r="Z167" s="606"/>
    </row>
    <row r="168" spans="2:26">
      <c r="B168" s="258"/>
      <c r="D168" s="215"/>
      <c r="F168" s="270"/>
      <c r="G168" s="231"/>
      <c r="H168" s="231"/>
      <c r="I168" s="606"/>
      <c r="J168" s="606"/>
      <c r="K168" s="606"/>
      <c r="L168" s="606"/>
      <c r="M168" s="606"/>
      <c r="N168" s="606"/>
      <c r="O168" s="606"/>
      <c r="P168" s="606"/>
      <c r="Q168" s="606"/>
      <c r="R168" s="606"/>
      <c r="S168" s="606"/>
      <c r="T168" s="606"/>
      <c r="U168" s="606"/>
      <c r="V168" s="606"/>
      <c r="W168" s="606"/>
      <c r="X168" s="606"/>
      <c r="Y168" s="606"/>
      <c r="Z168" s="606"/>
    </row>
    <row r="169" spans="2:26">
      <c r="B169" s="258"/>
      <c r="D169" s="215"/>
      <c r="F169" s="270"/>
      <c r="G169" s="231"/>
      <c r="H169" s="231"/>
      <c r="I169" s="606"/>
      <c r="J169" s="606"/>
      <c r="K169" s="606"/>
      <c r="L169" s="606"/>
      <c r="M169" s="606"/>
      <c r="N169" s="606"/>
      <c r="O169" s="606"/>
      <c r="P169" s="606"/>
      <c r="Q169" s="606"/>
      <c r="R169" s="606"/>
      <c r="S169" s="606"/>
      <c r="T169" s="606"/>
      <c r="U169" s="606"/>
      <c r="V169" s="606"/>
      <c r="W169" s="606"/>
      <c r="X169" s="606"/>
      <c r="Y169" s="606"/>
      <c r="Z169" s="606"/>
    </row>
    <row r="170" spans="2:26">
      <c r="B170" s="258"/>
      <c r="D170" s="215"/>
      <c r="F170" s="270"/>
      <c r="G170" s="231"/>
      <c r="H170" s="231"/>
      <c r="I170" s="606"/>
      <c r="J170" s="606"/>
      <c r="K170" s="606"/>
      <c r="L170" s="606"/>
      <c r="M170" s="606"/>
      <c r="N170" s="606"/>
      <c r="O170" s="606"/>
      <c r="P170" s="606"/>
      <c r="Q170" s="606"/>
      <c r="R170" s="606"/>
      <c r="S170" s="606"/>
      <c r="T170" s="606"/>
      <c r="U170" s="606"/>
      <c r="V170" s="606"/>
      <c r="W170" s="606"/>
      <c r="X170" s="606"/>
      <c r="Y170" s="606"/>
      <c r="Z170" s="606"/>
    </row>
    <row r="171" spans="2:26">
      <c r="B171" s="258"/>
      <c r="D171" s="215"/>
      <c r="F171" s="270"/>
      <c r="G171" s="231"/>
      <c r="H171" s="231"/>
      <c r="I171" s="606"/>
      <c r="J171" s="606"/>
      <c r="K171" s="606"/>
      <c r="L171" s="606"/>
      <c r="M171" s="606"/>
      <c r="N171" s="606"/>
      <c r="O171" s="606"/>
      <c r="P171" s="606"/>
      <c r="Q171" s="606"/>
      <c r="R171" s="606"/>
      <c r="S171" s="606"/>
      <c r="T171" s="606"/>
      <c r="U171" s="606"/>
      <c r="V171" s="606"/>
      <c r="W171" s="606"/>
      <c r="X171" s="606"/>
      <c r="Y171" s="606"/>
      <c r="Z171" s="606"/>
    </row>
    <row r="172" spans="2:26">
      <c r="B172" s="258"/>
      <c r="D172" s="215"/>
      <c r="F172" s="270"/>
      <c r="G172" s="231"/>
      <c r="H172" s="231"/>
      <c r="I172" s="606"/>
      <c r="J172" s="606"/>
      <c r="K172" s="606"/>
      <c r="L172" s="606"/>
      <c r="M172" s="606"/>
      <c r="N172" s="606"/>
      <c r="O172" s="606"/>
      <c r="P172" s="606"/>
      <c r="Q172" s="606"/>
      <c r="R172" s="606"/>
      <c r="S172" s="606"/>
      <c r="T172" s="606"/>
      <c r="U172" s="606"/>
      <c r="V172" s="606"/>
      <c r="W172" s="606"/>
      <c r="X172" s="606"/>
      <c r="Y172" s="606"/>
      <c r="Z172" s="606"/>
    </row>
    <row r="173" spans="2:26">
      <c r="B173" s="258"/>
      <c r="D173" s="215"/>
      <c r="F173" s="270"/>
      <c r="G173" s="231"/>
      <c r="H173" s="231"/>
      <c r="I173" s="606"/>
      <c r="J173" s="606"/>
      <c r="K173" s="606"/>
      <c r="L173" s="606"/>
      <c r="M173" s="606"/>
      <c r="N173" s="606"/>
      <c r="O173" s="606"/>
      <c r="P173" s="606"/>
      <c r="Q173" s="606"/>
      <c r="R173" s="606"/>
      <c r="S173" s="606"/>
      <c r="T173" s="606"/>
      <c r="U173" s="606"/>
      <c r="V173" s="606"/>
      <c r="W173" s="606"/>
      <c r="X173" s="606"/>
      <c r="Y173" s="606"/>
      <c r="Z173" s="606"/>
    </row>
    <row r="174" spans="2:26">
      <c r="B174" s="258"/>
      <c r="D174" s="215"/>
      <c r="F174" s="270"/>
      <c r="G174" s="231"/>
      <c r="H174" s="231"/>
      <c r="I174" s="606"/>
      <c r="J174" s="606"/>
      <c r="K174" s="606"/>
      <c r="L174" s="606"/>
      <c r="M174" s="606"/>
      <c r="N174" s="606"/>
      <c r="O174" s="606"/>
      <c r="P174" s="606"/>
      <c r="Q174" s="606"/>
      <c r="R174" s="606"/>
      <c r="S174" s="606"/>
      <c r="T174" s="606"/>
      <c r="U174" s="606"/>
      <c r="V174" s="606"/>
      <c r="W174" s="606"/>
      <c r="X174" s="606"/>
      <c r="Y174" s="606"/>
      <c r="Z174" s="606"/>
    </row>
    <row r="175" spans="2:26">
      <c r="B175" s="258"/>
      <c r="D175" s="215"/>
      <c r="F175" s="270"/>
      <c r="G175" s="231"/>
      <c r="H175" s="231"/>
      <c r="I175" s="606"/>
      <c r="J175" s="606"/>
      <c r="K175" s="606"/>
      <c r="L175" s="606"/>
      <c r="M175" s="606"/>
      <c r="N175" s="606"/>
      <c r="O175" s="606"/>
      <c r="P175" s="606"/>
      <c r="Q175" s="606"/>
      <c r="R175" s="606"/>
      <c r="S175" s="606"/>
      <c r="T175" s="606"/>
      <c r="U175" s="606"/>
      <c r="V175" s="606"/>
      <c r="W175" s="606"/>
      <c r="X175" s="606"/>
      <c r="Y175" s="606"/>
      <c r="Z175" s="606"/>
    </row>
    <row r="176" spans="2:26">
      <c r="B176" s="258"/>
      <c r="D176" s="215"/>
      <c r="F176" s="270"/>
      <c r="G176" s="231"/>
      <c r="H176" s="231"/>
      <c r="I176" s="606"/>
      <c r="J176" s="606"/>
      <c r="K176" s="606"/>
      <c r="L176" s="606"/>
      <c r="M176" s="606"/>
      <c r="N176" s="606"/>
      <c r="O176" s="606"/>
      <c r="P176" s="606"/>
      <c r="Q176" s="606"/>
      <c r="R176" s="606"/>
      <c r="S176" s="606"/>
      <c r="T176" s="606"/>
      <c r="U176" s="606"/>
      <c r="V176" s="606"/>
      <c r="W176" s="606"/>
      <c r="X176" s="606"/>
      <c r="Y176" s="606"/>
      <c r="Z176" s="606"/>
    </row>
    <row r="177" spans="2:26">
      <c r="B177" s="258"/>
      <c r="D177" s="215"/>
      <c r="F177" s="270"/>
      <c r="G177" s="231"/>
      <c r="H177" s="231"/>
      <c r="I177" s="606"/>
      <c r="J177" s="606"/>
      <c r="K177" s="606"/>
      <c r="L177" s="606"/>
      <c r="M177" s="606"/>
      <c r="N177" s="606"/>
      <c r="O177" s="606"/>
      <c r="P177" s="606"/>
      <c r="Q177" s="606"/>
      <c r="R177" s="606"/>
      <c r="S177" s="606"/>
      <c r="T177" s="606"/>
      <c r="U177" s="606"/>
      <c r="V177" s="606"/>
      <c r="W177" s="606"/>
      <c r="X177" s="606"/>
      <c r="Y177" s="606"/>
      <c r="Z177" s="606"/>
    </row>
    <row r="178" spans="2:26">
      <c r="B178" s="258"/>
      <c r="D178" s="215"/>
      <c r="F178" s="270"/>
      <c r="G178" s="231"/>
      <c r="H178" s="231"/>
      <c r="I178" s="606"/>
      <c r="J178" s="606"/>
      <c r="K178" s="606"/>
      <c r="L178" s="606"/>
      <c r="M178" s="606"/>
      <c r="N178" s="606"/>
      <c r="O178" s="606"/>
      <c r="P178" s="606"/>
      <c r="Q178" s="606"/>
      <c r="R178" s="606"/>
      <c r="S178" s="606"/>
      <c r="T178" s="606"/>
      <c r="U178" s="606"/>
      <c r="V178" s="606"/>
      <c r="W178" s="606"/>
      <c r="X178" s="606"/>
      <c r="Y178" s="606"/>
      <c r="Z178" s="606"/>
    </row>
    <row r="179" spans="2:26">
      <c r="B179" s="258"/>
      <c r="D179" s="215"/>
      <c r="F179" s="270"/>
      <c r="G179" s="231"/>
      <c r="H179" s="231"/>
      <c r="I179" s="606"/>
      <c r="J179" s="606"/>
      <c r="K179" s="606"/>
      <c r="L179" s="606"/>
      <c r="M179" s="606"/>
      <c r="N179" s="606"/>
      <c r="O179" s="606"/>
      <c r="P179" s="606"/>
      <c r="Q179" s="606"/>
      <c r="R179" s="606"/>
      <c r="S179" s="606"/>
      <c r="T179" s="606"/>
      <c r="U179" s="606"/>
      <c r="V179" s="606"/>
      <c r="W179" s="606"/>
      <c r="X179" s="606"/>
      <c r="Y179" s="606"/>
      <c r="Z179" s="606"/>
    </row>
    <row r="180" spans="2:26">
      <c r="B180" s="258"/>
      <c r="D180" s="215"/>
      <c r="F180" s="270"/>
      <c r="G180" s="231"/>
      <c r="H180" s="231"/>
      <c r="I180" s="606"/>
      <c r="J180" s="606"/>
      <c r="K180" s="606"/>
      <c r="L180" s="606"/>
      <c r="M180" s="606"/>
      <c r="N180" s="606"/>
      <c r="O180" s="606"/>
      <c r="P180" s="606"/>
      <c r="Q180" s="606"/>
      <c r="R180" s="606"/>
      <c r="S180" s="606"/>
      <c r="T180" s="606"/>
      <c r="U180" s="606"/>
      <c r="V180" s="606"/>
      <c r="W180" s="606"/>
      <c r="X180" s="606"/>
      <c r="Y180" s="606"/>
      <c r="Z180" s="606"/>
    </row>
    <row r="181" spans="2:26">
      <c r="B181" s="258"/>
      <c r="D181" s="215"/>
      <c r="F181" s="270"/>
      <c r="G181" s="231"/>
      <c r="H181" s="231"/>
      <c r="I181" s="606"/>
      <c r="J181" s="606"/>
      <c r="K181" s="606"/>
      <c r="L181" s="606"/>
      <c r="M181" s="606"/>
      <c r="N181" s="606"/>
      <c r="O181" s="606"/>
      <c r="P181" s="606"/>
      <c r="Q181" s="606"/>
      <c r="R181" s="606"/>
      <c r="S181" s="606"/>
      <c r="T181" s="606"/>
      <c r="U181" s="606"/>
      <c r="V181" s="606"/>
      <c r="W181" s="606"/>
      <c r="X181" s="606"/>
      <c r="Y181" s="606"/>
      <c r="Z181" s="606"/>
    </row>
    <row r="182" spans="2:26">
      <c r="B182" s="258"/>
      <c r="D182" s="215"/>
      <c r="F182" s="270"/>
      <c r="G182" s="231"/>
      <c r="H182" s="231"/>
      <c r="I182" s="606"/>
      <c r="J182" s="606"/>
      <c r="K182" s="606"/>
      <c r="L182" s="606"/>
      <c r="M182" s="606"/>
      <c r="N182" s="606"/>
      <c r="O182" s="606"/>
      <c r="P182" s="606"/>
      <c r="Q182" s="606"/>
      <c r="R182" s="606"/>
      <c r="S182" s="606"/>
      <c r="T182" s="606"/>
      <c r="U182" s="606"/>
      <c r="V182" s="606"/>
      <c r="W182" s="606"/>
      <c r="X182" s="606"/>
      <c r="Y182" s="606"/>
      <c r="Z182" s="606"/>
    </row>
    <row r="183" spans="2:26">
      <c r="B183" s="258"/>
      <c r="D183" s="215"/>
      <c r="F183" s="270"/>
      <c r="G183" s="231"/>
      <c r="H183" s="231"/>
      <c r="I183" s="606"/>
      <c r="J183" s="606"/>
      <c r="K183" s="606"/>
      <c r="L183" s="606"/>
      <c r="M183" s="606"/>
      <c r="N183" s="606"/>
      <c r="O183" s="606"/>
      <c r="P183" s="606"/>
      <c r="Q183" s="606"/>
      <c r="R183" s="606"/>
      <c r="S183" s="606"/>
      <c r="T183" s="606"/>
      <c r="U183" s="606"/>
      <c r="V183" s="606"/>
      <c r="W183" s="606"/>
      <c r="X183" s="606"/>
      <c r="Y183" s="606"/>
      <c r="Z183" s="606"/>
    </row>
    <row r="184" spans="2:26">
      <c r="B184" s="258"/>
      <c r="D184" s="215"/>
      <c r="F184" s="270"/>
      <c r="G184" s="231"/>
      <c r="H184" s="231"/>
      <c r="I184" s="606"/>
      <c r="J184" s="606"/>
      <c r="K184" s="606"/>
      <c r="L184" s="606"/>
      <c r="M184" s="606"/>
      <c r="N184" s="606"/>
      <c r="O184" s="606"/>
      <c r="P184" s="606"/>
      <c r="Q184" s="606"/>
      <c r="R184" s="606"/>
      <c r="S184" s="606"/>
      <c r="T184" s="606"/>
      <c r="U184" s="606"/>
      <c r="V184" s="606"/>
      <c r="W184" s="606"/>
      <c r="X184" s="606"/>
      <c r="Y184" s="606"/>
      <c r="Z184" s="606"/>
    </row>
    <row r="185" spans="2:26">
      <c r="B185" s="258"/>
      <c r="D185" s="215"/>
      <c r="F185" s="270"/>
      <c r="G185" s="231"/>
      <c r="H185" s="231"/>
      <c r="I185" s="606"/>
      <c r="J185" s="606"/>
      <c r="K185" s="606"/>
      <c r="L185" s="606"/>
      <c r="M185" s="606"/>
      <c r="N185" s="606"/>
      <c r="O185" s="606"/>
      <c r="P185" s="606"/>
      <c r="Q185" s="606"/>
      <c r="R185" s="606"/>
      <c r="S185" s="606"/>
      <c r="T185" s="606"/>
      <c r="U185" s="606"/>
      <c r="V185" s="606"/>
      <c r="W185" s="606"/>
      <c r="X185" s="606"/>
      <c r="Y185" s="606"/>
      <c r="Z185" s="606"/>
    </row>
    <row r="186" spans="2:26">
      <c r="B186" s="258"/>
      <c r="D186" s="215"/>
      <c r="F186" s="270"/>
      <c r="G186" s="231"/>
      <c r="H186" s="231"/>
      <c r="I186" s="606"/>
      <c r="J186" s="606"/>
      <c r="K186" s="606"/>
      <c r="L186" s="606"/>
      <c r="M186" s="606"/>
      <c r="N186" s="606"/>
      <c r="O186" s="606"/>
      <c r="P186" s="606"/>
      <c r="Q186" s="606"/>
      <c r="R186" s="606"/>
      <c r="S186" s="606"/>
      <c r="T186" s="606"/>
      <c r="U186" s="606"/>
      <c r="V186" s="606"/>
      <c r="W186" s="606"/>
      <c r="X186" s="606"/>
      <c r="Y186" s="606"/>
      <c r="Z186" s="606"/>
    </row>
    <row r="187" spans="2:26">
      <c r="B187" s="258"/>
      <c r="D187" s="215"/>
      <c r="F187" s="270"/>
      <c r="G187" s="231"/>
      <c r="H187" s="231"/>
      <c r="I187" s="606"/>
      <c r="J187" s="606"/>
      <c r="K187" s="606"/>
      <c r="L187" s="606"/>
      <c r="M187" s="606"/>
      <c r="N187" s="606"/>
      <c r="O187" s="606"/>
      <c r="P187" s="606"/>
      <c r="Q187" s="606"/>
      <c r="R187" s="606"/>
      <c r="S187" s="606"/>
      <c r="T187" s="606"/>
      <c r="U187" s="606"/>
      <c r="V187" s="606"/>
      <c r="W187" s="606"/>
      <c r="X187" s="606"/>
      <c r="Y187" s="606"/>
      <c r="Z187" s="606"/>
    </row>
    <row r="188" spans="2:26">
      <c r="B188" s="258"/>
      <c r="D188" s="215"/>
      <c r="F188" s="270"/>
      <c r="G188" s="231"/>
      <c r="H188" s="231"/>
      <c r="I188" s="606"/>
      <c r="J188" s="606"/>
      <c r="K188" s="606"/>
      <c r="L188" s="606"/>
      <c r="M188" s="606"/>
      <c r="N188" s="606"/>
      <c r="O188" s="606"/>
      <c r="P188" s="606"/>
      <c r="Q188" s="606"/>
      <c r="R188" s="606"/>
      <c r="S188" s="606"/>
      <c r="T188" s="606"/>
      <c r="U188" s="606"/>
      <c r="V188" s="606"/>
      <c r="W188" s="606"/>
      <c r="X188" s="606"/>
      <c r="Y188" s="606"/>
      <c r="Z188" s="606"/>
    </row>
    <row r="189" spans="2:26">
      <c r="B189" s="258"/>
      <c r="D189" s="215"/>
      <c r="F189" s="270"/>
      <c r="G189" s="231"/>
      <c r="H189" s="231"/>
      <c r="I189" s="606"/>
      <c r="J189" s="606"/>
      <c r="K189" s="606"/>
      <c r="L189" s="606"/>
      <c r="M189" s="606"/>
      <c r="N189" s="606"/>
      <c r="O189" s="606"/>
      <c r="P189" s="606"/>
      <c r="Q189" s="606"/>
      <c r="R189" s="606"/>
      <c r="S189" s="606"/>
      <c r="T189" s="606"/>
      <c r="U189" s="606"/>
      <c r="V189" s="606"/>
      <c r="W189" s="606"/>
      <c r="X189" s="606"/>
      <c r="Y189" s="606"/>
      <c r="Z189" s="606"/>
    </row>
    <row r="190" spans="2:26">
      <c r="B190" s="258"/>
      <c r="D190" s="215"/>
      <c r="F190" s="270"/>
      <c r="G190" s="231"/>
      <c r="H190" s="231"/>
      <c r="I190" s="606"/>
      <c r="J190" s="606"/>
      <c r="K190" s="606"/>
      <c r="L190" s="606"/>
      <c r="M190" s="606"/>
      <c r="N190" s="606"/>
      <c r="O190" s="606"/>
      <c r="P190" s="606"/>
      <c r="Q190" s="606"/>
      <c r="R190" s="606"/>
      <c r="S190" s="606"/>
      <c r="T190" s="606"/>
      <c r="U190" s="606"/>
      <c r="V190" s="606"/>
      <c r="W190" s="606"/>
      <c r="X190" s="606"/>
      <c r="Y190" s="606"/>
      <c r="Z190" s="606"/>
    </row>
    <row r="191" spans="2:26">
      <c r="B191" s="258"/>
      <c r="D191" s="215"/>
      <c r="F191" s="270"/>
      <c r="G191" s="231"/>
      <c r="H191" s="231"/>
      <c r="I191" s="606"/>
      <c r="J191" s="606"/>
      <c r="K191" s="606"/>
      <c r="L191" s="606"/>
      <c r="M191" s="606"/>
      <c r="N191" s="606"/>
      <c r="O191" s="606"/>
      <c r="P191" s="606"/>
      <c r="Q191" s="606"/>
      <c r="R191" s="606"/>
      <c r="S191" s="606"/>
      <c r="T191" s="606"/>
      <c r="U191" s="606"/>
      <c r="V191" s="606"/>
      <c r="W191" s="606"/>
      <c r="X191" s="606"/>
      <c r="Y191" s="606"/>
      <c r="Z191" s="606"/>
    </row>
    <row r="192" spans="2:26">
      <c r="B192" s="258"/>
      <c r="D192" s="215"/>
      <c r="F192" s="270"/>
      <c r="G192" s="231"/>
      <c r="H192" s="231"/>
      <c r="I192" s="606"/>
      <c r="J192" s="606"/>
      <c r="K192" s="606"/>
      <c r="L192" s="606"/>
      <c r="M192" s="606"/>
      <c r="N192" s="606"/>
      <c r="O192" s="606"/>
      <c r="P192" s="606"/>
      <c r="Q192" s="606"/>
      <c r="R192" s="606"/>
      <c r="S192" s="606"/>
      <c r="T192" s="606"/>
      <c r="U192" s="606"/>
      <c r="V192" s="606"/>
      <c r="W192" s="606"/>
      <c r="X192" s="606"/>
      <c r="Y192" s="606"/>
      <c r="Z192" s="606"/>
    </row>
    <row r="193" spans="2:26">
      <c r="B193" s="258"/>
      <c r="D193" s="215"/>
      <c r="F193" s="270"/>
      <c r="G193" s="231"/>
      <c r="H193" s="231"/>
      <c r="I193" s="606"/>
      <c r="J193" s="606"/>
      <c r="K193" s="606"/>
      <c r="L193" s="606"/>
      <c r="M193" s="606"/>
      <c r="N193" s="606"/>
      <c r="O193" s="606"/>
      <c r="P193" s="606"/>
      <c r="Q193" s="606"/>
      <c r="R193" s="606"/>
      <c r="S193" s="606"/>
      <c r="T193" s="606"/>
      <c r="U193" s="606"/>
      <c r="V193" s="606"/>
      <c r="W193" s="606"/>
      <c r="X193" s="606"/>
      <c r="Y193" s="606"/>
      <c r="Z193" s="606"/>
    </row>
    <row r="194" spans="2:26">
      <c r="B194" s="258"/>
      <c r="D194" s="215"/>
      <c r="F194" s="270"/>
      <c r="G194" s="231"/>
      <c r="H194" s="231"/>
      <c r="I194" s="606"/>
      <c r="J194" s="606"/>
      <c r="K194" s="606"/>
      <c r="L194" s="606"/>
      <c r="M194" s="606"/>
      <c r="N194" s="606"/>
      <c r="O194" s="606"/>
      <c r="P194" s="606"/>
      <c r="Q194" s="606"/>
      <c r="R194" s="606"/>
      <c r="S194" s="606"/>
      <c r="T194" s="606"/>
      <c r="U194" s="606"/>
      <c r="V194" s="606"/>
      <c r="W194" s="606"/>
      <c r="X194" s="606"/>
      <c r="Y194" s="606"/>
      <c r="Z194" s="606"/>
    </row>
    <row r="195" spans="2:26">
      <c r="B195" s="258"/>
      <c r="D195" s="215"/>
      <c r="F195" s="270"/>
      <c r="G195" s="231"/>
      <c r="H195" s="231"/>
      <c r="I195" s="606"/>
      <c r="J195" s="606"/>
      <c r="K195" s="606"/>
      <c r="L195" s="606"/>
      <c r="M195" s="606"/>
      <c r="N195" s="606"/>
      <c r="O195" s="606"/>
      <c r="P195" s="606"/>
      <c r="Q195" s="606"/>
      <c r="R195" s="606"/>
      <c r="S195" s="606"/>
      <c r="T195" s="606"/>
      <c r="U195" s="606"/>
      <c r="V195" s="606"/>
      <c r="W195" s="606"/>
      <c r="X195" s="606"/>
      <c r="Y195" s="606"/>
      <c r="Z195" s="606"/>
    </row>
    <row r="196" spans="2:26">
      <c r="B196" s="258"/>
      <c r="D196" s="215"/>
      <c r="F196" s="270"/>
      <c r="G196" s="231"/>
      <c r="H196" s="231"/>
      <c r="I196" s="606"/>
      <c r="J196" s="606"/>
      <c r="K196" s="606"/>
      <c r="L196" s="606"/>
      <c r="M196" s="606"/>
      <c r="N196" s="606"/>
      <c r="O196" s="606"/>
      <c r="P196" s="606"/>
      <c r="Q196" s="606"/>
      <c r="R196" s="606"/>
      <c r="S196" s="606"/>
      <c r="T196" s="606"/>
      <c r="U196" s="606"/>
      <c r="V196" s="606"/>
      <c r="W196" s="606"/>
      <c r="X196" s="606"/>
      <c r="Y196" s="606"/>
      <c r="Z196" s="606"/>
    </row>
    <row r="197" spans="2:26">
      <c r="B197" s="258"/>
      <c r="D197" s="215"/>
      <c r="F197" s="270"/>
      <c r="G197" s="231"/>
      <c r="H197" s="231"/>
      <c r="I197" s="606"/>
      <c r="J197" s="606"/>
      <c r="K197" s="606"/>
      <c r="L197" s="606"/>
      <c r="M197" s="606"/>
      <c r="N197" s="606"/>
      <c r="O197" s="606"/>
      <c r="P197" s="606"/>
      <c r="Q197" s="606"/>
      <c r="R197" s="606"/>
      <c r="S197" s="606"/>
      <c r="T197" s="606"/>
      <c r="U197" s="606"/>
      <c r="V197" s="606"/>
      <c r="W197" s="606"/>
      <c r="X197" s="606"/>
      <c r="Y197" s="606"/>
      <c r="Z197" s="606"/>
    </row>
    <row r="198" spans="2:26">
      <c r="B198" s="258"/>
      <c r="D198" s="215"/>
      <c r="F198" s="270"/>
      <c r="G198" s="231"/>
      <c r="H198" s="231"/>
      <c r="I198" s="606"/>
      <c r="J198" s="606"/>
      <c r="K198" s="606"/>
      <c r="L198" s="606"/>
      <c r="M198" s="606"/>
      <c r="N198" s="606"/>
      <c r="O198" s="606"/>
      <c r="P198" s="606"/>
      <c r="Q198" s="606"/>
      <c r="R198" s="606"/>
      <c r="S198" s="606"/>
      <c r="T198" s="606"/>
      <c r="U198" s="606"/>
      <c r="V198" s="606"/>
      <c r="W198" s="606"/>
      <c r="X198" s="606"/>
      <c r="Y198" s="606"/>
      <c r="Z198" s="606"/>
    </row>
    <row r="199" spans="2:26">
      <c r="B199" s="258"/>
      <c r="D199" s="215"/>
      <c r="F199" s="270"/>
      <c r="G199" s="231"/>
      <c r="H199" s="231"/>
      <c r="I199" s="606"/>
      <c r="J199" s="606"/>
      <c r="K199" s="606"/>
      <c r="L199" s="606"/>
      <c r="M199" s="606"/>
      <c r="N199" s="606"/>
      <c r="O199" s="606"/>
      <c r="P199" s="606"/>
      <c r="Q199" s="606"/>
      <c r="R199" s="606"/>
      <c r="S199" s="606"/>
      <c r="T199" s="606"/>
      <c r="U199" s="606"/>
      <c r="V199" s="606"/>
      <c r="W199" s="606"/>
      <c r="X199" s="606"/>
      <c r="Y199" s="606"/>
      <c r="Z199" s="606"/>
    </row>
    <row r="200" spans="2:26">
      <c r="B200" s="258"/>
      <c r="D200" s="215"/>
      <c r="F200" s="270"/>
      <c r="G200" s="231"/>
      <c r="H200" s="231"/>
      <c r="I200" s="606"/>
      <c r="J200" s="606"/>
      <c r="K200" s="606"/>
      <c r="L200" s="606"/>
      <c r="M200" s="606"/>
      <c r="N200" s="606"/>
      <c r="O200" s="606"/>
      <c r="P200" s="606"/>
      <c r="Q200" s="606"/>
      <c r="R200" s="606"/>
      <c r="S200" s="606"/>
      <c r="T200" s="606"/>
      <c r="U200" s="606"/>
      <c r="V200" s="606"/>
      <c r="W200" s="606"/>
      <c r="X200" s="606"/>
      <c r="Y200" s="606"/>
      <c r="Z200" s="606"/>
    </row>
    <row r="201" spans="2:26">
      <c r="B201" s="258"/>
      <c r="D201" s="215"/>
      <c r="F201" s="270"/>
      <c r="G201" s="231"/>
      <c r="H201" s="231"/>
      <c r="I201" s="606"/>
      <c r="J201" s="606"/>
      <c r="K201" s="606"/>
      <c r="L201" s="606"/>
      <c r="M201" s="606"/>
      <c r="N201" s="606"/>
      <c r="O201" s="606"/>
      <c r="P201" s="606"/>
      <c r="Q201" s="606"/>
      <c r="R201" s="606"/>
      <c r="S201" s="606"/>
      <c r="T201" s="606"/>
      <c r="U201" s="606"/>
      <c r="V201" s="606"/>
      <c r="W201" s="606"/>
      <c r="X201" s="606"/>
      <c r="Y201" s="606"/>
      <c r="Z201" s="606"/>
    </row>
    <row r="202" spans="2:26">
      <c r="B202" s="258"/>
      <c r="D202" s="215"/>
      <c r="F202" s="270"/>
      <c r="G202" s="231"/>
      <c r="H202" s="231"/>
      <c r="I202" s="606"/>
      <c r="J202" s="606"/>
      <c r="K202" s="606"/>
      <c r="L202" s="606"/>
      <c r="M202" s="606"/>
      <c r="N202" s="606"/>
      <c r="O202" s="606"/>
      <c r="P202" s="606"/>
      <c r="Q202" s="606"/>
      <c r="R202" s="606"/>
      <c r="S202" s="606"/>
      <c r="T202" s="606"/>
      <c r="U202" s="606"/>
      <c r="V202" s="606"/>
      <c r="W202" s="606"/>
      <c r="X202" s="606"/>
      <c r="Y202" s="606"/>
      <c r="Z202" s="606"/>
    </row>
    <row r="203" spans="2:26">
      <c r="B203" s="258"/>
      <c r="D203" s="215"/>
      <c r="F203" s="270"/>
      <c r="G203" s="231"/>
      <c r="H203" s="231"/>
      <c r="I203" s="606"/>
      <c r="J203" s="606"/>
      <c r="K203" s="606"/>
      <c r="L203" s="606"/>
      <c r="M203" s="606"/>
      <c r="N203" s="606"/>
      <c r="O203" s="606"/>
      <c r="P203" s="606"/>
      <c r="Q203" s="606"/>
      <c r="R203" s="606"/>
      <c r="S203" s="606"/>
      <c r="T203" s="606"/>
      <c r="U203" s="606"/>
      <c r="V203" s="606"/>
      <c r="W203" s="606"/>
      <c r="X203" s="606"/>
      <c r="Y203" s="606"/>
      <c r="Z203" s="606"/>
    </row>
    <row r="204" spans="2:26">
      <c r="B204" s="258"/>
      <c r="D204" s="215"/>
      <c r="F204" s="270"/>
      <c r="G204" s="231"/>
      <c r="H204" s="231"/>
      <c r="I204" s="606"/>
      <c r="J204" s="606"/>
      <c r="K204" s="606"/>
      <c r="L204" s="606"/>
      <c r="M204" s="606"/>
      <c r="N204" s="606"/>
      <c r="O204" s="606"/>
      <c r="P204" s="606"/>
      <c r="Q204" s="606"/>
      <c r="R204" s="606"/>
      <c r="S204" s="606"/>
      <c r="T204" s="606"/>
      <c r="U204" s="606"/>
      <c r="V204" s="606"/>
      <c r="W204" s="606"/>
      <c r="X204" s="606"/>
      <c r="Y204" s="606"/>
      <c r="Z204" s="606"/>
    </row>
    <row r="205" spans="2:26">
      <c r="B205" s="258"/>
      <c r="D205" s="215"/>
      <c r="F205" s="270"/>
      <c r="G205" s="231"/>
      <c r="H205" s="231"/>
      <c r="I205" s="606"/>
      <c r="J205" s="606"/>
      <c r="K205" s="606"/>
      <c r="L205" s="606"/>
      <c r="M205" s="606"/>
      <c r="N205" s="606"/>
      <c r="O205" s="606"/>
      <c r="P205" s="606"/>
      <c r="Q205" s="606"/>
      <c r="R205" s="606"/>
      <c r="S205" s="606"/>
      <c r="T205" s="606"/>
      <c r="U205" s="606"/>
      <c r="V205" s="606"/>
      <c r="W205" s="606"/>
      <c r="X205" s="606"/>
      <c r="Y205" s="606"/>
      <c r="Z205" s="606"/>
    </row>
    <row r="206" spans="2:26">
      <c r="B206" s="258"/>
      <c r="D206" s="215"/>
      <c r="F206" s="270"/>
      <c r="G206" s="231"/>
      <c r="H206" s="231"/>
      <c r="I206" s="606"/>
      <c r="J206" s="606"/>
      <c r="K206" s="606"/>
      <c r="L206" s="606"/>
      <c r="M206" s="606"/>
      <c r="N206" s="606"/>
      <c r="O206" s="606"/>
      <c r="P206" s="606"/>
      <c r="Q206" s="606"/>
      <c r="R206" s="606"/>
      <c r="S206" s="606"/>
      <c r="T206" s="606"/>
      <c r="U206" s="606"/>
      <c r="V206" s="606"/>
      <c r="W206" s="606"/>
      <c r="X206" s="606"/>
      <c r="Y206" s="606"/>
      <c r="Z206" s="606"/>
    </row>
    <row r="207" spans="2:26">
      <c r="B207" s="258"/>
      <c r="D207" s="215"/>
      <c r="F207" s="270"/>
      <c r="G207" s="231"/>
      <c r="H207" s="231"/>
      <c r="I207" s="606"/>
      <c r="J207" s="606"/>
      <c r="K207" s="606"/>
      <c r="L207" s="606"/>
      <c r="M207" s="606"/>
      <c r="N207" s="606"/>
      <c r="O207" s="606"/>
      <c r="P207" s="606"/>
      <c r="Q207" s="606"/>
      <c r="R207" s="606"/>
      <c r="S207" s="606"/>
      <c r="T207" s="606"/>
      <c r="U207" s="606"/>
      <c r="V207" s="606"/>
      <c r="W207" s="606"/>
      <c r="X207" s="606"/>
      <c r="Y207" s="606"/>
      <c r="Z207" s="606"/>
    </row>
    <row r="208" spans="2:26">
      <c r="B208" s="258"/>
      <c r="D208" s="215"/>
      <c r="F208" s="270"/>
      <c r="G208" s="231"/>
      <c r="H208" s="231"/>
      <c r="I208" s="606"/>
      <c r="J208" s="606"/>
      <c r="K208" s="606"/>
      <c r="L208" s="606"/>
      <c r="M208" s="606"/>
      <c r="N208" s="606"/>
      <c r="O208" s="606"/>
      <c r="P208" s="606"/>
      <c r="Q208" s="606"/>
      <c r="R208" s="606"/>
      <c r="S208" s="606"/>
      <c r="T208" s="606"/>
      <c r="U208" s="606"/>
      <c r="V208" s="606"/>
      <c r="W208" s="606"/>
      <c r="X208" s="606"/>
      <c r="Y208" s="606"/>
      <c r="Z208" s="606"/>
    </row>
    <row r="209" spans="2:26">
      <c r="B209" s="258"/>
      <c r="D209" s="215"/>
      <c r="F209" s="270"/>
      <c r="G209" s="231"/>
      <c r="H209" s="231"/>
      <c r="I209" s="606"/>
      <c r="J209" s="606"/>
      <c r="K209" s="606"/>
      <c r="L209" s="606"/>
      <c r="M209" s="606"/>
      <c r="N209" s="606"/>
      <c r="O209" s="606"/>
      <c r="P209" s="606"/>
      <c r="Q209" s="606"/>
      <c r="R209" s="606"/>
      <c r="S209" s="606"/>
      <c r="T209" s="606"/>
      <c r="U209" s="606"/>
      <c r="V209" s="606"/>
      <c r="W209" s="606"/>
      <c r="X209" s="606"/>
      <c r="Y209" s="606"/>
      <c r="Z209" s="606"/>
    </row>
    <row r="210" spans="2:26">
      <c r="B210" s="258"/>
      <c r="D210" s="215"/>
      <c r="F210" s="270"/>
      <c r="G210" s="231"/>
      <c r="H210" s="231"/>
      <c r="I210" s="606"/>
      <c r="J210" s="606"/>
      <c r="K210" s="606"/>
      <c r="L210" s="606"/>
      <c r="M210" s="606"/>
      <c r="N210" s="606"/>
      <c r="O210" s="606"/>
      <c r="P210" s="606"/>
      <c r="Q210" s="606"/>
      <c r="R210" s="606"/>
      <c r="S210" s="606"/>
      <c r="T210" s="606"/>
      <c r="U210" s="606"/>
      <c r="V210" s="606"/>
      <c r="W210" s="606"/>
      <c r="X210" s="606"/>
      <c r="Y210" s="606"/>
      <c r="Z210" s="606"/>
    </row>
    <row r="211" spans="2:26">
      <c r="B211" s="258"/>
      <c r="D211" s="215"/>
      <c r="F211" s="270"/>
      <c r="G211" s="231"/>
      <c r="H211" s="231"/>
      <c r="I211" s="606"/>
      <c r="J211" s="606"/>
      <c r="K211" s="606"/>
      <c r="L211" s="606"/>
      <c r="M211" s="606"/>
      <c r="N211" s="606"/>
      <c r="O211" s="606"/>
      <c r="P211" s="606"/>
      <c r="Q211" s="606"/>
      <c r="R211" s="606"/>
      <c r="S211" s="606"/>
      <c r="T211" s="606"/>
      <c r="U211" s="606"/>
      <c r="V211" s="606"/>
      <c r="W211" s="606"/>
      <c r="X211" s="606"/>
      <c r="Y211" s="606"/>
      <c r="Z211" s="606"/>
    </row>
    <row r="212" spans="2:26">
      <c r="B212" s="258"/>
      <c r="D212" s="215"/>
      <c r="F212" s="270"/>
      <c r="G212" s="231"/>
      <c r="H212" s="231"/>
      <c r="I212" s="606"/>
      <c r="J212" s="606"/>
      <c r="K212" s="606"/>
      <c r="L212" s="606"/>
      <c r="M212" s="606"/>
      <c r="N212" s="606"/>
      <c r="O212" s="606"/>
      <c r="P212" s="606"/>
      <c r="Q212" s="606"/>
      <c r="R212" s="606"/>
      <c r="S212" s="606"/>
      <c r="T212" s="606"/>
      <c r="U212" s="606"/>
      <c r="V212" s="606"/>
      <c r="W212" s="606"/>
      <c r="X212" s="606"/>
      <c r="Y212" s="606"/>
      <c r="Z212" s="606"/>
    </row>
    <row r="213" spans="2:26">
      <c r="B213" s="258"/>
      <c r="D213" s="215"/>
      <c r="F213" s="270"/>
      <c r="G213" s="231"/>
      <c r="H213" s="231"/>
      <c r="I213" s="606"/>
      <c r="J213" s="606"/>
      <c r="K213" s="606"/>
      <c r="L213" s="606"/>
      <c r="M213" s="606"/>
      <c r="N213" s="606"/>
      <c r="O213" s="606"/>
      <c r="P213" s="606"/>
      <c r="Q213" s="606"/>
      <c r="R213" s="606"/>
      <c r="S213" s="606"/>
      <c r="T213" s="606"/>
      <c r="U213" s="606"/>
      <c r="V213" s="606"/>
      <c r="W213" s="606"/>
      <c r="X213" s="606"/>
      <c r="Y213" s="606"/>
      <c r="Z213" s="606"/>
    </row>
    <row r="214" spans="2:26">
      <c r="B214" s="258"/>
      <c r="D214" s="215"/>
      <c r="F214" s="270"/>
      <c r="G214" s="231"/>
      <c r="H214" s="231"/>
      <c r="I214" s="606"/>
      <c r="J214" s="606"/>
      <c r="K214" s="606"/>
      <c r="L214" s="606"/>
      <c r="M214" s="606"/>
      <c r="N214" s="606"/>
      <c r="O214" s="606"/>
      <c r="P214" s="606"/>
      <c r="Q214" s="606"/>
      <c r="R214" s="606"/>
      <c r="S214" s="606"/>
      <c r="T214" s="606"/>
      <c r="U214" s="606"/>
      <c r="V214" s="606"/>
      <c r="W214" s="606"/>
      <c r="X214" s="606"/>
      <c r="Y214" s="606"/>
      <c r="Z214" s="606"/>
    </row>
    <row r="215" spans="2:26">
      <c r="B215" s="258"/>
      <c r="D215" s="215"/>
      <c r="F215" s="270"/>
      <c r="G215" s="231"/>
      <c r="H215" s="231"/>
      <c r="I215" s="606"/>
      <c r="J215" s="606"/>
      <c r="K215" s="606"/>
      <c r="L215" s="606"/>
      <c r="M215" s="606"/>
      <c r="N215" s="606"/>
      <c r="O215" s="606"/>
      <c r="P215" s="606"/>
      <c r="Q215" s="606"/>
      <c r="R215" s="606"/>
      <c r="S215" s="606"/>
      <c r="T215" s="606"/>
      <c r="U215" s="606"/>
      <c r="V215" s="606"/>
      <c r="W215" s="606"/>
      <c r="X215" s="606"/>
      <c r="Y215" s="606"/>
      <c r="Z215" s="606"/>
    </row>
    <row r="216" spans="2:26">
      <c r="B216" s="258"/>
      <c r="D216" s="215"/>
      <c r="F216" s="270"/>
      <c r="G216" s="231"/>
      <c r="H216" s="231"/>
      <c r="I216" s="606"/>
      <c r="J216" s="606"/>
      <c r="K216" s="606"/>
      <c r="L216" s="606"/>
      <c r="M216" s="606"/>
      <c r="N216" s="606"/>
      <c r="O216" s="606"/>
      <c r="P216" s="606"/>
      <c r="Q216" s="606"/>
      <c r="R216" s="606"/>
      <c r="S216" s="606"/>
      <c r="T216" s="606"/>
      <c r="U216" s="606"/>
      <c r="V216" s="606"/>
      <c r="W216" s="606"/>
      <c r="X216" s="606"/>
      <c r="Y216" s="606"/>
      <c r="Z216" s="606"/>
    </row>
    <row r="217" spans="2:26">
      <c r="B217" s="258"/>
      <c r="D217" s="215"/>
      <c r="F217" s="270"/>
      <c r="G217" s="231"/>
      <c r="H217" s="231"/>
      <c r="I217" s="606"/>
      <c r="J217" s="606"/>
      <c r="K217" s="606"/>
      <c r="L217" s="606"/>
      <c r="M217" s="606"/>
      <c r="N217" s="606"/>
      <c r="O217" s="606"/>
      <c r="P217" s="606"/>
      <c r="Q217" s="606"/>
      <c r="R217" s="606"/>
      <c r="S217" s="606"/>
      <c r="T217" s="606"/>
      <c r="U217" s="606"/>
      <c r="V217" s="606"/>
      <c r="W217" s="606"/>
      <c r="X217" s="606"/>
      <c r="Y217" s="606"/>
      <c r="Z217" s="606"/>
    </row>
    <row r="218" spans="2:26">
      <c r="B218" s="258"/>
      <c r="D218" s="215"/>
      <c r="F218" s="270"/>
      <c r="G218" s="231"/>
      <c r="H218" s="231"/>
      <c r="I218" s="606"/>
      <c r="J218" s="606"/>
      <c r="K218" s="606"/>
      <c r="L218" s="606"/>
      <c r="M218" s="606"/>
      <c r="N218" s="606"/>
      <c r="O218" s="606"/>
      <c r="P218" s="606"/>
      <c r="Q218" s="606"/>
      <c r="R218" s="606"/>
      <c r="S218" s="606"/>
      <c r="T218" s="606"/>
      <c r="U218" s="606"/>
      <c r="V218" s="606"/>
      <c r="W218" s="606"/>
      <c r="X218" s="606"/>
      <c r="Y218" s="606"/>
      <c r="Z218" s="606"/>
    </row>
    <row r="219" spans="2:26">
      <c r="B219" s="258"/>
      <c r="D219" s="215"/>
      <c r="F219" s="270"/>
      <c r="G219" s="231"/>
      <c r="H219" s="231"/>
      <c r="I219" s="606"/>
      <c r="J219" s="606"/>
      <c r="K219" s="606"/>
      <c r="L219" s="606"/>
      <c r="M219" s="606"/>
      <c r="N219" s="606"/>
      <c r="O219" s="606"/>
      <c r="P219" s="606"/>
      <c r="Q219" s="606"/>
      <c r="R219" s="606"/>
      <c r="S219" s="606"/>
      <c r="T219" s="606"/>
      <c r="U219" s="606"/>
      <c r="V219" s="606"/>
      <c r="W219" s="606"/>
      <c r="X219" s="606"/>
      <c r="Y219" s="606"/>
      <c r="Z219" s="606"/>
    </row>
    <row r="220" spans="2:26">
      <c r="B220" s="258"/>
      <c r="D220" s="215"/>
      <c r="F220" s="270"/>
      <c r="G220" s="231"/>
      <c r="H220" s="231"/>
      <c r="I220" s="606"/>
      <c r="J220" s="606"/>
      <c r="K220" s="606"/>
      <c r="L220" s="606"/>
      <c r="M220" s="606"/>
      <c r="N220" s="606"/>
      <c r="O220" s="606"/>
      <c r="P220" s="606"/>
      <c r="Q220" s="606"/>
      <c r="R220" s="606"/>
      <c r="S220" s="606"/>
      <c r="T220" s="606"/>
      <c r="U220" s="606"/>
      <c r="V220" s="606"/>
      <c r="W220" s="606"/>
      <c r="X220" s="606"/>
      <c r="Y220" s="606"/>
      <c r="Z220" s="606"/>
    </row>
    <row r="221" spans="2:26">
      <c r="B221" s="258"/>
      <c r="D221" s="215"/>
      <c r="F221" s="270"/>
      <c r="G221" s="231"/>
      <c r="H221" s="231"/>
      <c r="I221" s="606"/>
      <c r="J221" s="606"/>
      <c r="K221" s="606"/>
      <c r="L221" s="606"/>
      <c r="M221" s="606"/>
      <c r="N221" s="606"/>
      <c r="O221" s="606"/>
      <c r="P221" s="606"/>
      <c r="Q221" s="606"/>
      <c r="R221" s="606"/>
      <c r="S221" s="606"/>
      <c r="T221" s="606"/>
      <c r="U221" s="606"/>
      <c r="V221" s="606"/>
      <c r="W221" s="606"/>
      <c r="X221" s="606"/>
      <c r="Y221" s="606"/>
      <c r="Z221" s="606"/>
    </row>
    <row r="222" spans="2:26">
      <c r="B222" s="258"/>
      <c r="D222" s="215"/>
      <c r="F222" s="270"/>
      <c r="G222" s="231"/>
      <c r="H222" s="231"/>
      <c r="I222" s="606"/>
      <c r="J222" s="606"/>
      <c r="K222" s="606"/>
      <c r="L222" s="606"/>
      <c r="M222" s="606"/>
      <c r="N222" s="606"/>
      <c r="O222" s="606"/>
      <c r="P222" s="606"/>
      <c r="Q222" s="606"/>
      <c r="R222" s="606"/>
      <c r="S222" s="606"/>
      <c r="T222" s="606"/>
      <c r="U222" s="606"/>
      <c r="V222" s="606"/>
      <c r="W222" s="606"/>
      <c r="X222" s="606"/>
      <c r="Y222" s="606"/>
      <c r="Z222" s="606"/>
    </row>
    <row r="223" spans="2:26">
      <c r="B223" s="258"/>
      <c r="D223" s="215"/>
      <c r="F223" s="270"/>
      <c r="G223" s="231"/>
      <c r="H223" s="231"/>
      <c r="I223" s="606"/>
      <c r="J223" s="606"/>
      <c r="K223" s="606"/>
      <c r="L223" s="606"/>
      <c r="M223" s="606"/>
      <c r="N223" s="606"/>
      <c r="O223" s="606"/>
      <c r="P223" s="606"/>
      <c r="Q223" s="606"/>
      <c r="R223" s="606"/>
      <c r="S223" s="606"/>
      <c r="T223" s="606"/>
      <c r="U223" s="606"/>
      <c r="V223" s="606"/>
      <c r="W223" s="606"/>
      <c r="X223" s="606"/>
      <c r="Y223" s="606"/>
      <c r="Z223" s="606"/>
    </row>
    <row r="224" spans="2:26">
      <c r="B224" s="258"/>
      <c r="D224" s="215"/>
      <c r="F224" s="270"/>
      <c r="G224" s="231"/>
      <c r="H224" s="231"/>
      <c r="I224" s="606"/>
      <c r="J224" s="606"/>
      <c r="K224" s="606"/>
      <c r="L224" s="606"/>
      <c r="M224" s="606"/>
      <c r="N224" s="606"/>
      <c r="O224" s="606"/>
      <c r="P224" s="606"/>
      <c r="Q224" s="606"/>
      <c r="R224" s="606"/>
      <c r="S224" s="606"/>
      <c r="T224" s="606"/>
      <c r="U224" s="606"/>
      <c r="V224" s="606"/>
      <c r="W224" s="606"/>
      <c r="X224" s="606"/>
      <c r="Y224" s="606"/>
      <c r="Z224" s="606"/>
    </row>
    <row r="225" spans="2:26">
      <c r="B225" s="258"/>
      <c r="D225" s="215"/>
      <c r="F225" s="270"/>
      <c r="G225" s="231"/>
      <c r="H225" s="231"/>
      <c r="I225" s="606"/>
      <c r="J225" s="606"/>
      <c r="K225" s="606"/>
      <c r="L225" s="606"/>
      <c r="M225" s="606"/>
      <c r="N225" s="606"/>
      <c r="O225" s="606"/>
      <c r="P225" s="606"/>
      <c r="Q225" s="606"/>
      <c r="R225" s="606"/>
      <c r="S225" s="606"/>
      <c r="T225" s="606"/>
      <c r="U225" s="606"/>
      <c r="V225" s="606"/>
      <c r="W225" s="606"/>
      <c r="X225" s="606"/>
      <c r="Y225" s="606"/>
      <c r="Z225" s="606"/>
    </row>
    <row r="226" spans="2:26">
      <c r="B226" s="258"/>
      <c r="D226" s="215"/>
      <c r="F226" s="270"/>
      <c r="G226" s="231"/>
      <c r="H226" s="231"/>
      <c r="I226" s="606"/>
      <c r="J226" s="606"/>
      <c r="K226" s="606"/>
      <c r="L226" s="606"/>
      <c r="M226" s="606"/>
      <c r="N226" s="606"/>
      <c r="O226" s="606"/>
      <c r="P226" s="606"/>
      <c r="Q226" s="606"/>
      <c r="R226" s="606"/>
      <c r="S226" s="606"/>
      <c r="T226" s="606"/>
      <c r="U226" s="606"/>
      <c r="V226" s="606"/>
      <c r="W226" s="606"/>
      <c r="X226" s="606"/>
      <c r="Y226" s="606"/>
      <c r="Z226" s="606"/>
    </row>
    <row r="227" spans="2:26">
      <c r="B227" s="258"/>
      <c r="D227" s="215"/>
      <c r="F227" s="270"/>
      <c r="G227" s="231"/>
      <c r="H227" s="231"/>
      <c r="I227" s="606"/>
      <c r="J227" s="606"/>
      <c r="K227" s="606"/>
      <c r="L227" s="606"/>
      <c r="M227" s="606"/>
      <c r="N227" s="606"/>
      <c r="O227" s="606"/>
      <c r="P227" s="606"/>
      <c r="Q227" s="606"/>
      <c r="R227" s="606"/>
      <c r="S227" s="606"/>
      <c r="T227" s="606"/>
      <c r="U227" s="606"/>
      <c r="V227" s="606"/>
      <c r="W227" s="606"/>
      <c r="X227" s="606"/>
      <c r="Y227" s="606"/>
      <c r="Z227" s="606"/>
    </row>
    <row r="228" spans="2:26">
      <c r="B228" s="258"/>
      <c r="D228" s="215"/>
      <c r="F228" s="270"/>
      <c r="G228" s="231"/>
      <c r="H228" s="231"/>
      <c r="I228" s="606"/>
      <c r="J228" s="606"/>
      <c r="K228" s="606"/>
      <c r="L228" s="606"/>
      <c r="M228" s="606"/>
      <c r="N228" s="606"/>
      <c r="O228" s="606"/>
      <c r="P228" s="606"/>
      <c r="Q228" s="606"/>
      <c r="R228" s="606"/>
      <c r="S228" s="606"/>
      <c r="T228" s="606"/>
      <c r="U228" s="606"/>
      <c r="V228" s="606"/>
      <c r="W228" s="606"/>
      <c r="X228" s="606"/>
      <c r="Y228" s="606"/>
      <c r="Z228" s="606"/>
    </row>
    <row r="229" spans="2:26">
      <c r="B229" s="258"/>
      <c r="D229" s="215"/>
      <c r="F229" s="270"/>
      <c r="G229" s="231"/>
      <c r="H229" s="231"/>
      <c r="I229" s="606"/>
      <c r="J229" s="606"/>
      <c r="K229" s="606"/>
      <c r="L229" s="606"/>
      <c r="M229" s="606"/>
      <c r="N229" s="606"/>
      <c r="O229" s="606"/>
      <c r="P229" s="606"/>
      <c r="Q229" s="606"/>
      <c r="R229" s="606"/>
      <c r="S229" s="606"/>
      <c r="T229" s="606"/>
      <c r="U229" s="606"/>
      <c r="V229" s="606"/>
      <c r="W229" s="606"/>
      <c r="X229" s="606"/>
      <c r="Y229" s="606"/>
      <c r="Z229" s="606"/>
    </row>
    <row r="230" spans="2:26">
      <c r="B230" s="258"/>
      <c r="D230" s="215"/>
      <c r="F230" s="270"/>
      <c r="G230" s="231"/>
      <c r="H230" s="231"/>
      <c r="I230" s="606"/>
      <c r="J230" s="606"/>
      <c r="K230" s="606"/>
      <c r="L230" s="606"/>
      <c r="M230" s="606"/>
      <c r="N230" s="606"/>
      <c r="O230" s="606"/>
      <c r="P230" s="606"/>
      <c r="Q230" s="606"/>
      <c r="R230" s="606"/>
      <c r="S230" s="606"/>
      <c r="T230" s="606"/>
      <c r="U230" s="606"/>
      <c r="V230" s="606"/>
      <c r="W230" s="606"/>
      <c r="X230" s="606"/>
      <c r="Y230" s="606"/>
      <c r="Z230" s="606"/>
    </row>
    <row r="231" spans="2:26">
      <c r="B231" s="258"/>
      <c r="D231" s="215"/>
      <c r="F231" s="270"/>
      <c r="G231" s="231"/>
      <c r="H231" s="231"/>
      <c r="I231" s="606"/>
      <c r="J231" s="606"/>
      <c r="K231" s="606"/>
      <c r="L231" s="606"/>
      <c r="M231" s="606"/>
      <c r="N231" s="606"/>
      <c r="O231" s="606"/>
      <c r="P231" s="606"/>
      <c r="Q231" s="606"/>
      <c r="R231" s="606"/>
      <c r="S231" s="606"/>
      <c r="T231" s="606"/>
      <c r="U231" s="606"/>
      <c r="V231" s="606"/>
      <c r="W231" s="606"/>
      <c r="X231" s="606"/>
      <c r="Y231" s="606"/>
      <c r="Z231" s="606"/>
    </row>
    <row r="232" spans="2:26">
      <c r="B232" s="258"/>
      <c r="D232" s="215"/>
      <c r="F232" s="270"/>
      <c r="G232" s="231"/>
      <c r="H232" s="231"/>
      <c r="I232" s="606"/>
      <c r="J232" s="606"/>
      <c r="K232" s="606"/>
      <c r="L232" s="606"/>
      <c r="M232" s="606"/>
      <c r="N232" s="606"/>
      <c r="O232" s="606"/>
      <c r="P232" s="606"/>
      <c r="Q232" s="606"/>
      <c r="R232" s="606"/>
      <c r="S232" s="606"/>
      <c r="T232" s="606"/>
      <c r="U232" s="606"/>
      <c r="V232" s="606"/>
      <c r="W232" s="606"/>
      <c r="X232" s="606"/>
      <c r="Y232" s="606"/>
      <c r="Z232" s="606"/>
    </row>
    <row r="233" spans="2:26">
      <c r="B233" s="258"/>
      <c r="D233" s="215"/>
      <c r="F233" s="270"/>
      <c r="G233" s="231"/>
      <c r="H233" s="231"/>
      <c r="I233" s="606"/>
      <c r="J233" s="606"/>
      <c r="K233" s="606"/>
      <c r="L233" s="606"/>
      <c r="M233" s="606"/>
      <c r="N233" s="606"/>
      <c r="O233" s="606"/>
      <c r="P233" s="606"/>
      <c r="Q233" s="606"/>
      <c r="R233" s="606"/>
      <c r="S233" s="606"/>
      <c r="T233" s="606"/>
      <c r="U233" s="606"/>
      <c r="V233" s="606"/>
      <c r="W233" s="606"/>
      <c r="X233" s="606"/>
      <c r="Y233" s="606"/>
      <c r="Z233" s="606"/>
    </row>
    <row r="234" spans="2:26">
      <c r="B234" s="258"/>
      <c r="D234" s="215"/>
      <c r="F234" s="270"/>
      <c r="G234" s="231"/>
      <c r="H234" s="231"/>
      <c r="I234" s="606"/>
      <c r="J234" s="606"/>
      <c r="K234" s="606"/>
      <c r="L234" s="606"/>
      <c r="M234" s="606"/>
      <c r="N234" s="606"/>
      <c r="O234" s="606"/>
      <c r="P234" s="606"/>
      <c r="Q234" s="606"/>
      <c r="R234" s="606"/>
      <c r="S234" s="606"/>
      <c r="T234" s="606"/>
      <c r="U234" s="606"/>
      <c r="V234" s="606"/>
      <c r="W234" s="606"/>
      <c r="X234" s="606"/>
      <c r="Y234" s="606"/>
      <c r="Z234" s="606"/>
    </row>
    <row r="235" spans="2:26">
      <c r="B235" s="258"/>
      <c r="D235" s="215"/>
      <c r="F235" s="270"/>
      <c r="G235" s="231"/>
      <c r="H235" s="231"/>
      <c r="I235" s="606"/>
      <c r="J235" s="606"/>
      <c r="K235" s="606"/>
      <c r="L235" s="606"/>
      <c r="M235" s="606"/>
      <c r="N235" s="606"/>
      <c r="O235" s="606"/>
      <c r="P235" s="606"/>
      <c r="Q235" s="606"/>
      <c r="R235" s="606"/>
      <c r="S235" s="606"/>
      <c r="T235" s="606"/>
      <c r="U235" s="606"/>
      <c r="V235" s="606"/>
      <c r="W235" s="606"/>
      <c r="X235" s="606"/>
      <c r="Y235" s="606"/>
      <c r="Z235" s="606"/>
    </row>
    <row r="236" spans="2:26">
      <c r="B236" s="258"/>
      <c r="D236" s="215"/>
      <c r="F236" s="270"/>
      <c r="G236" s="231"/>
      <c r="H236" s="231"/>
      <c r="I236" s="606"/>
      <c r="J236" s="606"/>
      <c r="K236" s="606"/>
      <c r="L236" s="606"/>
      <c r="M236" s="606"/>
      <c r="N236" s="606"/>
      <c r="O236" s="606"/>
      <c r="P236" s="606"/>
      <c r="Q236" s="606"/>
      <c r="R236" s="606"/>
      <c r="S236" s="606"/>
      <c r="T236" s="606"/>
      <c r="U236" s="606"/>
      <c r="V236" s="606"/>
      <c r="W236" s="606"/>
      <c r="X236" s="606"/>
      <c r="Y236" s="606"/>
      <c r="Z236" s="606"/>
    </row>
    <row r="237" spans="2:26">
      <c r="B237" s="258"/>
      <c r="D237" s="215"/>
      <c r="F237" s="270"/>
      <c r="G237" s="231"/>
      <c r="H237" s="231"/>
      <c r="I237" s="606"/>
      <c r="J237" s="606"/>
      <c r="K237" s="606"/>
      <c r="L237" s="606"/>
      <c r="M237" s="606"/>
      <c r="N237" s="606"/>
      <c r="O237" s="606"/>
      <c r="P237" s="606"/>
      <c r="Q237" s="606"/>
      <c r="R237" s="606"/>
      <c r="S237" s="606"/>
      <c r="T237" s="606"/>
      <c r="U237" s="606"/>
      <c r="V237" s="606"/>
      <c r="W237" s="606"/>
      <c r="X237" s="606"/>
      <c r="Y237" s="606"/>
      <c r="Z237" s="606"/>
    </row>
    <row r="238" spans="2:26">
      <c r="B238" s="258"/>
      <c r="D238" s="215"/>
      <c r="F238" s="270"/>
      <c r="G238" s="231"/>
      <c r="H238" s="231"/>
      <c r="I238" s="606"/>
      <c r="J238" s="606"/>
      <c r="K238" s="606"/>
      <c r="L238" s="606"/>
      <c r="M238" s="606"/>
      <c r="N238" s="606"/>
      <c r="O238" s="606"/>
      <c r="P238" s="606"/>
      <c r="Q238" s="606"/>
      <c r="R238" s="606"/>
      <c r="S238" s="606"/>
      <c r="T238" s="606"/>
      <c r="U238" s="606"/>
      <c r="V238" s="606"/>
      <c r="W238" s="606"/>
      <c r="X238" s="606"/>
      <c r="Y238" s="606"/>
      <c r="Z238" s="606"/>
    </row>
    <row r="239" spans="2:26">
      <c r="B239" s="258"/>
      <c r="D239" s="215"/>
      <c r="F239" s="270"/>
      <c r="G239" s="231"/>
      <c r="H239" s="231"/>
      <c r="I239" s="606"/>
      <c r="J239" s="606"/>
      <c r="K239" s="606"/>
      <c r="L239" s="606"/>
      <c r="M239" s="606"/>
      <c r="N239" s="606"/>
      <c r="O239" s="606"/>
      <c r="P239" s="606"/>
      <c r="Q239" s="606"/>
      <c r="R239" s="606"/>
      <c r="S239" s="606"/>
      <c r="T239" s="606"/>
      <c r="U239" s="606"/>
      <c r="V239" s="606"/>
      <c r="W239" s="606"/>
      <c r="X239" s="606"/>
      <c r="Y239" s="606"/>
      <c r="Z239" s="606"/>
    </row>
    <row r="240" spans="2:26">
      <c r="B240" s="258"/>
      <c r="D240" s="215"/>
      <c r="F240" s="270"/>
      <c r="G240" s="231"/>
      <c r="H240" s="231"/>
      <c r="I240" s="606"/>
      <c r="J240" s="606"/>
      <c r="K240" s="606"/>
      <c r="L240" s="606"/>
      <c r="M240" s="606"/>
      <c r="N240" s="606"/>
      <c r="O240" s="606"/>
      <c r="P240" s="606"/>
      <c r="Q240" s="606"/>
      <c r="R240" s="606"/>
      <c r="S240" s="606"/>
      <c r="T240" s="606"/>
      <c r="U240" s="606"/>
      <c r="V240" s="606"/>
      <c r="W240" s="606"/>
      <c r="X240" s="606"/>
      <c r="Y240" s="606"/>
      <c r="Z240" s="606"/>
    </row>
    <row r="241" spans="2:26">
      <c r="B241" s="258"/>
      <c r="D241" s="215"/>
      <c r="F241" s="270"/>
      <c r="G241" s="231"/>
      <c r="H241" s="231"/>
      <c r="I241" s="606"/>
      <c r="J241" s="606"/>
      <c r="K241" s="606"/>
      <c r="L241" s="606"/>
      <c r="M241" s="606"/>
      <c r="N241" s="606"/>
      <c r="O241" s="606"/>
      <c r="P241" s="606"/>
      <c r="Q241" s="606"/>
      <c r="R241" s="606"/>
      <c r="S241" s="606"/>
      <c r="T241" s="606"/>
      <c r="U241" s="606"/>
      <c r="V241" s="606"/>
      <c r="W241" s="606"/>
      <c r="X241" s="606"/>
      <c r="Y241" s="606"/>
      <c r="Z241" s="606"/>
    </row>
    <row r="242" spans="2:26">
      <c r="B242" s="258"/>
      <c r="D242" s="215"/>
      <c r="F242" s="270"/>
      <c r="G242" s="231"/>
      <c r="H242" s="231"/>
      <c r="I242" s="606"/>
      <c r="J242" s="606"/>
      <c r="K242" s="606"/>
      <c r="L242" s="606"/>
      <c r="M242" s="606"/>
      <c r="N242" s="606"/>
      <c r="O242" s="606"/>
      <c r="P242" s="606"/>
      <c r="Q242" s="606"/>
      <c r="R242" s="606"/>
      <c r="S242" s="606"/>
      <c r="T242" s="606"/>
      <c r="U242" s="606"/>
      <c r="V242" s="606"/>
      <c r="W242" s="606"/>
      <c r="X242" s="606"/>
      <c r="Y242" s="606"/>
      <c r="Z242" s="606"/>
    </row>
    <row r="243" spans="2:26">
      <c r="B243" s="258"/>
      <c r="D243" s="215"/>
      <c r="F243" s="270"/>
      <c r="G243" s="231"/>
      <c r="H243" s="231"/>
      <c r="I243" s="606"/>
      <c r="J243" s="606"/>
      <c r="K243" s="606"/>
      <c r="L243" s="606"/>
      <c r="M243" s="606"/>
      <c r="N243" s="606"/>
      <c r="O243" s="606"/>
      <c r="P243" s="606"/>
      <c r="Q243" s="606"/>
      <c r="R243" s="606"/>
      <c r="S243" s="606"/>
      <c r="T243" s="606"/>
      <c r="U243" s="606"/>
      <c r="V243" s="606"/>
      <c r="W243" s="606"/>
      <c r="X243" s="606"/>
      <c r="Y243" s="606"/>
      <c r="Z243" s="606"/>
    </row>
    <row r="244" spans="2:26">
      <c r="B244" s="258"/>
      <c r="D244" s="215"/>
      <c r="F244" s="270"/>
      <c r="G244" s="231"/>
      <c r="H244" s="231"/>
      <c r="I244" s="606"/>
      <c r="J244" s="606"/>
      <c r="K244" s="606"/>
      <c r="L244" s="606"/>
      <c r="M244" s="606"/>
      <c r="N244" s="606"/>
      <c r="O244" s="606"/>
      <c r="P244" s="606"/>
      <c r="Q244" s="606"/>
      <c r="R244" s="606"/>
      <c r="S244" s="606"/>
      <c r="T244" s="606"/>
      <c r="U244" s="606"/>
      <c r="V244" s="606"/>
      <c r="W244" s="606"/>
      <c r="X244" s="606"/>
      <c r="Y244" s="606"/>
      <c r="Z244" s="606"/>
    </row>
    <row r="245" spans="2:26">
      <c r="B245" s="258"/>
      <c r="D245" s="215"/>
      <c r="F245" s="270"/>
      <c r="G245" s="231"/>
      <c r="H245" s="231"/>
      <c r="I245" s="606"/>
      <c r="J245" s="606"/>
      <c r="K245" s="606"/>
      <c r="L245" s="606"/>
      <c r="M245" s="606"/>
      <c r="N245" s="606"/>
      <c r="O245" s="606"/>
      <c r="P245" s="606"/>
      <c r="Q245" s="606"/>
      <c r="R245" s="606"/>
      <c r="S245" s="606"/>
      <c r="T245" s="606"/>
      <c r="U245" s="606"/>
      <c r="V245" s="606"/>
      <c r="W245" s="606"/>
      <c r="X245" s="606"/>
      <c r="Y245" s="606"/>
      <c r="Z245" s="606"/>
    </row>
    <row r="246" spans="2:26">
      <c r="B246" s="258"/>
      <c r="D246" s="215"/>
      <c r="F246" s="270"/>
      <c r="G246" s="231"/>
      <c r="H246" s="231"/>
      <c r="I246" s="606"/>
      <c r="J246" s="606"/>
      <c r="K246" s="606"/>
      <c r="L246" s="606"/>
      <c r="M246" s="606"/>
      <c r="N246" s="606"/>
      <c r="O246" s="606"/>
      <c r="P246" s="606"/>
      <c r="Q246" s="606"/>
      <c r="R246" s="606"/>
      <c r="S246" s="606"/>
      <c r="T246" s="606"/>
      <c r="U246" s="606"/>
      <c r="V246" s="606"/>
      <c r="W246" s="606"/>
      <c r="X246" s="606"/>
      <c r="Y246" s="606"/>
      <c r="Z246" s="606"/>
    </row>
    <row r="247" spans="2:26">
      <c r="B247" s="258"/>
      <c r="D247" s="215"/>
      <c r="F247" s="270"/>
      <c r="G247" s="231"/>
      <c r="H247" s="231"/>
      <c r="I247" s="606"/>
      <c r="J247" s="606"/>
      <c r="K247" s="606"/>
      <c r="L247" s="606"/>
      <c r="M247" s="606"/>
      <c r="N247" s="606"/>
      <c r="O247" s="606"/>
      <c r="P247" s="606"/>
      <c r="Q247" s="606"/>
      <c r="R247" s="606"/>
      <c r="S247" s="606"/>
      <c r="T247" s="606"/>
      <c r="U247" s="606"/>
      <c r="V247" s="606"/>
      <c r="W247" s="606"/>
      <c r="X247" s="606"/>
      <c r="Y247" s="606"/>
      <c r="Z247" s="606"/>
    </row>
    <row r="248" spans="2:26">
      <c r="B248" s="258"/>
      <c r="D248" s="215"/>
      <c r="F248" s="270"/>
      <c r="G248" s="231"/>
      <c r="H248" s="231"/>
      <c r="I248" s="606"/>
      <c r="J248" s="606"/>
      <c r="K248" s="606"/>
      <c r="L248" s="606"/>
      <c r="M248" s="606"/>
      <c r="N248" s="606"/>
      <c r="O248" s="606"/>
      <c r="P248" s="606"/>
      <c r="Q248" s="606"/>
      <c r="R248" s="606"/>
      <c r="S248" s="606"/>
      <c r="T248" s="606"/>
      <c r="U248" s="606"/>
      <c r="V248" s="606"/>
      <c r="W248" s="606"/>
      <c r="X248" s="606"/>
      <c r="Y248" s="606"/>
      <c r="Z248" s="606"/>
    </row>
    <row r="249" spans="2:26">
      <c r="B249" s="258"/>
      <c r="D249" s="215"/>
      <c r="F249" s="270"/>
      <c r="G249" s="231"/>
      <c r="H249" s="231"/>
      <c r="I249" s="606"/>
      <c r="J249" s="606"/>
      <c r="K249" s="606"/>
      <c r="L249" s="606"/>
      <c r="M249" s="606"/>
      <c r="N249" s="606"/>
      <c r="O249" s="606"/>
      <c r="P249" s="606"/>
      <c r="Q249" s="606"/>
      <c r="R249" s="606"/>
      <c r="S249" s="606"/>
      <c r="T249" s="606"/>
      <c r="U249" s="606"/>
      <c r="V249" s="606"/>
      <c r="W249" s="606"/>
      <c r="X249" s="606"/>
      <c r="Y249" s="606"/>
      <c r="Z249" s="606"/>
    </row>
    <row r="250" spans="2:26">
      <c r="B250" s="258"/>
      <c r="D250" s="215"/>
      <c r="F250" s="270"/>
      <c r="G250" s="231"/>
      <c r="H250" s="231"/>
      <c r="I250" s="606"/>
      <c r="J250" s="606"/>
      <c r="K250" s="606"/>
      <c r="L250" s="606"/>
      <c r="M250" s="606"/>
      <c r="N250" s="606"/>
      <c r="O250" s="606"/>
      <c r="P250" s="606"/>
      <c r="Q250" s="606"/>
      <c r="R250" s="606"/>
      <c r="S250" s="606"/>
      <c r="T250" s="606"/>
      <c r="U250" s="606"/>
      <c r="V250" s="606"/>
      <c r="W250" s="606"/>
      <c r="X250" s="606"/>
      <c r="Y250" s="606"/>
      <c r="Z250" s="606"/>
    </row>
    <row r="251" spans="2:26">
      <c r="B251" s="258"/>
      <c r="D251" s="215"/>
      <c r="F251" s="270"/>
      <c r="G251" s="231"/>
      <c r="H251" s="231"/>
      <c r="I251" s="606"/>
      <c r="J251" s="606"/>
      <c r="K251" s="606"/>
      <c r="L251" s="606"/>
      <c r="M251" s="606"/>
      <c r="N251" s="606"/>
      <c r="O251" s="606"/>
      <c r="P251" s="606"/>
      <c r="Q251" s="606"/>
      <c r="R251" s="606"/>
      <c r="S251" s="606"/>
      <c r="T251" s="606"/>
      <c r="U251" s="606"/>
      <c r="V251" s="606"/>
      <c r="W251" s="606"/>
      <c r="X251" s="606"/>
      <c r="Y251" s="606"/>
      <c r="Z251" s="606"/>
    </row>
    <row r="252" spans="2:26">
      <c r="B252" s="258"/>
      <c r="D252" s="215"/>
      <c r="F252" s="270"/>
      <c r="G252" s="231"/>
      <c r="H252" s="231"/>
      <c r="I252" s="606"/>
      <c r="J252" s="606"/>
      <c r="K252" s="606"/>
      <c r="L252" s="606"/>
      <c r="M252" s="606"/>
      <c r="N252" s="606"/>
      <c r="O252" s="606"/>
      <c r="P252" s="606"/>
      <c r="Q252" s="606"/>
      <c r="R252" s="606"/>
      <c r="S252" s="606"/>
      <c r="T252" s="606"/>
      <c r="U252" s="606"/>
      <c r="V252" s="606"/>
      <c r="W252" s="606"/>
      <c r="X252" s="606"/>
      <c r="Y252" s="606"/>
      <c r="Z252" s="606"/>
    </row>
    <row r="253" spans="2:26">
      <c r="B253" s="258"/>
      <c r="D253" s="215"/>
      <c r="F253" s="270"/>
      <c r="G253" s="231"/>
      <c r="H253" s="231"/>
      <c r="I253" s="606"/>
      <c r="J253" s="606"/>
      <c r="K253" s="606"/>
      <c r="L253" s="606"/>
      <c r="M253" s="606"/>
      <c r="N253" s="606"/>
      <c r="O253" s="606"/>
      <c r="P253" s="606"/>
      <c r="Q253" s="606"/>
      <c r="R253" s="606"/>
      <c r="S253" s="606"/>
      <c r="T253" s="606"/>
      <c r="U253" s="606"/>
      <c r="V253" s="606"/>
      <c r="W253" s="606"/>
      <c r="X253" s="606"/>
      <c r="Y253" s="606"/>
      <c r="Z253" s="606"/>
    </row>
    <row r="254" spans="2:26">
      <c r="B254" s="258"/>
      <c r="D254" s="215"/>
      <c r="F254" s="270"/>
      <c r="G254" s="231"/>
      <c r="H254" s="231"/>
      <c r="I254" s="606"/>
      <c r="J254" s="606"/>
      <c r="K254" s="606"/>
      <c r="L254" s="606"/>
      <c r="M254" s="606"/>
      <c r="N254" s="606"/>
      <c r="O254" s="606"/>
      <c r="P254" s="606"/>
      <c r="Q254" s="606"/>
      <c r="R254" s="606"/>
      <c r="S254" s="606"/>
      <c r="T254" s="606"/>
      <c r="U254" s="606"/>
      <c r="V254" s="606"/>
      <c r="W254" s="606"/>
      <c r="X254" s="606"/>
      <c r="Y254" s="606"/>
      <c r="Z254" s="606"/>
    </row>
    <row r="255" spans="2:26">
      <c r="B255" s="258"/>
      <c r="D255" s="215"/>
      <c r="F255" s="270"/>
      <c r="G255" s="231"/>
      <c r="H255" s="231"/>
      <c r="I255" s="606"/>
      <c r="J255" s="606"/>
      <c r="K255" s="606"/>
      <c r="L255" s="606"/>
      <c r="M255" s="606"/>
      <c r="N255" s="606"/>
      <c r="O255" s="606"/>
      <c r="P255" s="606"/>
      <c r="Q255" s="606"/>
      <c r="R255" s="606"/>
      <c r="S255" s="606"/>
      <c r="T255" s="606"/>
      <c r="U255" s="606"/>
      <c r="V255" s="606"/>
      <c r="W255" s="606"/>
      <c r="X255" s="606"/>
      <c r="Y255" s="606"/>
      <c r="Z255" s="606"/>
    </row>
    <row r="256" spans="2:26">
      <c r="B256" s="258"/>
      <c r="D256" s="215"/>
      <c r="F256" s="270"/>
      <c r="G256" s="231"/>
      <c r="H256" s="231"/>
      <c r="I256" s="606"/>
      <c r="J256" s="606"/>
      <c r="K256" s="606"/>
      <c r="L256" s="606"/>
      <c r="M256" s="606"/>
      <c r="N256" s="606"/>
      <c r="O256" s="606"/>
      <c r="P256" s="606"/>
      <c r="Q256" s="606"/>
      <c r="R256" s="606"/>
      <c r="S256" s="606"/>
      <c r="T256" s="606"/>
      <c r="U256" s="606"/>
      <c r="V256" s="606"/>
      <c r="W256" s="606"/>
      <c r="X256" s="606"/>
      <c r="Y256" s="606"/>
      <c r="Z256" s="606"/>
    </row>
    <row r="257" spans="2:26">
      <c r="B257" s="258"/>
      <c r="D257" s="215"/>
      <c r="F257" s="270"/>
      <c r="G257" s="231"/>
      <c r="H257" s="231"/>
      <c r="I257" s="606"/>
      <c r="J257" s="606"/>
      <c r="K257" s="606"/>
      <c r="L257" s="606"/>
      <c r="M257" s="606"/>
      <c r="N257" s="606"/>
      <c r="O257" s="606"/>
      <c r="P257" s="606"/>
      <c r="Q257" s="606"/>
      <c r="R257" s="606"/>
      <c r="S257" s="606"/>
      <c r="T257" s="606"/>
      <c r="U257" s="606"/>
      <c r="V257" s="606"/>
      <c r="W257" s="606"/>
      <c r="X257" s="606"/>
      <c r="Y257" s="606"/>
      <c r="Z257" s="606"/>
    </row>
    <row r="258" spans="2:26">
      <c r="B258" s="258"/>
      <c r="D258" s="215"/>
      <c r="F258" s="270"/>
      <c r="G258" s="231"/>
      <c r="H258" s="231"/>
      <c r="I258" s="606"/>
      <c r="J258" s="606"/>
      <c r="K258" s="606"/>
      <c r="L258" s="606"/>
      <c r="M258" s="606"/>
      <c r="N258" s="606"/>
      <c r="O258" s="606"/>
      <c r="P258" s="606"/>
      <c r="Q258" s="606"/>
      <c r="R258" s="606"/>
      <c r="S258" s="606"/>
      <c r="T258" s="606"/>
      <c r="U258" s="606"/>
      <c r="V258" s="606"/>
      <c r="W258" s="606"/>
      <c r="X258" s="606"/>
      <c r="Y258" s="606"/>
      <c r="Z258" s="606"/>
    </row>
    <row r="259" spans="2:26">
      <c r="B259" s="258"/>
      <c r="D259" s="215"/>
      <c r="F259" s="270"/>
      <c r="G259" s="231"/>
      <c r="H259" s="231"/>
      <c r="I259" s="606"/>
      <c r="J259" s="606"/>
      <c r="K259" s="606"/>
      <c r="L259" s="606"/>
      <c r="M259" s="606"/>
      <c r="N259" s="606"/>
      <c r="O259" s="606"/>
      <c r="P259" s="606"/>
      <c r="Q259" s="606"/>
      <c r="R259" s="606"/>
      <c r="S259" s="606"/>
      <c r="T259" s="606"/>
      <c r="U259" s="606"/>
      <c r="V259" s="606"/>
      <c r="W259" s="606"/>
      <c r="X259" s="606"/>
      <c r="Y259" s="606"/>
      <c r="Z259" s="606"/>
    </row>
    <row r="260" spans="2:26">
      <c r="B260" s="258"/>
      <c r="D260" s="215"/>
      <c r="F260" s="270"/>
      <c r="G260" s="231"/>
      <c r="H260" s="231"/>
      <c r="I260" s="606"/>
      <c r="J260" s="606"/>
      <c r="K260" s="606"/>
      <c r="L260" s="606"/>
      <c r="M260" s="606"/>
      <c r="N260" s="606"/>
      <c r="O260" s="606"/>
      <c r="P260" s="606"/>
      <c r="Q260" s="606"/>
      <c r="R260" s="606"/>
      <c r="S260" s="606"/>
      <c r="T260" s="606"/>
      <c r="U260" s="606"/>
      <c r="V260" s="606"/>
      <c r="W260" s="606"/>
      <c r="X260" s="606"/>
      <c r="Y260" s="606"/>
      <c r="Z260" s="606"/>
    </row>
    <row r="261" spans="2:26">
      <c r="B261" s="258"/>
      <c r="D261" s="215"/>
      <c r="F261" s="270"/>
      <c r="G261" s="231"/>
      <c r="H261" s="231"/>
      <c r="I261" s="606"/>
      <c r="J261" s="606"/>
      <c r="K261" s="606"/>
      <c r="L261" s="606"/>
      <c r="M261" s="606"/>
      <c r="N261" s="606"/>
      <c r="O261" s="606"/>
      <c r="P261" s="606"/>
      <c r="Q261" s="606"/>
      <c r="R261" s="606"/>
      <c r="S261" s="606"/>
      <c r="T261" s="606"/>
      <c r="U261" s="606"/>
      <c r="V261" s="606"/>
      <c r="W261" s="606"/>
      <c r="X261" s="606"/>
      <c r="Y261" s="606"/>
      <c r="Z261" s="606"/>
    </row>
    <row r="262" spans="2:26">
      <c r="B262" s="258"/>
      <c r="D262" s="215"/>
      <c r="F262" s="270"/>
      <c r="G262" s="231"/>
      <c r="H262" s="231"/>
      <c r="I262" s="606"/>
      <c r="J262" s="606"/>
      <c r="K262" s="606"/>
      <c r="L262" s="606"/>
      <c r="M262" s="606"/>
      <c r="N262" s="606"/>
      <c r="O262" s="606"/>
      <c r="P262" s="606"/>
      <c r="Q262" s="606"/>
      <c r="R262" s="606"/>
      <c r="S262" s="606"/>
      <c r="T262" s="606"/>
      <c r="U262" s="606"/>
      <c r="V262" s="606"/>
      <c r="W262" s="606"/>
      <c r="X262" s="606"/>
      <c r="Y262" s="606"/>
      <c r="Z262" s="606"/>
    </row>
    <row r="263" spans="2:26">
      <c r="B263" s="258"/>
      <c r="D263" s="215"/>
      <c r="F263" s="270"/>
      <c r="G263" s="231"/>
      <c r="H263" s="231"/>
      <c r="I263" s="606"/>
      <c r="J263" s="606"/>
      <c r="K263" s="606"/>
      <c r="L263" s="606"/>
      <c r="M263" s="606"/>
      <c r="N263" s="606"/>
      <c r="O263" s="606"/>
      <c r="P263" s="606"/>
      <c r="Q263" s="606"/>
      <c r="R263" s="606"/>
      <c r="S263" s="606"/>
      <c r="T263" s="606"/>
      <c r="U263" s="606"/>
      <c r="V263" s="606"/>
      <c r="W263" s="606"/>
      <c r="X263" s="606"/>
      <c r="Y263" s="606"/>
      <c r="Z263" s="606"/>
    </row>
    <row r="264" spans="2:26">
      <c r="B264" s="258"/>
      <c r="D264" s="215"/>
      <c r="F264" s="270"/>
      <c r="G264" s="231"/>
      <c r="H264" s="231"/>
      <c r="I264" s="606"/>
      <c r="J264" s="606"/>
      <c r="K264" s="606"/>
      <c r="L264" s="606"/>
      <c r="M264" s="606"/>
      <c r="N264" s="606"/>
      <c r="O264" s="606"/>
      <c r="P264" s="606"/>
      <c r="Q264" s="606"/>
      <c r="R264" s="606"/>
      <c r="S264" s="606"/>
      <c r="T264" s="606"/>
      <c r="U264" s="606"/>
      <c r="V264" s="606"/>
      <c r="W264" s="606"/>
      <c r="X264" s="606"/>
      <c r="Y264" s="606"/>
      <c r="Z264" s="606"/>
    </row>
    <row r="265" spans="2:26">
      <c r="B265" s="258"/>
      <c r="D265" s="215"/>
      <c r="F265" s="270"/>
      <c r="G265" s="231"/>
      <c r="H265" s="231"/>
      <c r="I265" s="606"/>
      <c r="J265" s="606"/>
      <c r="K265" s="606"/>
      <c r="L265" s="606"/>
      <c r="M265" s="606"/>
      <c r="N265" s="606"/>
      <c r="O265" s="606"/>
      <c r="P265" s="606"/>
      <c r="Q265" s="606"/>
      <c r="R265" s="606"/>
      <c r="S265" s="606"/>
      <c r="T265" s="606"/>
      <c r="U265" s="606"/>
      <c r="V265" s="606"/>
      <c r="W265" s="606"/>
      <c r="X265" s="606"/>
      <c r="Y265" s="606"/>
      <c r="Z265" s="606"/>
    </row>
    <row r="266" spans="2:26">
      <c r="B266" s="258"/>
      <c r="D266" s="215"/>
      <c r="F266" s="270"/>
      <c r="G266" s="231"/>
      <c r="H266" s="231"/>
      <c r="I266" s="606"/>
      <c r="J266" s="606"/>
      <c r="K266" s="606"/>
      <c r="L266" s="606"/>
      <c r="M266" s="606"/>
      <c r="N266" s="606"/>
      <c r="O266" s="606"/>
      <c r="P266" s="606"/>
      <c r="Q266" s="606"/>
      <c r="R266" s="606"/>
      <c r="S266" s="606"/>
      <c r="T266" s="606"/>
      <c r="U266" s="606"/>
      <c r="V266" s="606"/>
      <c r="W266" s="606"/>
      <c r="X266" s="606"/>
      <c r="Y266" s="606"/>
      <c r="Z266" s="606"/>
    </row>
    <row r="267" spans="2:26">
      <c r="B267" s="258"/>
      <c r="D267" s="215"/>
      <c r="F267" s="270"/>
      <c r="G267" s="231"/>
      <c r="H267" s="231"/>
      <c r="I267" s="606"/>
      <c r="J267" s="606"/>
      <c r="K267" s="606"/>
      <c r="L267" s="606"/>
      <c r="M267" s="606"/>
      <c r="N267" s="606"/>
      <c r="O267" s="606"/>
      <c r="P267" s="606"/>
      <c r="Q267" s="606"/>
      <c r="R267" s="606"/>
      <c r="S267" s="606"/>
      <c r="T267" s="606"/>
      <c r="U267" s="606"/>
      <c r="V267" s="606"/>
      <c r="W267" s="606"/>
      <c r="X267" s="606"/>
      <c r="Y267" s="606"/>
      <c r="Z267" s="606"/>
    </row>
    <row r="268" spans="2:26">
      <c r="B268" s="258"/>
      <c r="D268" s="215"/>
      <c r="F268" s="270"/>
      <c r="G268" s="231"/>
      <c r="H268" s="231"/>
      <c r="I268" s="606"/>
      <c r="J268" s="606"/>
      <c r="K268" s="606"/>
      <c r="L268" s="606"/>
      <c r="M268" s="606"/>
      <c r="N268" s="606"/>
      <c r="O268" s="606"/>
      <c r="P268" s="606"/>
      <c r="Q268" s="606"/>
      <c r="R268" s="606"/>
      <c r="S268" s="606"/>
      <c r="T268" s="606"/>
      <c r="U268" s="606"/>
      <c r="V268" s="606"/>
      <c r="W268" s="606"/>
      <c r="X268" s="606"/>
      <c r="Y268" s="606"/>
      <c r="Z268" s="606"/>
    </row>
    <row r="269" spans="2:26">
      <c r="B269" s="258"/>
      <c r="D269" s="215"/>
      <c r="F269" s="270"/>
      <c r="G269" s="231"/>
      <c r="H269" s="231"/>
      <c r="I269" s="606"/>
      <c r="J269" s="606"/>
      <c r="K269" s="606"/>
      <c r="L269" s="606"/>
      <c r="M269" s="606"/>
      <c r="N269" s="606"/>
      <c r="O269" s="606"/>
      <c r="P269" s="606"/>
      <c r="Q269" s="606"/>
      <c r="R269" s="606"/>
      <c r="S269" s="606"/>
      <c r="T269" s="606"/>
      <c r="U269" s="606"/>
      <c r="V269" s="606"/>
      <c r="W269" s="606"/>
      <c r="X269" s="606"/>
      <c r="Y269" s="606"/>
      <c r="Z269" s="606"/>
    </row>
    <row r="270" spans="2:26">
      <c r="B270" s="258"/>
      <c r="D270" s="215"/>
      <c r="F270" s="270"/>
      <c r="G270" s="231"/>
      <c r="H270" s="231"/>
      <c r="I270" s="606"/>
      <c r="J270" s="606"/>
      <c r="K270" s="606"/>
      <c r="L270" s="606"/>
      <c r="M270" s="606"/>
      <c r="N270" s="606"/>
      <c r="O270" s="606"/>
      <c r="P270" s="606"/>
      <c r="Q270" s="606"/>
      <c r="R270" s="606"/>
      <c r="S270" s="606"/>
      <c r="T270" s="606"/>
      <c r="U270" s="606"/>
      <c r="V270" s="606"/>
      <c r="W270" s="606"/>
      <c r="X270" s="606"/>
      <c r="Y270" s="606"/>
      <c r="Z270" s="606"/>
    </row>
    <row r="271" spans="2:26">
      <c r="B271" s="258"/>
      <c r="D271" s="215"/>
      <c r="F271" s="270"/>
      <c r="G271" s="231"/>
      <c r="H271" s="231"/>
      <c r="I271" s="606"/>
      <c r="J271" s="606"/>
      <c r="K271" s="606"/>
      <c r="L271" s="606"/>
      <c r="M271" s="606"/>
      <c r="N271" s="606"/>
      <c r="O271" s="606"/>
      <c r="P271" s="606"/>
      <c r="Q271" s="606"/>
      <c r="R271" s="606"/>
      <c r="S271" s="606"/>
      <c r="T271" s="606"/>
      <c r="U271" s="606"/>
      <c r="V271" s="606"/>
      <c r="W271" s="606"/>
      <c r="X271" s="606"/>
      <c r="Y271" s="606"/>
      <c r="Z271" s="606"/>
    </row>
    <row r="272" spans="2:26">
      <c r="B272" s="258"/>
      <c r="D272" s="215"/>
      <c r="F272" s="270"/>
      <c r="G272" s="231"/>
      <c r="H272" s="231"/>
      <c r="I272" s="606"/>
      <c r="J272" s="606"/>
      <c r="K272" s="606"/>
      <c r="L272" s="606"/>
      <c r="M272" s="606"/>
      <c r="N272" s="606"/>
      <c r="O272" s="606"/>
      <c r="P272" s="606"/>
      <c r="Q272" s="606"/>
      <c r="R272" s="606"/>
      <c r="S272" s="606"/>
      <c r="T272" s="606"/>
      <c r="U272" s="606"/>
      <c r="V272" s="606"/>
      <c r="W272" s="606"/>
      <c r="X272" s="606"/>
      <c r="Y272" s="606"/>
      <c r="Z272" s="606"/>
    </row>
    <row r="273" spans="2:26">
      <c r="B273" s="258"/>
      <c r="D273" s="215"/>
      <c r="F273" s="270"/>
      <c r="G273" s="231"/>
      <c r="H273" s="231"/>
      <c r="I273" s="606"/>
      <c r="J273" s="606"/>
      <c r="K273" s="606"/>
      <c r="L273" s="606"/>
      <c r="M273" s="606"/>
      <c r="N273" s="606"/>
      <c r="O273" s="606"/>
      <c r="P273" s="606"/>
      <c r="Q273" s="606"/>
      <c r="R273" s="606"/>
      <c r="S273" s="606"/>
      <c r="T273" s="606"/>
      <c r="U273" s="606"/>
      <c r="V273" s="606"/>
      <c r="W273" s="606"/>
      <c r="X273" s="606"/>
      <c r="Y273" s="606"/>
      <c r="Z273" s="606"/>
    </row>
    <row r="274" spans="2:26">
      <c r="B274" s="258"/>
      <c r="D274" s="215"/>
      <c r="F274" s="270"/>
      <c r="G274" s="231"/>
      <c r="H274" s="231"/>
      <c r="I274" s="606"/>
      <c r="J274" s="606"/>
      <c r="K274" s="606"/>
      <c r="L274" s="606"/>
      <c r="M274" s="606"/>
      <c r="N274" s="606"/>
      <c r="O274" s="606"/>
      <c r="P274" s="606"/>
      <c r="Q274" s="606"/>
      <c r="R274" s="606"/>
      <c r="S274" s="606"/>
      <c r="T274" s="606"/>
      <c r="U274" s="606"/>
      <c r="V274" s="606"/>
      <c r="W274" s="606"/>
      <c r="X274" s="606"/>
      <c r="Y274" s="606"/>
      <c r="Z274" s="606"/>
    </row>
    <row r="275" spans="2:26">
      <c r="B275" s="258"/>
      <c r="D275" s="215"/>
      <c r="F275" s="270"/>
      <c r="G275" s="231"/>
      <c r="H275" s="231"/>
      <c r="I275" s="606"/>
      <c r="J275" s="606"/>
      <c r="K275" s="606"/>
      <c r="L275" s="606"/>
      <c r="M275" s="606"/>
      <c r="N275" s="606"/>
      <c r="O275" s="606"/>
      <c r="P275" s="606"/>
      <c r="Q275" s="606"/>
      <c r="R275" s="606"/>
      <c r="S275" s="606"/>
      <c r="T275" s="606"/>
      <c r="U275" s="606"/>
      <c r="V275" s="606"/>
      <c r="W275" s="606"/>
      <c r="X275" s="606"/>
      <c r="Y275" s="606"/>
      <c r="Z275" s="606"/>
    </row>
    <row r="276" spans="2:26">
      <c r="B276" s="258"/>
      <c r="D276" s="215"/>
      <c r="F276" s="270"/>
      <c r="G276" s="231"/>
      <c r="H276" s="231"/>
      <c r="I276" s="606"/>
      <c r="J276" s="606"/>
      <c r="K276" s="606"/>
      <c r="L276" s="606"/>
      <c r="M276" s="606"/>
      <c r="N276" s="606"/>
      <c r="O276" s="606"/>
      <c r="P276" s="606"/>
      <c r="Q276" s="606"/>
      <c r="R276" s="606"/>
      <c r="S276" s="606"/>
      <c r="T276" s="606"/>
      <c r="U276" s="606"/>
      <c r="V276" s="606"/>
      <c r="W276" s="606"/>
      <c r="X276" s="606"/>
      <c r="Y276" s="606"/>
      <c r="Z276" s="606"/>
    </row>
    <row r="277" spans="2:26">
      <c r="B277" s="258"/>
      <c r="D277" s="215"/>
      <c r="F277" s="270"/>
      <c r="G277" s="231"/>
      <c r="H277" s="231"/>
      <c r="I277" s="606"/>
      <c r="J277" s="606"/>
      <c r="K277" s="606"/>
      <c r="L277" s="606"/>
      <c r="M277" s="606"/>
      <c r="N277" s="606"/>
      <c r="O277" s="606"/>
      <c r="P277" s="606"/>
      <c r="Q277" s="606"/>
      <c r="R277" s="606"/>
      <c r="S277" s="606"/>
      <c r="T277" s="606"/>
      <c r="U277" s="606"/>
      <c r="V277" s="606"/>
      <c r="W277" s="606"/>
      <c r="X277" s="606"/>
      <c r="Y277" s="606"/>
      <c r="Z277" s="606"/>
    </row>
    <row r="278" spans="2:26">
      <c r="B278" s="258"/>
      <c r="D278" s="215"/>
      <c r="F278" s="270"/>
      <c r="G278" s="231"/>
      <c r="H278" s="231"/>
      <c r="I278" s="606"/>
      <c r="J278" s="606"/>
      <c r="K278" s="606"/>
      <c r="L278" s="606"/>
      <c r="M278" s="606"/>
      <c r="N278" s="606"/>
      <c r="O278" s="606"/>
      <c r="P278" s="606"/>
      <c r="Q278" s="606"/>
      <c r="R278" s="606"/>
      <c r="S278" s="606"/>
      <c r="T278" s="606"/>
      <c r="U278" s="606"/>
      <c r="V278" s="606"/>
      <c r="W278" s="606"/>
      <c r="X278" s="606"/>
      <c r="Y278" s="606"/>
      <c r="Z278" s="606"/>
    </row>
    <row r="279" spans="2:26">
      <c r="B279" s="258"/>
      <c r="D279" s="215"/>
      <c r="F279" s="270"/>
      <c r="G279" s="231"/>
      <c r="H279" s="231"/>
      <c r="I279" s="606"/>
      <c r="J279" s="606"/>
      <c r="K279" s="606"/>
      <c r="L279" s="606"/>
      <c r="M279" s="606"/>
      <c r="N279" s="606"/>
      <c r="O279" s="606"/>
      <c r="P279" s="606"/>
      <c r="Q279" s="606"/>
      <c r="R279" s="606"/>
      <c r="S279" s="606"/>
      <c r="T279" s="606"/>
      <c r="U279" s="606"/>
      <c r="V279" s="606"/>
      <c r="W279" s="606"/>
      <c r="X279" s="606"/>
      <c r="Y279" s="606"/>
      <c r="Z279" s="606"/>
    </row>
    <row r="280" spans="2:26">
      <c r="B280" s="258"/>
      <c r="D280" s="215"/>
      <c r="F280" s="270"/>
      <c r="G280" s="231"/>
      <c r="H280" s="231"/>
      <c r="I280" s="606"/>
      <c r="J280" s="606"/>
      <c r="K280" s="606"/>
      <c r="L280" s="606"/>
      <c r="M280" s="606"/>
      <c r="N280" s="606"/>
      <c r="O280" s="606"/>
      <c r="P280" s="606"/>
      <c r="Q280" s="606"/>
      <c r="R280" s="606"/>
      <c r="S280" s="606"/>
      <c r="T280" s="606"/>
      <c r="U280" s="606"/>
      <c r="V280" s="606"/>
      <c r="W280" s="606"/>
      <c r="X280" s="606"/>
      <c r="Y280" s="606"/>
      <c r="Z280" s="606"/>
    </row>
    <row r="281" spans="2:26">
      <c r="B281" s="258"/>
      <c r="D281" s="215"/>
      <c r="F281" s="270"/>
      <c r="G281" s="231"/>
      <c r="H281" s="231"/>
      <c r="I281" s="606"/>
      <c r="J281" s="606"/>
      <c r="K281" s="606"/>
      <c r="L281" s="606"/>
      <c r="M281" s="606"/>
      <c r="N281" s="606"/>
      <c r="O281" s="606"/>
      <c r="P281" s="606"/>
      <c r="Q281" s="606"/>
      <c r="R281" s="606"/>
      <c r="S281" s="606"/>
      <c r="T281" s="606"/>
      <c r="U281" s="606"/>
      <c r="V281" s="606"/>
      <c r="W281" s="606"/>
      <c r="X281" s="606"/>
      <c r="Y281" s="606"/>
      <c r="Z281" s="606"/>
    </row>
    <row r="282" spans="2:26">
      <c r="B282" s="258"/>
      <c r="D282" s="215"/>
      <c r="F282" s="270"/>
      <c r="G282" s="231"/>
      <c r="H282" s="231"/>
      <c r="I282" s="606"/>
      <c r="J282" s="606"/>
      <c r="K282" s="606"/>
      <c r="L282" s="606"/>
      <c r="M282" s="606"/>
      <c r="N282" s="606"/>
      <c r="O282" s="606"/>
      <c r="P282" s="606"/>
      <c r="Q282" s="606"/>
      <c r="R282" s="606"/>
      <c r="S282" s="606"/>
      <c r="T282" s="606"/>
      <c r="U282" s="606"/>
      <c r="V282" s="606"/>
      <c r="W282" s="606"/>
      <c r="X282" s="606"/>
      <c r="Y282" s="606"/>
      <c r="Z282" s="606"/>
    </row>
    <row r="283" spans="2:26">
      <c r="B283" s="258"/>
      <c r="D283" s="215"/>
      <c r="F283" s="270"/>
      <c r="G283" s="231"/>
      <c r="H283" s="231"/>
      <c r="I283" s="606"/>
      <c r="J283" s="606"/>
      <c r="K283" s="606"/>
      <c r="L283" s="606"/>
      <c r="M283" s="606"/>
      <c r="N283" s="606"/>
      <c r="O283" s="606"/>
      <c r="P283" s="606"/>
      <c r="Q283" s="606"/>
      <c r="R283" s="606"/>
      <c r="S283" s="606"/>
      <c r="T283" s="606"/>
      <c r="U283" s="606"/>
      <c r="V283" s="606"/>
      <c r="W283" s="606"/>
      <c r="X283" s="606"/>
      <c r="Y283" s="606"/>
      <c r="Z283" s="606"/>
    </row>
    <row r="284" spans="2:26">
      <c r="B284" s="258"/>
      <c r="D284" s="215"/>
      <c r="F284" s="270"/>
      <c r="G284" s="231"/>
      <c r="H284" s="231"/>
      <c r="I284" s="606"/>
      <c r="J284" s="606"/>
      <c r="K284" s="606"/>
      <c r="L284" s="606"/>
      <c r="M284" s="606"/>
      <c r="N284" s="606"/>
      <c r="O284" s="606"/>
      <c r="P284" s="606"/>
      <c r="Q284" s="606"/>
      <c r="R284" s="606"/>
      <c r="S284" s="606"/>
      <c r="T284" s="606"/>
      <c r="U284" s="606"/>
      <c r="V284" s="606"/>
      <c r="W284" s="606"/>
      <c r="X284" s="606"/>
      <c r="Y284" s="606"/>
      <c r="Z284" s="606"/>
    </row>
    <row r="285" spans="2:26">
      <c r="B285" s="258"/>
      <c r="D285" s="215"/>
      <c r="F285" s="270"/>
      <c r="G285" s="231"/>
      <c r="H285" s="231"/>
      <c r="I285" s="606"/>
      <c r="J285" s="606"/>
      <c r="K285" s="606"/>
      <c r="L285" s="606"/>
      <c r="M285" s="606"/>
      <c r="N285" s="606"/>
      <c r="O285" s="606"/>
      <c r="P285" s="606"/>
      <c r="Q285" s="606"/>
      <c r="R285" s="606"/>
      <c r="S285" s="606"/>
      <c r="T285" s="606"/>
      <c r="U285" s="606"/>
      <c r="V285" s="606"/>
      <c r="W285" s="606"/>
      <c r="X285" s="606"/>
      <c r="Y285" s="606"/>
      <c r="Z285" s="606"/>
    </row>
    <row r="286" spans="2:26">
      <c r="B286" s="258"/>
      <c r="D286" s="215"/>
      <c r="F286" s="270"/>
      <c r="G286" s="231"/>
      <c r="H286" s="231"/>
      <c r="I286" s="606"/>
      <c r="J286" s="606"/>
      <c r="K286" s="606"/>
      <c r="L286" s="606"/>
      <c r="M286" s="606"/>
      <c r="N286" s="606"/>
      <c r="O286" s="606"/>
      <c r="P286" s="606"/>
      <c r="Q286" s="606"/>
      <c r="R286" s="606"/>
      <c r="S286" s="606"/>
      <c r="T286" s="606"/>
      <c r="U286" s="606"/>
      <c r="V286" s="606"/>
      <c r="W286" s="606"/>
      <c r="X286" s="606"/>
      <c r="Y286" s="606"/>
      <c r="Z286" s="606"/>
    </row>
    <row r="287" spans="2:26">
      <c r="B287" s="258"/>
      <c r="D287" s="215"/>
      <c r="F287" s="270"/>
      <c r="G287" s="231"/>
      <c r="H287" s="231"/>
      <c r="I287" s="606"/>
      <c r="J287" s="606"/>
      <c r="K287" s="606"/>
      <c r="L287" s="606"/>
      <c r="M287" s="606"/>
      <c r="N287" s="606"/>
      <c r="O287" s="606"/>
      <c r="P287" s="606"/>
      <c r="Q287" s="606"/>
      <c r="R287" s="606"/>
      <c r="S287" s="606"/>
      <c r="T287" s="606"/>
      <c r="U287" s="606"/>
      <c r="V287" s="606"/>
      <c r="W287" s="606"/>
      <c r="X287" s="606"/>
      <c r="Y287" s="606"/>
      <c r="Z287" s="606"/>
    </row>
    <row r="288" spans="2:26">
      <c r="B288" s="258"/>
      <c r="D288" s="215"/>
      <c r="F288" s="270"/>
      <c r="G288" s="231"/>
      <c r="H288" s="231"/>
      <c r="I288" s="606"/>
      <c r="J288" s="606"/>
      <c r="K288" s="606"/>
      <c r="L288" s="606"/>
      <c r="M288" s="606"/>
      <c r="N288" s="606"/>
      <c r="O288" s="606"/>
      <c r="P288" s="606"/>
      <c r="Q288" s="606"/>
      <c r="R288" s="606"/>
      <c r="S288" s="606"/>
      <c r="T288" s="606"/>
      <c r="U288" s="606"/>
      <c r="V288" s="606"/>
      <c r="W288" s="606"/>
      <c r="X288" s="606"/>
      <c r="Y288" s="606"/>
      <c r="Z288" s="606"/>
    </row>
    <row r="289" spans="2:26">
      <c r="B289" s="258"/>
      <c r="D289" s="215"/>
      <c r="F289" s="270"/>
      <c r="G289" s="231"/>
      <c r="H289" s="231"/>
      <c r="I289" s="606"/>
      <c r="J289" s="606"/>
      <c r="K289" s="606"/>
      <c r="L289" s="606"/>
      <c r="M289" s="606"/>
      <c r="N289" s="606"/>
      <c r="O289" s="606"/>
      <c r="P289" s="606"/>
      <c r="Q289" s="606"/>
      <c r="R289" s="606"/>
      <c r="S289" s="606"/>
      <c r="T289" s="606"/>
      <c r="U289" s="606"/>
      <c r="V289" s="606"/>
      <c r="W289" s="606"/>
      <c r="X289" s="606"/>
      <c r="Y289" s="606"/>
      <c r="Z289" s="606"/>
    </row>
    <row r="290" spans="2:26">
      <c r="B290" s="258"/>
      <c r="D290" s="215"/>
      <c r="F290" s="270"/>
      <c r="G290" s="231"/>
      <c r="H290" s="231"/>
      <c r="I290" s="606"/>
      <c r="J290" s="606"/>
      <c r="K290" s="606"/>
      <c r="L290" s="606"/>
      <c r="M290" s="606"/>
      <c r="N290" s="606"/>
      <c r="O290" s="606"/>
      <c r="P290" s="606"/>
      <c r="Q290" s="606"/>
      <c r="R290" s="606"/>
      <c r="S290" s="606"/>
      <c r="T290" s="606"/>
      <c r="U290" s="606"/>
      <c r="V290" s="606"/>
      <c r="W290" s="606"/>
      <c r="X290" s="606"/>
      <c r="Y290" s="606"/>
      <c r="Z290" s="606"/>
    </row>
    <row r="291" spans="2:26">
      <c r="B291" s="185"/>
      <c r="D291" s="215"/>
      <c r="F291" s="270"/>
      <c r="G291" s="231"/>
      <c r="H291" s="231"/>
      <c r="I291" s="606"/>
      <c r="J291" s="606"/>
      <c r="K291" s="606"/>
      <c r="L291" s="606"/>
      <c r="M291" s="606"/>
      <c r="N291" s="606"/>
      <c r="O291" s="606"/>
      <c r="P291" s="606"/>
      <c r="Q291" s="606"/>
      <c r="R291" s="606"/>
      <c r="S291" s="606"/>
      <c r="T291" s="606"/>
      <c r="U291" s="606"/>
      <c r="V291" s="606"/>
      <c r="W291" s="606"/>
      <c r="X291" s="606"/>
      <c r="Y291" s="606"/>
      <c r="Z291" s="606"/>
    </row>
    <row r="292" spans="2:26">
      <c r="B292" s="185"/>
      <c r="D292" s="215"/>
      <c r="F292" s="270"/>
      <c r="G292" s="231"/>
      <c r="H292" s="231"/>
      <c r="I292" s="606"/>
      <c r="J292" s="606"/>
      <c r="K292" s="606"/>
      <c r="L292" s="606"/>
      <c r="M292" s="606"/>
      <c r="N292" s="606"/>
      <c r="O292" s="606"/>
      <c r="P292" s="606"/>
      <c r="Q292" s="606"/>
      <c r="R292" s="606"/>
      <c r="S292" s="606"/>
      <c r="T292" s="606"/>
      <c r="U292" s="606"/>
      <c r="V292" s="606"/>
      <c r="W292" s="606"/>
      <c r="X292" s="606"/>
      <c r="Y292" s="606"/>
      <c r="Z292" s="606"/>
    </row>
    <row r="293" spans="2:26">
      <c r="B293" s="185"/>
      <c r="D293" s="215"/>
      <c r="F293" s="270"/>
      <c r="G293" s="231"/>
      <c r="H293" s="231"/>
      <c r="I293" s="606"/>
      <c r="J293" s="606"/>
      <c r="K293" s="606"/>
      <c r="L293" s="606"/>
      <c r="M293" s="606"/>
      <c r="N293" s="606"/>
      <c r="O293" s="606"/>
      <c r="P293" s="606"/>
      <c r="Q293" s="606"/>
      <c r="R293" s="606"/>
      <c r="S293" s="606"/>
      <c r="T293" s="606"/>
      <c r="U293" s="606"/>
      <c r="V293" s="606"/>
      <c r="W293" s="606"/>
      <c r="X293" s="606"/>
      <c r="Y293" s="606"/>
      <c r="Z293" s="606"/>
    </row>
    <row r="294" spans="2:26">
      <c r="B294" s="185"/>
      <c r="D294" s="215"/>
      <c r="F294" s="270"/>
      <c r="G294" s="231"/>
      <c r="H294" s="231"/>
      <c r="I294" s="606"/>
      <c r="J294" s="606"/>
      <c r="K294" s="606"/>
      <c r="L294" s="606"/>
      <c r="M294" s="606"/>
      <c r="N294" s="606"/>
      <c r="O294" s="606"/>
      <c r="P294" s="606"/>
      <c r="Q294" s="606"/>
      <c r="R294" s="606"/>
      <c r="S294" s="606"/>
      <c r="T294" s="606"/>
      <c r="U294" s="606"/>
      <c r="V294" s="606"/>
      <c r="W294" s="606"/>
      <c r="X294" s="606"/>
      <c r="Y294" s="606"/>
      <c r="Z294" s="606"/>
    </row>
    <row r="295" spans="2:26">
      <c r="B295" s="185"/>
      <c r="D295" s="215"/>
      <c r="F295" s="270"/>
      <c r="G295" s="231"/>
      <c r="H295" s="231"/>
      <c r="I295" s="606"/>
      <c r="J295" s="606"/>
      <c r="K295" s="606"/>
      <c r="L295" s="606"/>
      <c r="M295" s="606"/>
      <c r="N295" s="606"/>
      <c r="O295" s="606"/>
      <c r="P295" s="606"/>
      <c r="Q295" s="606"/>
      <c r="R295" s="606"/>
      <c r="S295" s="606"/>
      <c r="T295" s="606"/>
      <c r="U295" s="606"/>
      <c r="V295" s="606"/>
      <c r="W295" s="606"/>
      <c r="X295" s="606"/>
      <c r="Y295" s="606"/>
      <c r="Z295" s="606"/>
    </row>
    <row r="296" spans="2:26">
      <c r="B296" s="185"/>
      <c r="D296" s="215"/>
      <c r="F296" s="270"/>
      <c r="G296" s="231"/>
      <c r="H296" s="231"/>
      <c r="I296" s="606"/>
      <c r="J296" s="606"/>
      <c r="K296" s="606"/>
      <c r="L296" s="606"/>
      <c r="M296" s="606"/>
      <c r="N296" s="606"/>
      <c r="O296" s="606"/>
      <c r="P296" s="606"/>
      <c r="Q296" s="606"/>
      <c r="R296" s="606"/>
      <c r="S296" s="606"/>
      <c r="T296" s="606"/>
      <c r="U296" s="606"/>
      <c r="V296" s="606"/>
      <c r="W296" s="606"/>
      <c r="X296" s="606"/>
      <c r="Y296" s="606"/>
      <c r="Z296" s="606"/>
    </row>
    <row r="297" spans="2:26">
      <c r="B297" s="185"/>
      <c r="D297" s="215"/>
      <c r="F297" s="270"/>
      <c r="G297" s="231"/>
      <c r="H297" s="231"/>
      <c r="I297" s="606"/>
      <c r="J297" s="606"/>
      <c r="K297" s="606"/>
      <c r="L297" s="606"/>
      <c r="M297" s="606"/>
      <c r="N297" s="606"/>
      <c r="O297" s="606"/>
      <c r="P297" s="606"/>
      <c r="Q297" s="606"/>
      <c r="R297" s="606"/>
      <c r="S297" s="606"/>
      <c r="T297" s="606"/>
      <c r="U297" s="606"/>
      <c r="V297" s="606"/>
      <c r="W297" s="606"/>
      <c r="X297" s="606"/>
      <c r="Y297" s="606"/>
      <c r="Z297" s="606"/>
    </row>
    <row r="298" spans="2:26">
      <c r="B298" s="185"/>
      <c r="D298" s="215"/>
      <c r="F298" s="270"/>
      <c r="G298" s="231"/>
      <c r="H298" s="231"/>
      <c r="I298" s="606"/>
      <c r="J298" s="606"/>
      <c r="K298" s="606"/>
      <c r="L298" s="606"/>
      <c r="M298" s="606"/>
      <c r="N298" s="606"/>
      <c r="O298" s="606"/>
      <c r="P298" s="606"/>
      <c r="Q298" s="606"/>
      <c r="R298" s="606"/>
      <c r="S298" s="606"/>
      <c r="T298" s="606"/>
      <c r="U298" s="606"/>
      <c r="V298" s="606"/>
      <c r="W298" s="606"/>
      <c r="X298" s="606"/>
      <c r="Y298" s="606"/>
      <c r="Z298" s="606"/>
    </row>
    <row r="299" spans="2:26">
      <c r="B299" s="185"/>
      <c r="D299" s="215"/>
      <c r="F299" s="270"/>
      <c r="G299" s="231"/>
      <c r="H299" s="231"/>
      <c r="I299" s="606"/>
      <c r="J299" s="606"/>
      <c r="K299" s="606"/>
      <c r="L299" s="606"/>
      <c r="M299" s="606"/>
      <c r="N299" s="606"/>
      <c r="O299" s="606"/>
      <c r="P299" s="606"/>
      <c r="Q299" s="606"/>
      <c r="R299" s="606"/>
      <c r="S299" s="606"/>
      <c r="T299" s="606"/>
      <c r="U299" s="606"/>
      <c r="V299" s="606"/>
      <c r="W299" s="606"/>
      <c r="X299" s="606"/>
      <c r="Y299" s="606"/>
      <c r="Z299" s="606"/>
    </row>
    <row r="300" spans="2:26">
      <c r="B300" s="185"/>
      <c r="D300" s="215"/>
      <c r="F300" s="270"/>
      <c r="G300" s="231"/>
      <c r="H300" s="231"/>
      <c r="I300" s="606"/>
      <c r="J300" s="606"/>
      <c r="K300" s="606"/>
      <c r="L300" s="606"/>
      <c r="M300" s="606"/>
      <c r="N300" s="606"/>
      <c r="O300" s="606"/>
      <c r="P300" s="606"/>
      <c r="Q300" s="606"/>
      <c r="R300" s="606"/>
      <c r="S300" s="606"/>
      <c r="T300" s="606"/>
      <c r="U300" s="606"/>
      <c r="V300" s="606"/>
      <c r="W300" s="606"/>
      <c r="X300" s="606"/>
      <c r="Y300" s="606"/>
      <c r="Z300" s="606"/>
    </row>
    <row r="301" spans="2:26">
      <c r="B301" s="185"/>
      <c r="D301" s="215"/>
      <c r="F301" s="270"/>
      <c r="G301" s="231"/>
      <c r="H301" s="231"/>
      <c r="I301" s="606"/>
      <c r="J301" s="606"/>
      <c r="K301" s="606"/>
      <c r="L301" s="606"/>
      <c r="M301" s="606"/>
      <c r="N301" s="606"/>
      <c r="O301" s="606"/>
      <c r="P301" s="606"/>
      <c r="Q301" s="606"/>
      <c r="R301" s="606"/>
      <c r="S301" s="606"/>
      <c r="T301" s="606"/>
      <c r="U301" s="606"/>
      <c r="V301" s="606"/>
      <c r="W301" s="606"/>
      <c r="X301" s="606"/>
      <c r="Y301" s="606"/>
      <c r="Z301" s="606"/>
    </row>
    <row r="302" spans="2:26">
      <c r="B302" s="185"/>
      <c r="D302" s="215"/>
      <c r="F302" s="270"/>
      <c r="G302" s="231"/>
      <c r="H302" s="231"/>
      <c r="I302" s="606"/>
      <c r="J302" s="606"/>
      <c r="K302" s="606"/>
      <c r="L302" s="606"/>
      <c r="M302" s="606"/>
      <c r="N302" s="606"/>
      <c r="O302" s="606"/>
      <c r="P302" s="606"/>
      <c r="Q302" s="606"/>
      <c r="R302" s="606"/>
      <c r="S302" s="606"/>
      <c r="T302" s="606"/>
      <c r="U302" s="606"/>
      <c r="V302" s="606"/>
      <c r="W302" s="606"/>
      <c r="X302" s="606"/>
      <c r="Y302" s="606"/>
      <c r="Z302" s="606"/>
    </row>
    <row r="303" spans="2:26">
      <c r="B303" s="185"/>
      <c r="D303" s="215"/>
      <c r="F303" s="270"/>
      <c r="G303" s="231"/>
      <c r="H303" s="231"/>
      <c r="I303" s="606"/>
      <c r="J303" s="606"/>
      <c r="K303" s="606"/>
      <c r="L303" s="606"/>
      <c r="M303" s="606"/>
      <c r="N303" s="606"/>
      <c r="O303" s="606"/>
      <c r="P303" s="606"/>
      <c r="Q303" s="606"/>
      <c r="R303" s="606"/>
      <c r="S303" s="606"/>
      <c r="T303" s="606"/>
      <c r="U303" s="606"/>
      <c r="V303" s="606"/>
      <c r="W303" s="606"/>
      <c r="X303" s="606"/>
      <c r="Y303" s="606"/>
      <c r="Z303" s="606"/>
    </row>
    <row r="304" spans="2:26">
      <c r="B304" s="185"/>
      <c r="D304" s="215"/>
      <c r="F304" s="270"/>
      <c r="G304" s="231"/>
      <c r="H304" s="231"/>
      <c r="I304" s="606"/>
      <c r="J304" s="606"/>
      <c r="K304" s="606"/>
      <c r="L304" s="606"/>
      <c r="M304" s="606"/>
      <c r="N304" s="606"/>
      <c r="O304" s="606"/>
      <c r="P304" s="606"/>
      <c r="Q304" s="606"/>
      <c r="R304" s="606"/>
      <c r="S304" s="606"/>
      <c r="T304" s="606"/>
      <c r="U304" s="606"/>
      <c r="V304" s="606"/>
      <c r="W304" s="606"/>
      <c r="X304" s="606"/>
      <c r="Y304" s="606"/>
      <c r="Z304" s="606"/>
    </row>
    <row r="305" spans="2:26">
      <c r="B305" s="185"/>
      <c r="D305" s="215"/>
      <c r="F305" s="270"/>
      <c r="G305" s="231"/>
      <c r="H305" s="231"/>
      <c r="I305" s="606"/>
      <c r="J305" s="606"/>
      <c r="K305" s="606"/>
      <c r="L305" s="606"/>
      <c r="M305" s="606"/>
      <c r="N305" s="606"/>
      <c r="O305" s="606"/>
      <c r="P305" s="606"/>
      <c r="Q305" s="606"/>
      <c r="R305" s="606"/>
      <c r="S305" s="606"/>
      <c r="T305" s="606"/>
      <c r="U305" s="606"/>
      <c r="V305" s="606"/>
      <c r="W305" s="606"/>
      <c r="X305" s="606"/>
      <c r="Y305" s="606"/>
      <c r="Z305" s="606"/>
    </row>
    <row r="306" spans="2:26">
      <c r="B306" s="185"/>
      <c r="D306" s="215"/>
      <c r="F306" s="270"/>
      <c r="G306" s="231"/>
      <c r="H306" s="231"/>
      <c r="I306" s="606"/>
      <c r="J306" s="606"/>
      <c r="K306" s="606"/>
      <c r="L306" s="606"/>
      <c r="M306" s="606"/>
      <c r="N306" s="606"/>
      <c r="O306" s="606"/>
      <c r="P306" s="606"/>
      <c r="Q306" s="606"/>
      <c r="R306" s="606"/>
      <c r="S306" s="606"/>
      <c r="T306" s="606"/>
      <c r="U306" s="606"/>
      <c r="V306" s="606"/>
      <c r="W306" s="606"/>
      <c r="X306" s="606"/>
      <c r="Y306" s="606"/>
      <c r="Z306" s="606"/>
    </row>
    <row r="307" spans="2:26">
      <c r="B307" s="185"/>
      <c r="D307" s="215"/>
      <c r="F307" s="270"/>
      <c r="G307" s="231"/>
      <c r="H307" s="231"/>
      <c r="I307" s="606"/>
      <c r="J307" s="606"/>
      <c r="K307" s="606"/>
      <c r="L307" s="606"/>
      <c r="M307" s="606"/>
      <c r="N307" s="606"/>
      <c r="O307" s="606"/>
      <c r="P307" s="606"/>
      <c r="Q307" s="606"/>
      <c r="R307" s="606"/>
      <c r="S307" s="606"/>
      <c r="T307" s="606"/>
      <c r="U307" s="606"/>
      <c r="V307" s="606"/>
      <c r="W307" s="606"/>
      <c r="X307" s="606"/>
      <c r="Y307" s="606"/>
      <c r="Z307" s="606"/>
    </row>
    <row r="308" spans="2:26">
      <c r="B308" s="185"/>
      <c r="D308" s="215"/>
      <c r="F308" s="270"/>
      <c r="G308" s="231"/>
      <c r="H308" s="231"/>
      <c r="I308" s="606"/>
      <c r="J308" s="606"/>
      <c r="K308" s="606"/>
      <c r="L308" s="606"/>
      <c r="M308" s="606"/>
      <c r="N308" s="606"/>
      <c r="O308" s="606"/>
      <c r="P308" s="606"/>
      <c r="Q308" s="606"/>
      <c r="R308" s="606"/>
      <c r="S308" s="606"/>
      <c r="T308" s="606"/>
      <c r="U308" s="606"/>
      <c r="V308" s="606"/>
      <c r="W308" s="606"/>
      <c r="X308" s="606"/>
      <c r="Y308" s="606"/>
      <c r="Z308" s="606"/>
    </row>
    <row r="309" spans="2:26">
      <c r="B309" s="185"/>
      <c r="D309" s="215"/>
      <c r="F309" s="270"/>
      <c r="G309" s="231"/>
      <c r="H309" s="231"/>
      <c r="I309" s="606"/>
      <c r="J309" s="606"/>
      <c r="K309" s="606"/>
      <c r="L309" s="606"/>
      <c r="M309" s="606"/>
      <c r="N309" s="606"/>
      <c r="O309" s="606"/>
      <c r="P309" s="606"/>
      <c r="Q309" s="606"/>
      <c r="R309" s="606"/>
      <c r="S309" s="606"/>
      <c r="T309" s="606"/>
      <c r="U309" s="606"/>
      <c r="V309" s="606"/>
      <c r="W309" s="606"/>
      <c r="X309" s="606"/>
      <c r="Y309" s="606"/>
      <c r="Z309" s="606"/>
    </row>
    <row r="310" spans="2:26">
      <c r="B310" s="185"/>
      <c r="D310" s="215"/>
      <c r="F310" s="270"/>
      <c r="G310" s="231"/>
      <c r="H310" s="231"/>
      <c r="I310" s="606"/>
      <c r="J310" s="606"/>
      <c r="K310" s="606"/>
      <c r="L310" s="606"/>
      <c r="M310" s="606"/>
      <c r="N310" s="606"/>
      <c r="O310" s="606"/>
      <c r="P310" s="606"/>
      <c r="Q310" s="606"/>
      <c r="R310" s="606"/>
      <c r="S310" s="606"/>
      <c r="T310" s="606"/>
      <c r="U310" s="606"/>
      <c r="V310" s="606"/>
      <c r="W310" s="606"/>
      <c r="X310" s="606"/>
      <c r="Y310" s="606"/>
      <c r="Z310" s="606"/>
    </row>
    <row r="311" spans="2:26">
      <c r="B311" s="185"/>
      <c r="D311" s="215"/>
      <c r="F311" s="270"/>
      <c r="G311" s="231"/>
      <c r="H311" s="231"/>
      <c r="I311" s="606"/>
      <c r="J311" s="606"/>
      <c r="K311" s="606"/>
      <c r="L311" s="606"/>
      <c r="M311" s="606"/>
      <c r="N311" s="606"/>
      <c r="O311" s="606"/>
      <c r="P311" s="606"/>
      <c r="Q311" s="606"/>
      <c r="R311" s="606"/>
      <c r="S311" s="606"/>
      <c r="T311" s="606"/>
      <c r="U311" s="606"/>
      <c r="V311" s="606"/>
      <c r="W311" s="606"/>
      <c r="X311" s="606"/>
      <c r="Y311" s="606"/>
      <c r="Z311" s="606"/>
    </row>
    <row r="312" spans="2:26">
      <c r="B312" s="185"/>
      <c r="D312" s="215"/>
      <c r="F312" s="270"/>
      <c r="G312" s="231"/>
      <c r="H312" s="231"/>
      <c r="I312" s="606"/>
      <c r="J312" s="606"/>
      <c r="K312" s="606"/>
      <c r="L312" s="606"/>
      <c r="M312" s="606"/>
      <c r="N312" s="606"/>
      <c r="O312" s="606"/>
      <c r="P312" s="606"/>
      <c r="Q312" s="606"/>
      <c r="R312" s="606"/>
      <c r="S312" s="606"/>
      <c r="T312" s="606"/>
      <c r="U312" s="606"/>
      <c r="V312" s="606"/>
      <c r="W312" s="606"/>
      <c r="X312" s="606"/>
      <c r="Y312" s="606"/>
      <c r="Z312" s="606"/>
    </row>
    <row r="313" spans="2:26">
      <c r="B313" s="185"/>
      <c r="D313" s="215"/>
      <c r="F313" s="270"/>
      <c r="G313" s="231"/>
      <c r="H313" s="231"/>
      <c r="I313" s="606"/>
      <c r="J313" s="606"/>
      <c r="K313" s="606"/>
      <c r="L313" s="606"/>
      <c r="M313" s="606"/>
      <c r="N313" s="606"/>
      <c r="O313" s="606"/>
      <c r="P313" s="606"/>
      <c r="Q313" s="606"/>
      <c r="R313" s="606"/>
      <c r="S313" s="606"/>
      <c r="T313" s="606"/>
      <c r="U313" s="606"/>
      <c r="V313" s="606"/>
      <c r="W313" s="606"/>
      <c r="X313" s="606"/>
      <c r="Y313" s="606"/>
      <c r="Z313" s="606"/>
    </row>
    <row r="314" spans="2:26">
      <c r="B314" s="185"/>
      <c r="D314" s="215"/>
      <c r="F314" s="270"/>
      <c r="G314" s="231"/>
      <c r="H314" s="231"/>
      <c r="I314" s="606"/>
      <c r="J314" s="606"/>
      <c r="K314" s="606"/>
      <c r="L314" s="606"/>
      <c r="M314" s="606"/>
      <c r="N314" s="606"/>
      <c r="O314" s="606"/>
      <c r="P314" s="606"/>
      <c r="Q314" s="606"/>
      <c r="R314" s="606"/>
      <c r="S314" s="606"/>
      <c r="T314" s="606"/>
      <c r="U314" s="606"/>
      <c r="V314" s="606"/>
      <c r="W314" s="606"/>
      <c r="X314" s="606"/>
      <c r="Y314" s="606"/>
      <c r="Z314" s="606"/>
    </row>
    <row r="315" spans="2:26">
      <c r="B315" s="185"/>
      <c r="D315" s="215"/>
      <c r="F315" s="270"/>
      <c r="G315" s="231"/>
      <c r="H315" s="231"/>
      <c r="I315" s="606"/>
      <c r="J315" s="606"/>
      <c r="K315" s="606"/>
      <c r="L315" s="606"/>
      <c r="M315" s="606"/>
      <c r="N315" s="606"/>
      <c r="O315" s="606"/>
      <c r="P315" s="606"/>
      <c r="Q315" s="606"/>
      <c r="R315" s="606"/>
      <c r="S315" s="606"/>
      <c r="T315" s="606"/>
      <c r="U315" s="606"/>
      <c r="V315" s="606"/>
      <c r="W315" s="606"/>
      <c r="X315" s="606"/>
      <c r="Y315" s="606"/>
      <c r="Z315" s="606"/>
    </row>
    <row r="316" spans="2:26">
      <c r="B316" s="185"/>
      <c r="D316" s="215"/>
      <c r="F316" s="270"/>
      <c r="G316" s="231"/>
      <c r="H316" s="231"/>
      <c r="I316" s="606"/>
      <c r="J316" s="606"/>
      <c r="K316" s="606"/>
      <c r="L316" s="606"/>
      <c r="M316" s="606"/>
      <c r="N316" s="606"/>
      <c r="O316" s="606"/>
      <c r="P316" s="606"/>
      <c r="Q316" s="606"/>
      <c r="R316" s="606"/>
      <c r="S316" s="606"/>
      <c r="T316" s="606"/>
      <c r="U316" s="606"/>
      <c r="V316" s="606"/>
      <c r="W316" s="606"/>
      <c r="X316" s="606"/>
      <c r="Y316" s="606"/>
      <c r="Z316" s="606"/>
    </row>
    <row r="317" spans="2:26">
      <c r="B317" s="185"/>
      <c r="D317" s="215"/>
      <c r="F317" s="270"/>
      <c r="G317" s="231"/>
      <c r="H317" s="231"/>
      <c r="I317" s="606"/>
      <c r="J317" s="606"/>
      <c r="K317" s="606"/>
      <c r="L317" s="606"/>
      <c r="M317" s="606"/>
      <c r="N317" s="606"/>
      <c r="O317" s="606"/>
      <c r="P317" s="606"/>
      <c r="Q317" s="606"/>
      <c r="R317" s="606"/>
      <c r="S317" s="606"/>
      <c r="T317" s="606"/>
      <c r="U317" s="606"/>
      <c r="V317" s="606"/>
      <c r="W317" s="606"/>
      <c r="X317" s="606"/>
      <c r="Y317" s="606"/>
      <c r="Z317" s="606"/>
    </row>
    <row r="318" spans="2:26">
      <c r="B318" s="185"/>
      <c r="D318" s="215"/>
      <c r="F318" s="270"/>
      <c r="G318" s="231"/>
      <c r="H318" s="231"/>
      <c r="I318" s="606"/>
      <c r="J318" s="606"/>
      <c r="K318" s="606"/>
      <c r="L318" s="606"/>
      <c r="M318" s="606"/>
      <c r="N318" s="606"/>
      <c r="O318" s="606"/>
      <c r="P318" s="606"/>
      <c r="Q318" s="606"/>
      <c r="R318" s="606"/>
      <c r="S318" s="606"/>
      <c r="T318" s="606"/>
      <c r="U318" s="606"/>
      <c r="V318" s="606"/>
      <c r="W318" s="606"/>
      <c r="X318" s="606"/>
      <c r="Y318" s="606"/>
      <c r="Z318" s="606"/>
    </row>
    <row r="319" spans="2:26">
      <c r="B319" s="185"/>
      <c r="D319" s="215"/>
      <c r="F319" s="270"/>
      <c r="G319" s="231"/>
      <c r="H319" s="231"/>
      <c r="I319" s="606"/>
      <c r="J319" s="606"/>
      <c r="K319" s="606"/>
      <c r="L319" s="606"/>
      <c r="M319" s="606"/>
      <c r="N319" s="606"/>
      <c r="O319" s="606"/>
      <c r="P319" s="606"/>
      <c r="Q319" s="606"/>
      <c r="R319" s="606"/>
      <c r="S319" s="606"/>
      <c r="T319" s="606"/>
      <c r="U319" s="606"/>
      <c r="V319" s="606"/>
      <c r="W319" s="606"/>
      <c r="X319" s="606"/>
      <c r="Y319" s="606"/>
      <c r="Z319" s="606"/>
    </row>
    <row r="320" spans="2:26">
      <c r="B320" s="185"/>
      <c r="D320" s="215"/>
      <c r="F320" s="270"/>
      <c r="G320" s="231"/>
      <c r="H320" s="231"/>
      <c r="I320" s="606"/>
      <c r="J320" s="606"/>
      <c r="K320" s="606"/>
      <c r="L320" s="606"/>
      <c r="M320" s="606"/>
      <c r="N320" s="606"/>
      <c r="O320" s="606"/>
      <c r="P320" s="606"/>
      <c r="Q320" s="606"/>
      <c r="R320" s="606"/>
      <c r="S320" s="606"/>
      <c r="T320" s="606"/>
      <c r="U320" s="606"/>
      <c r="V320" s="606"/>
      <c r="W320" s="606"/>
      <c r="X320" s="606"/>
      <c r="Y320" s="606"/>
      <c r="Z320" s="606"/>
    </row>
    <row r="321" spans="2:26">
      <c r="B321" s="185"/>
      <c r="D321" s="215"/>
      <c r="F321" s="270"/>
      <c r="G321" s="231"/>
      <c r="H321" s="231"/>
      <c r="I321" s="606"/>
      <c r="J321" s="606"/>
      <c r="K321" s="606"/>
      <c r="L321" s="606"/>
      <c r="M321" s="606"/>
      <c r="N321" s="606"/>
      <c r="O321" s="606"/>
      <c r="P321" s="606"/>
      <c r="Q321" s="606"/>
      <c r="R321" s="606"/>
      <c r="S321" s="606"/>
      <c r="T321" s="606"/>
      <c r="U321" s="606"/>
      <c r="V321" s="606"/>
      <c r="W321" s="606"/>
      <c r="X321" s="606"/>
      <c r="Y321" s="606"/>
      <c r="Z321" s="606"/>
    </row>
    <row r="322" spans="2:26">
      <c r="B322" s="185"/>
      <c r="D322" s="215"/>
      <c r="F322" s="270"/>
      <c r="G322" s="231"/>
      <c r="H322" s="231"/>
      <c r="I322" s="606"/>
      <c r="J322" s="606"/>
      <c r="K322" s="606"/>
      <c r="L322" s="606"/>
      <c r="M322" s="606"/>
      <c r="N322" s="606"/>
      <c r="O322" s="606"/>
      <c r="P322" s="606"/>
      <c r="Q322" s="606"/>
      <c r="R322" s="606"/>
      <c r="S322" s="606"/>
      <c r="T322" s="606"/>
      <c r="U322" s="606"/>
      <c r="V322" s="606"/>
      <c r="W322" s="606"/>
      <c r="X322" s="606"/>
      <c r="Y322" s="606"/>
      <c r="Z322" s="606"/>
    </row>
    <row r="323" spans="2:26">
      <c r="B323" s="185"/>
      <c r="D323" s="215"/>
      <c r="F323" s="270"/>
      <c r="G323" s="231"/>
      <c r="H323" s="231"/>
      <c r="I323" s="606"/>
      <c r="J323" s="606"/>
      <c r="K323" s="606"/>
      <c r="L323" s="606"/>
      <c r="M323" s="606"/>
      <c r="N323" s="606"/>
      <c r="O323" s="606"/>
      <c r="P323" s="606"/>
      <c r="Q323" s="606"/>
      <c r="R323" s="606"/>
      <c r="S323" s="606"/>
      <c r="T323" s="606"/>
      <c r="U323" s="606"/>
      <c r="V323" s="606"/>
      <c r="W323" s="606"/>
      <c r="X323" s="606"/>
      <c r="Y323" s="606"/>
      <c r="Z323" s="606"/>
    </row>
    <row r="324" spans="2:26">
      <c r="B324" s="185"/>
      <c r="D324" s="215"/>
      <c r="F324" s="270"/>
      <c r="G324" s="231"/>
      <c r="H324" s="231"/>
      <c r="I324" s="606"/>
      <c r="J324" s="606"/>
      <c r="K324" s="606"/>
      <c r="L324" s="606"/>
      <c r="M324" s="606"/>
      <c r="N324" s="606"/>
      <c r="O324" s="606"/>
      <c r="P324" s="606"/>
      <c r="Q324" s="606"/>
      <c r="R324" s="606"/>
      <c r="S324" s="606"/>
      <c r="T324" s="606"/>
      <c r="U324" s="606"/>
      <c r="V324" s="606"/>
      <c r="W324" s="606"/>
      <c r="X324" s="606"/>
      <c r="Y324" s="606"/>
      <c r="Z324" s="606"/>
    </row>
    <row r="325" spans="2:26">
      <c r="B325" s="185"/>
      <c r="D325" s="215"/>
      <c r="F325" s="270"/>
      <c r="G325" s="231"/>
      <c r="H325" s="231"/>
      <c r="I325" s="606"/>
      <c r="J325" s="606"/>
      <c r="K325" s="606"/>
      <c r="L325" s="606"/>
      <c r="M325" s="606"/>
      <c r="N325" s="606"/>
      <c r="O325" s="606"/>
      <c r="P325" s="606"/>
      <c r="Q325" s="606"/>
      <c r="R325" s="606"/>
      <c r="S325" s="606"/>
      <c r="T325" s="606"/>
      <c r="U325" s="606"/>
      <c r="V325" s="606"/>
      <c r="W325" s="606"/>
      <c r="X325" s="606"/>
      <c r="Y325" s="606"/>
      <c r="Z325" s="606"/>
    </row>
    <row r="326" spans="2:26">
      <c r="B326" s="185"/>
      <c r="D326" s="215"/>
      <c r="F326" s="270"/>
      <c r="G326" s="231"/>
      <c r="H326" s="231"/>
      <c r="I326" s="606"/>
      <c r="J326" s="606"/>
      <c r="K326" s="606"/>
      <c r="L326" s="606"/>
      <c r="M326" s="606"/>
      <c r="N326" s="606"/>
      <c r="O326" s="606"/>
      <c r="P326" s="606"/>
      <c r="Q326" s="606"/>
      <c r="R326" s="606"/>
      <c r="S326" s="606"/>
      <c r="T326" s="606"/>
      <c r="U326" s="606"/>
      <c r="V326" s="606"/>
      <c r="W326" s="606"/>
      <c r="X326" s="606"/>
      <c r="Y326" s="606"/>
      <c r="Z326" s="606"/>
    </row>
    <row r="327" spans="2:26">
      <c r="B327" s="185"/>
      <c r="D327" s="215"/>
      <c r="F327" s="270"/>
      <c r="G327" s="231"/>
      <c r="H327" s="231"/>
      <c r="I327" s="606"/>
      <c r="J327" s="606"/>
      <c r="K327" s="606"/>
      <c r="L327" s="606"/>
      <c r="M327" s="606"/>
      <c r="N327" s="606"/>
      <c r="O327" s="606"/>
      <c r="P327" s="606"/>
      <c r="Q327" s="606"/>
      <c r="R327" s="606"/>
      <c r="S327" s="606"/>
      <c r="T327" s="606"/>
      <c r="U327" s="606"/>
      <c r="V327" s="606"/>
      <c r="W327" s="606"/>
      <c r="X327" s="606"/>
      <c r="Y327" s="606"/>
      <c r="Z327" s="606"/>
    </row>
    <row r="328" spans="2:26">
      <c r="B328" s="185"/>
      <c r="D328" s="215"/>
      <c r="F328" s="270"/>
      <c r="G328" s="231"/>
      <c r="H328" s="231"/>
      <c r="I328" s="606"/>
      <c r="J328" s="606"/>
      <c r="K328" s="606"/>
      <c r="L328" s="606"/>
      <c r="M328" s="606"/>
      <c r="N328" s="606"/>
      <c r="O328" s="606"/>
      <c r="P328" s="606"/>
      <c r="Q328" s="606"/>
      <c r="R328" s="606"/>
      <c r="S328" s="606"/>
      <c r="T328" s="606"/>
      <c r="U328" s="606"/>
      <c r="V328" s="606"/>
      <c r="W328" s="606"/>
      <c r="X328" s="606"/>
      <c r="Y328" s="606"/>
      <c r="Z328" s="606"/>
    </row>
    <row r="329" spans="2:26">
      <c r="B329" s="185"/>
      <c r="D329" s="215"/>
      <c r="F329" s="270"/>
      <c r="G329" s="231"/>
      <c r="H329" s="231"/>
      <c r="I329" s="606"/>
      <c r="J329" s="606"/>
      <c r="K329" s="606"/>
      <c r="L329" s="606"/>
      <c r="M329" s="606"/>
      <c r="N329" s="606"/>
      <c r="O329" s="606"/>
      <c r="P329" s="606"/>
      <c r="Q329" s="606"/>
      <c r="R329" s="606"/>
      <c r="S329" s="606"/>
      <c r="T329" s="606"/>
      <c r="U329" s="606"/>
      <c r="V329" s="606"/>
      <c r="W329" s="606"/>
      <c r="X329" s="606"/>
      <c r="Y329" s="606"/>
      <c r="Z329" s="606"/>
    </row>
    <row r="330" spans="2:26">
      <c r="B330" s="185"/>
      <c r="D330" s="215"/>
      <c r="F330" s="270"/>
      <c r="G330" s="231"/>
      <c r="H330" s="231"/>
      <c r="I330" s="606"/>
      <c r="J330" s="606"/>
      <c r="K330" s="606"/>
      <c r="L330" s="606"/>
      <c r="M330" s="606"/>
      <c r="N330" s="606"/>
      <c r="O330" s="606"/>
      <c r="P330" s="606"/>
      <c r="Q330" s="606"/>
      <c r="R330" s="606"/>
      <c r="S330" s="606"/>
      <c r="T330" s="606"/>
      <c r="U330" s="606"/>
      <c r="V330" s="606"/>
      <c r="W330" s="606"/>
      <c r="X330" s="606"/>
      <c r="Y330" s="606"/>
      <c r="Z330" s="606"/>
    </row>
    <row r="331" spans="2:26">
      <c r="B331" s="185"/>
      <c r="D331" s="215"/>
      <c r="F331" s="270"/>
      <c r="G331" s="231"/>
      <c r="H331" s="231"/>
      <c r="I331" s="606"/>
      <c r="J331" s="606"/>
      <c r="K331" s="606"/>
      <c r="L331" s="606"/>
      <c r="M331" s="606"/>
      <c r="N331" s="606"/>
      <c r="O331" s="606"/>
      <c r="P331" s="606"/>
      <c r="Q331" s="606"/>
      <c r="R331" s="606"/>
      <c r="S331" s="606"/>
      <c r="T331" s="606"/>
      <c r="U331" s="606"/>
      <c r="V331" s="606"/>
      <c r="W331" s="606"/>
      <c r="X331" s="606"/>
      <c r="Y331" s="606"/>
      <c r="Z331" s="606"/>
    </row>
    <row r="332" spans="2:26">
      <c r="B332" s="185"/>
      <c r="D332" s="215"/>
      <c r="F332" s="270"/>
      <c r="G332" s="231"/>
      <c r="H332" s="231"/>
      <c r="I332" s="606"/>
      <c r="J332" s="606"/>
      <c r="K332" s="606"/>
      <c r="L332" s="606"/>
      <c r="M332" s="606"/>
      <c r="N332" s="606"/>
      <c r="O332" s="606"/>
      <c r="P332" s="606"/>
      <c r="Q332" s="606"/>
      <c r="R332" s="606"/>
      <c r="S332" s="606"/>
      <c r="T332" s="606"/>
      <c r="U332" s="606"/>
      <c r="V332" s="606"/>
      <c r="W332" s="606"/>
      <c r="X332" s="606"/>
      <c r="Y332" s="606"/>
      <c r="Z332" s="606"/>
    </row>
    <row r="333" spans="2:26">
      <c r="B333" s="185"/>
      <c r="D333" s="215"/>
      <c r="F333" s="270"/>
      <c r="G333" s="231"/>
      <c r="H333" s="231"/>
      <c r="I333" s="606"/>
      <c r="J333" s="606"/>
      <c r="K333" s="606"/>
      <c r="L333" s="606"/>
      <c r="M333" s="606"/>
      <c r="N333" s="606"/>
      <c r="O333" s="606"/>
      <c r="P333" s="606"/>
      <c r="Q333" s="606"/>
      <c r="R333" s="606"/>
      <c r="S333" s="606"/>
      <c r="T333" s="606"/>
      <c r="U333" s="606"/>
      <c r="V333" s="606"/>
      <c r="W333" s="606"/>
      <c r="X333" s="606"/>
      <c r="Y333" s="606"/>
      <c r="Z333" s="606"/>
    </row>
    <row r="334" spans="2:26">
      <c r="B334" s="185"/>
      <c r="D334" s="215"/>
      <c r="F334" s="270"/>
      <c r="G334" s="231"/>
      <c r="H334" s="231"/>
      <c r="I334" s="606"/>
      <c r="J334" s="606"/>
      <c r="K334" s="606"/>
      <c r="L334" s="606"/>
      <c r="M334" s="606"/>
      <c r="N334" s="606"/>
      <c r="O334" s="606"/>
      <c r="P334" s="606"/>
      <c r="Q334" s="606"/>
      <c r="R334" s="606"/>
      <c r="S334" s="606"/>
      <c r="T334" s="606"/>
      <c r="U334" s="606"/>
      <c r="V334" s="606"/>
      <c r="W334" s="606"/>
      <c r="X334" s="606"/>
      <c r="Y334" s="606"/>
      <c r="Z334" s="606"/>
    </row>
    <row r="335" spans="2:26">
      <c r="B335" s="185"/>
      <c r="D335" s="215"/>
      <c r="F335" s="270"/>
      <c r="G335" s="231"/>
      <c r="H335" s="231"/>
      <c r="I335" s="606"/>
      <c r="J335" s="606"/>
      <c r="K335" s="606"/>
      <c r="L335" s="606"/>
      <c r="M335" s="606"/>
      <c r="N335" s="606"/>
      <c r="O335" s="606"/>
      <c r="P335" s="606"/>
      <c r="Q335" s="606"/>
      <c r="R335" s="606"/>
      <c r="S335" s="606"/>
      <c r="T335" s="606"/>
      <c r="U335" s="606"/>
      <c r="V335" s="606"/>
      <c r="W335" s="606"/>
      <c r="X335" s="606"/>
      <c r="Y335" s="606"/>
      <c r="Z335" s="606"/>
    </row>
    <row r="336" spans="2:26">
      <c r="B336" s="185"/>
      <c r="D336" s="215"/>
      <c r="F336" s="270"/>
      <c r="G336" s="231"/>
      <c r="H336" s="231"/>
      <c r="I336" s="606"/>
      <c r="J336" s="606"/>
      <c r="K336" s="606"/>
      <c r="L336" s="606"/>
      <c r="M336" s="606"/>
      <c r="N336" s="606"/>
      <c r="O336" s="606"/>
      <c r="P336" s="606"/>
      <c r="Q336" s="606"/>
      <c r="R336" s="606"/>
      <c r="S336" s="606"/>
      <c r="T336" s="606"/>
      <c r="U336" s="606"/>
      <c r="V336" s="606"/>
      <c r="W336" s="606"/>
      <c r="X336" s="606"/>
      <c r="Y336" s="606"/>
      <c r="Z336" s="606"/>
    </row>
    <row r="337" spans="2:26">
      <c r="B337" s="185"/>
      <c r="D337" s="215"/>
      <c r="F337" s="270"/>
      <c r="G337" s="231"/>
      <c r="H337" s="231"/>
      <c r="I337" s="606"/>
      <c r="J337" s="606"/>
      <c r="K337" s="606"/>
      <c r="L337" s="606"/>
      <c r="M337" s="606"/>
      <c r="N337" s="606"/>
      <c r="O337" s="606"/>
      <c r="P337" s="606"/>
      <c r="Q337" s="606"/>
      <c r="R337" s="606"/>
      <c r="S337" s="606"/>
      <c r="T337" s="606"/>
      <c r="U337" s="606"/>
      <c r="V337" s="606"/>
      <c r="W337" s="606"/>
      <c r="X337" s="606"/>
      <c r="Y337" s="606"/>
      <c r="Z337" s="606"/>
    </row>
    <row r="338" spans="2:26">
      <c r="B338" s="185"/>
      <c r="D338" s="215"/>
      <c r="F338" s="270"/>
      <c r="G338" s="231"/>
      <c r="H338" s="231"/>
      <c r="I338" s="606"/>
      <c r="J338" s="606"/>
      <c r="K338" s="606"/>
      <c r="L338" s="606"/>
      <c r="M338" s="606"/>
      <c r="N338" s="606"/>
      <c r="O338" s="606"/>
      <c r="P338" s="606"/>
      <c r="Q338" s="606"/>
      <c r="R338" s="606"/>
      <c r="S338" s="606"/>
      <c r="T338" s="606"/>
      <c r="U338" s="606"/>
      <c r="V338" s="606"/>
      <c r="W338" s="606"/>
      <c r="X338" s="606"/>
      <c r="Y338" s="606"/>
      <c r="Z338" s="606"/>
    </row>
    <row r="339" spans="2:26">
      <c r="B339" s="185"/>
      <c r="D339" s="215"/>
      <c r="F339" s="270"/>
      <c r="G339" s="231"/>
      <c r="H339" s="231"/>
      <c r="I339" s="606"/>
      <c r="J339" s="606"/>
      <c r="K339" s="606"/>
      <c r="L339" s="606"/>
      <c r="M339" s="606"/>
      <c r="N339" s="606"/>
      <c r="O339" s="606"/>
      <c r="P339" s="606"/>
      <c r="Q339" s="606"/>
      <c r="R339" s="606"/>
      <c r="S339" s="606"/>
      <c r="T339" s="606"/>
      <c r="U339" s="606"/>
      <c r="V339" s="606"/>
      <c r="W339" s="606"/>
      <c r="X339" s="606"/>
      <c r="Y339" s="606"/>
      <c r="Z339" s="606"/>
    </row>
    <row r="340" spans="2:26">
      <c r="B340" s="185"/>
      <c r="D340" s="215"/>
      <c r="F340" s="270"/>
      <c r="G340" s="231"/>
      <c r="H340" s="231"/>
      <c r="I340" s="606"/>
      <c r="J340" s="606"/>
      <c r="K340" s="606"/>
      <c r="L340" s="606"/>
      <c r="M340" s="606"/>
      <c r="N340" s="606"/>
      <c r="O340" s="606"/>
      <c r="P340" s="606"/>
      <c r="Q340" s="606"/>
      <c r="R340" s="606"/>
      <c r="S340" s="606"/>
      <c r="T340" s="606"/>
      <c r="U340" s="606"/>
      <c r="V340" s="606"/>
      <c r="W340" s="606"/>
      <c r="X340" s="606"/>
      <c r="Y340" s="606"/>
      <c r="Z340" s="606"/>
    </row>
    <row r="341" spans="2:26">
      <c r="B341" s="185"/>
      <c r="D341" s="215"/>
      <c r="F341" s="270"/>
      <c r="G341" s="231"/>
      <c r="H341" s="231"/>
      <c r="I341" s="606"/>
      <c r="J341" s="606"/>
      <c r="K341" s="606"/>
      <c r="L341" s="606"/>
      <c r="M341" s="606"/>
      <c r="N341" s="606"/>
      <c r="O341" s="606"/>
      <c r="P341" s="606"/>
      <c r="Q341" s="606"/>
      <c r="R341" s="606"/>
      <c r="S341" s="606"/>
      <c r="T341" s="606"/>
      <c r="U341" s="606"/>
      <c r="V341" s="606"/>
      <c r="W341" s="606"/>
      <c r="X341" s="606"/>
      <c r="Y341" s="606"/>
      <c r="Z341" s="606"/>
    </row>
    <row r="342" spans="2:26">
      <c r="B342" s="185"/>
      <c r="D342" s="215"/>
      <c r="F342" s="270"/>
      <c r="G342" s="231"/>
      <c r="H342" s="231"/>
      <c r="I342" s="606"/>
      <c r="J342" s="606"/>
      <c r="K342" s="606"/>
      <c r="L342" s="606"/>
      <c r="M342" s="606"/>
      <c r="N342" s="606"/>
      <c r="O342" s="606"/>
      <c r="P342" s="606"/>
      <c r="Q342" s="606"/>
      <c r="R342" s="606"/>
      <c r="S342" s="606"/>
      <c r="T342" s="606"/>
      <c r="U342" s="606"/>
      <c r="V342" s="606"/>
      <c r="W342" s="606"/>
      <c r="X342" s="606"/>
      <c r="Y342" s="606"/>
      <c r="Z342" s="606"/>
    </row>
    <row r="343" spans="2:26">
      <c r="B343" s="185"/>
      <c r="D343" s="215"/>
      <c r="F343" s="270"/>
      <c r="G343" s="231"/>
      <c r="H343" s="231"/>
      <c r="I343" s="606"/>
      <c r="J343" s="606"/>
      <c r="K343" s="606"/>
      <c r="L343" s="606"/>
      <c r="M343" s="606"/>
      <c r="N343" s="606"/>
      <c r="O343" s="606"/>
      <c r="P343" s="606"/>
      <c r="Q343" s="606"/>
      <c r="R343" s="606"/>
      <c r="S343" s="606"/>
      <c r="T343" s="606"/>
      <c r="U343" s="606"/>
      <c r="V343" s="606"/>
      <c r="W343" s="606"/>
      <c r="X343" s="606"/>
      <c r="Y343" s="606"/>
      <c r="Z343" s="606"/>
    </row>
    <row r="344" spans="2:26">
      <c r="B344" s="185"/>
      <c r="D344" s="215"/>
      <c r="F344" s="270"/>
      <c r="G344" s="231"/>
      <c r="H344" s="231"/>
      <c r="I344" s="606"/>
      <c r="J344" s="606"/>
      <c r="K344" s="606"/>
      <c r="L344" s="606"/>
      <c r="M344" s="606"/>
      <c r="N344" s="606"/>
      <c r="O344" s="606"/>
      <c r="P344" s="606"/>
      <c r="Q344" s="606"/>
      <c r="R344" s="606"/>
      <c r="S344" s="606"/>
      <c r="T344" s="606"/>
      <c r="U344" s="606"/>
      <c r="V344" s="606"/>
      <c r="W344" s="606"/>
      <c r="X344" s="606"/>
      <c r="Y344" s="606"/>
      <c r="Z344" s="606"/>
    </row>
    <row r="345" spans="2:26">
      <c r="B345" s="185"/>
      <c r="D345" s="215"/>
      <c r="F345" s="270"/>
      <c r="G345" s="231"/>
      <c r="H345" s="624"/>
      <c r="I345" s="606"/>
      <c r="J345" s="606"/>
      <c r="K345" s="606"/>
      <c r="L345" s="606"/>
      <c r="M345" s="606"/>
      <c r="N345" s="606"/>
      <c r="O345" s="606"/>
      <c r="P345" s="606"/>
      <c r="Q345" s="606"/>
      <c r="R345" s="606"/>
      <c r="S345" s="606"/>
      <c r="T345" s="606"/>
      <c r="U345" s="606"/>
      <c r="V345" s="606"/>
      <c r="W345" s="606"/>
      <c r="X345" s="606"/>
      <c r="Y345" s="606"/>
      <c r="Z345" s="606"/>
    </row>
    <row r="346" spans="2:26">
      <c r="B346" s="185"/>
      <c r="D346" s="215"/>
      <c r="F346" s="270"/>
      <c r="G346" s="231"/>
      <c r="H346" s="624"/>
      <c r="I346" s="606"/>
      <c r="J346" s="606"/>
      <c r="K346" s="606"/>
      <c r="L346" s="606"/>
      <c r="M346" s="606"/>
      <c r="N346" s="606"/>
      <c r="O346" s="606"/>
      <c r="P346" s="606"/>
      <c r="Q346" s="606"/>
      <c r="R346" s="606"/>
      <c r="S346" s="606"/>
      <c r="T346" s="606"/>
      <c r="U346" s="606"/>
      <c r="V346" s="606"/>
      <c r="W346" s="606"/>
      <c r="X346" s="606"/>
      <c r="Y346" s="606"/>
      <c r="Z346" s="606"/>
    </row>
    <row r="347" spans="2:26">
      <c r="B347" s="185"/>
      <c r="D347" s="215"/>
      <c r="F347" s="270"/>
      <c r="G347" s="624"/>
      <c r="H347" s="624"/>
      <c r="I347" s="606"/>
      <c r="J347" s="606"/>
      <c r="K347" s="606"/>
      <c r="L347" s="606"/>
      <c r="M347" s="606"/>
      <c r="N347" s="606"/>
      <c r="O347" s="606"/>
      <c r="P347" s="606"/>
      <c r="Q347" s="606"/>
      <c r="R347" s="606"/>
      <c r="S347" s="606"/>
      <c r="T347" s="606"/>
      <c r="U347" s="606"/>
      <c r="V347" s="606"/>
      <c r="W347" s="606"/>
      <c r="X347" s="606"/>
      <c r="Y347" s="606"/>
      <c r="Z347" s="606"/>
    </row>
    <row r="348" spans="2:26">
      <c r="B348" s="185"/>
      <c r="D348" s="215"/>
      <c r="F348" s="270"/>
      <c r="G348" s="624"/>
      <c r="H348" s="624"/>
      <c r="I348" s="606"/>
      <c r="J348" s="606"/>
      <c r="K348" s="606"/>
      <c r="L348" s="606"/>
      <c r="M348" s="606"/>
      <c r="N348" s="606"/>
      <c r="O348" s="606"/>
      <c r="P348" s="606"/>
      <c r="Q348" s="606"/>
      <c r="R348" s="606"/>
      <c r="S348" s="606"/>
      <c r="T348" s="606"/>
      <c r="U348" s="606"/>
      <c r="V348" s="606"/>
      <c r="W348" s="606"/>
      <c r="X348" s="606"/>
      <c r="Y348" s="606"/>
      <c r="Z348" s="606"/>
    </row>
    <row r="349" spans="2:26">
      <c r="B349" s="185"/>
      <c r="D349" s="215"/>
      <c r="F349" s="270"/>
      <c r="G349" s="624"/>
      <c r="H349" s="624"/>
      <c r="I349" s="606"/>
      <c r="J349" s="606"/>
      <c r="K349" s="606"/>
      <c r="L349" s="606"/>
      <c r="M349" s="606"/>
      <c r="N349" s="606"/>
      <c r="O349" s="606"/>
      <c r="P349" s="606"/>
      <c r="Q349" s="606"/>
      <c r="R349" s="606"/>
      <c r="S349" s="606"/>
      <c r="T349" s="606"/>
      <c r="U349" s="606"/>
      <c r="V349" s="606"/>
      <c r="W349" s="606"/>
      <c r="X349" s="606"/>
      <c r="Y349" s="606"/>
      <c r="Z349" s="606"/>
    </row>
    <row r="350" spans="2:26">
      <c r="B350" s="185"/>
      <c r="D350" s="215"/>
      <c r="F350" s="270"/>
      <c r="G350" s="624"/>
      <c r="H350" s="624"/>
      <c r="I350" s="606"/>
      <c r="J350" s="606"/>
      <c r="K350" s="606"/>
      <c r="L350" s="606"/>
      <c r="M350" s="606"/>
      <c r="N350" s="606"/>
      <c r="O350" s="606"/>
      <c r="P350" s="606"/>
      <c r="Q350" s="606"/>
      <c r="R350" s="606"/>
      <c r="S350" s="606"/>
      <c r="T350" s="606"/>
      <c r="U350" s="606"/>
      <c r="V350" s="606"/>
      <c r="W350" s="606"/>
      <c r="X350" s="606"/>
      <c r="Y350" s="606"/>
      <c r="Z350" s="606"/>
    </row>
    <row r="351" spans="2:26">
      <c r="B351" s="185"/>
      <c r="D351" s="215"/>
      <c r="F351" s="270"/>
      <c r="G351" s="624"/>
      <c r="H351" s="624"/>
      <c r="I351" s="606"/>
      <c r="J351" s="606"/>
      <c r="K351" s="606"/>
      <c r="L351" s="606"/>
      <c r="M351" s="606"/>
      <c r="N351" s="606"/>
      <c r="O351" s="606"/>
      <c r="P351" s="606"/>
      <c r="Q351" s="606"/>
      <c r="R351" s="606"/>
      <c r="S351" s="606"/>
      <c r="T351" s="606"/>
      <c r="U351" s="606"/>
      <c r="V351" s="606"/>
      <c r="W351" s="606"/>
      <c r="X351" s="606"/>
      <c r="Y351" s="606"/>
      <c r="Z351" s="606"/>
    </row>
    <row r="352" spans="2:26">
      <c r="B352" s="185"/>
      <c r="D352" s="215"/>
      <c r="F352" s="270"/>
      <c r="G352" s="624"/>
      <c r="H352" s="624"/>
      <c r="I352" s="606"/>
      <c r="J352" s="606"/>
      <c r="K352" s="606"/>
      <c r="L352" s="606"/>
      <c r="M352" s="606"/>
      <c r="N352" s="606"/>
      <c r="O352" s="606"/>
      <c r="P352" s="606"/>
      <c r="Q352" s="606"/>
      <c r="R352" s="606"/>
      <c r="S352" s="606"/>
      <c r="T352" s="606"/>
      <c r="U352" s="606"/>
      <c r="V352" s="606"/>
      <c r="W352" s="606"/>
      <c r="X352" s="606"/>
      <c r="Y352" s="606"/>
      <c r="Z352" s="606"/>
    </row>
    <row r="353" spans="2:26">
      <c r="B353" s="185"/>
      <c r="D353" s="215"/>
      <c r="F353" s="270"/>
      <c r="G353" s="624"/>
      <c r="H353" s="624"/>
      <c r="I353" s="606"/>
      <c r="J353" s="606"/>
      <c r="K353" s="606"/>
      <c r="L353" s="606"/>
      <c r="M353" s="606"/>
      <c r="N353" s="606"/>
      <c r="O353" s="606"/>
      <c r="P353" s="606"/>
      <c r="Q353" s="606"/>
      <c r="R353" s="606"/>
      <c r="S353" s="606"/>
      <c r="T353" s="606"/>
      <c r="U353" s="606"/>
      <c r="V353" s="606"/>
      <c r="W353" s="606"/>
      <c r="X353" s="606"/>
      <c r="Y353" s="606"/>
      <c r="Z353" s="606"/>
    </row>
    <row r="354" spans="2:26">
      <c r="B354" s="185"/>
      <c r="D354" s="215"/>
      <c r="F354" s="270"/>
      <c r="G354" s="624"/>
      <c r="H354" s="624"/>
      <c r="I354" s="606"/>
      <c r="J354" s="606"/>
      <c r="K354" s="606"/>
      <c r="L354" s="606"/>
      <c r="M354" s="606"/>
      <c r="N354" s="606"/>
      <c r="O354" s="606"/>
      <c r="P354" s="606"/>
      <c r="Q354" s="606"/>
      <c r="R354" s="606"/>
      <c r="S354" s="606"/>
      <c r="T354" s="606"/>
      <c r="U354" s="606"/>
      <c r="V354" s="606"/>
      <c r="W354" s="606"/>
      <c r="X354" s="606"/>
      <c r="Y354" s="606"/>
      <c r="Z354" s="606"/>
    </row>
    <row r="355" spans="2:26">
      <c r="B355" s="185"/>
      <c r="D355" s="215"/>
      <c r="F355" s="270"/>
      <c r="G355" s="624"/>
      <c r="H355" s="624"/>
      <c r="I355" s="606"/>
      <c r="J355" s="606"/>
      <c r="K355" s="606"/>
      <c r="L355" s="606"/>
      <c r="M355" s="606"/>
      <c r="N355" s="606"/>
      <c r="O355" s="606"/>
      <c r="P355" s="606"/>
      <c r="Q355" s="606"/>
      <c r="R355" s="606"/>
      <c r="S355" s="606"/>
      <c r="T355" s="606"/>
      <c r="U355" s="606"/>
      <c r="V355" s="606"/>
      <c r="W355" s="606"/>
      <c r="X355" s="606"/>
      <c r="Y355" s="606"/>
      <c r="Z355" s="606"/>
    </row>
    <row r="356" spans="2:26">
      <c r="B356" s="185"/>
      <c r="D356" s="215"/>
      <c r="F356" s="270"/>
      <c r="G356" s="624"/>
      <c r="H356" s="624"/>
      <c r="I356" s="606"/>
      <c r="J356" s="606"/>
      <c r="K356" s="606"/>
      <c r="L356" s="606"/>
      <c r="M356" s="606"/>
      <c r="N356" s="606"/>
      <c r="O356" s="606"/>
      <c r="P356" s="606"/>
      <c r="Q356" s="606"/>
      <c r="R356" s="606"/>
      <c r="S356" s="606"/>
      <c r="T356" s="606"/>
      <c r="U356" s="606"/>
      <c r="V356" s="606"/>
      <c r="W356" s="606"/>
      <c r="X356" s="606"/>
      <c r="Y356" s="606"/>
      <c r="Z356" s="606"/>
    </row>
    <row r="357" spans="2:26">
      <c r="B357" s="185"/>
      <c r="D357" s="215"/>
      <c r="F357" s="270"/>
      <c r="G357" s="624"/>
      <c r="H357" s="624"/>
      <c r="I357" s="606"/>
      <c r="J357" s="606"/>
      <c r="K357" s="606"/>
      <c r="L357" s="606"/>
      <c r="M357" s="606"/>
      <c r="N357" s="606"/>
      <c r="O357" s="606"/>
      <c r="P357" s="606"/>
      <c r="Q357" s="606"/>
      <c r="R357" s="606"/>
      <c r="S357" s="606"/>
      <c r="T357" s="606"/>
      <c r="U357" s="606"/>
      <c r="V357" s="606"/>
      <c r="W357" s="606"/>
      <c r="X357" s="606"/>
      <c r="Y357" s="606"/>
      <c r="Z357" s="606"/>
    </row>
    <row r="358" spans="2:26">
      <c r="B358" s="185"/>
      <c r="D358" s="215"/>
      <c r="F358" s="270"/>
      <c r="G358" s="624"/>
      <c r="H358" s="624"/>
      <c r="I358" s="606"/>
      <c r="J358" s="606"/>
      <c r="K358" s="606"/>
      <c r="L358" s="606"/>
      <c r="M358" s="606"/>
      <c r="N358" s="606"/>
      <c r="O358" s="606"/>
      <c r="P358" s="606"/>
      <c r="Q358" s="606"/>
      <c r="R358" s="606"/>
      <c r="S358" s="606"/>
      <c r="T358" s="606"/>
      <c r="U358" s="606"/>
      <c r="V358" s="606"/>
      <c r="W358" s="606"/>
      <c r="X358" s="606"/>
      <c r="Y358" s="606"/>
      <c r="Z358" s="606"/>
    </row>
    <row r="359" spans="2:26">
      <c r="B359" s="185"/>
      <c r="D359" s="215"/>
      <c r="F359" s="270"/>
      <c r="G359" s="624"/>
      <c r="H359" s="624"/>
      <c r="I359" s="606"/>
      <c r="J359" s="606"/>
      <c r="K359" s="606"/>
      <c r="L359" s="606"/>
      <c r="M359" s="606"/>
      <c r="N359" s="606"/>
      <c r="O359" s="606"/>
      <c r="P359" s="606"/>
      <c r="Q359" s="606"/>
      <c r="R359" s="606"/>
      <c r="S359" s="606"/>
      <c r="T359" s="606"/>
      <c r="U359" s="606"/>
      <c r="V359" s="606"/>
      <c r="W359" s="606"/>
      <c r="X359" s="606"/>
      <c r="Y359" s="606"/>
      <c r="Z359" s="606"/>
    </row>
    <row r="360" spans="2:26">
      <c r="B360" s="185"/>
      <c r="D360" s="215"/>
      <c r="F360" s="270"/>
      <c r="G360" s="624"/>
      <c r="H360" s="624"/>
      <c r="I360" s="606"/>
      <c r="J360" s="606"/>
      <c r="K360" s="606"/>
      <c r="L360" s="606"/>
      <c r="M360" s="606"/>
      <c r="N360" s="606"/>
      <c r="O360" s="606"/>
      <c r="P360" s="606"/>
      <c r="Q360" s="606"/>
      <c r="R360" s="606"/>
      <c r="S360" s="606"/>
      <c r="T360" s="606"/>
      <c r="U360" s="606"/>
      <c r="V360" s="606"/>
      <c r="W360" s="606"/>
      <c r="X360" s="606"/>
      <c r="Y360" s="606"/>
      <c r="Z360" s="606"/>
    </row>
    <row r="361" spans="2:26">
      <c r="B361" s="185"/>
      <c r="D361" s="215"/>
      <c r="F361" s="270"/>
      <c r="G361" s="624"/>
      <c r="H361" s="624"/>
      <c r="I361" s="606"/>
      <c r="J361" s="606"/>
      <c r="K361" s="606"/>
      <c r="L361" s="606"/>
      <c r="M361" s="606"/>
      <c r="N361" s="606"/>
      <c r="O361" s="606"/>
      <c r="P361" s="606"/>
      <c r="Q361" s="606"/>
      <c r="R361" s="606"/>
      <c r="S361" s="606"/>
      <c r="T361" s="606"/>
      <c r="U361" s="606"/>
      <c r="V361" s="606"/>
      <c r="W361" s="606"/>
      <c r="X361" s="606"/>
      <c r="Y361" s="606"/>
      <c r="Z361" s="606"/>
    </row>
    <row r="362" spans="2:26">
      <c r="B362" s="185"/>
      <c r="D362" s="215"/>
      <c r="F362" s="270"/>
      <c r="G362" s="624"/>
      <c r="H362" s="624"/>
      <c r="I362" s="606"/>
      <c r="J362" s="606"/>
      <c r="K362" s="606"/>
      <c r="L362" s="606"/>
      <c r="M362" s="606"/>
      <c r="N362" s="606"/>
      <c r="O362" s="606"/>
      <c r="P362" s="606"/>
      <c r="Q362" s="606"/>
      <c r="R362" s="606"/>
      <c r="S362" s="606"/>
      <c r="T362" s="606"/>
      <c r="U362" s="606"/>
      <c r="V362" s="606"/>
      <c r="W362" s="606"/>
      <c r="X362" s="606"/>
      <c r="Y362" s="606"/>
      <c r="Z362" s="606"/>
    </row>
    <row r="363" spans="2:26">
      <c r="B363" s="185"/>
      <c r="D363" s="215"/>
      <c r="F363" s="270"/>
      <c r="G363" s="624"/>
      <c r="H363" s="624"/>
      <c r="I363" s="606"/>
      <c r="J363" s="606"/>
      <c r="K363" s="606"/>
      <c r="L363" s="606"/>
      <c r="M363" s="606"/>
      <c r="N363" s="606"/>
      <c r="O363" s="606"/>
      <c r="P363" s="606"/>
      <c r="Q363" s="606"/>
      <c r="R363" s="606"/>
      <c r="S363" s="606"/>
      <c r="T363" s="606"/>
      <c r="U363" s="606"/>
      <c r="V363" s="606"/>
      <c r="W363" s="606"/>
      <c r="X363" s="606"/>
      <c r="Y363" s="606"/>
      <c r="Z363" s="606"/>
    </row>
    <row r="364" spans="2:26">
      <c r="B364" s="185"/>
      <c r="D364" s="215"/>
      <c r="F364" s="270"/>
      <c r="G364" s="624"/>
      <c r="H364" s="624"/>
      <c r="I364" s="606"/>
      <c r="J364" s="606"/>
      <c r="K364" s="606"/>
      <c r="L364" s="606"/>
      <c r="M364" s="606"/>
      <c r="N364" s="606"/>
      <c r="O364" s="606"/>
      <c r="P364" s="606"/>
      <c r="Q364" s="606"/>
      <c r="R364" s="606"/>
      <c r="S364" s="606"/>
      <c r="T364" s="606"/>
      <c r="U364" s="606"/>
      <c r="V364" s="606"/>
      <c r="W364" s="606"/>
      <c r="X364" s="606"/>
      <c r="Y364" s="606"/>
      <c r="Z364" s="606"/>
    </row>
    <row r="365" spans="2:26">
      <c r="B365" s="185"/>
      <c r="D365" s="215"/>
      <c r="F365" s="270"/>
      <c r="G365" s="624"/>
      <c r="H365" s="624"/>
      <c r="I365" s="606"/>
      <c r="J365" s="606"/>
      <c r="K365" s="606"/>
      <c r="L365" s="606"/>
      <c r="M365" s="606"/>
      <c r="N365" s="606"/>
      <c r="O365" s="606"/>
      <c r="P365" s="606"/>
      <c r="Q365" s="606"/>
      <c r="R365" s="606"/>
      <c r="S365" s="606"/>
      <c r="T365" s="606"/>
      <c r="U365" s="606"/>
      <c r="V365" s="606"/>
      <c r="W365" s="606"/>
      <c r="X365" s="606"/>
      <c r="Y365" s="606"/>
      <c r="Z365" s="606"/>
    </row>
    <row r="366" spans="2:26">
      <c r="B366" s="185"/>
      <c r="D366" s="215"/>
      <c r="F366" s="270"/>
      <c r="G366" s="624"/>
      <c r="H366" s="624"/>
      <c r="I366" s="606"/>
      <c r="J366" s="606"/>
      <c r="K366" s="606"/>
      <c r="L366" s="606"/>
      <c r="M366" s="606"/>
      <c r="N366" s="606"/>
      <c r="O366" s="606"/>
      <c r="P366" s="606"/>
      <c r="Q366" s="606"/>
      <c r="R366" s="606"/>
      <c r="S366" s="606"/>
      <c r="T366" s="606"/>
      <c r="U366" s="606"/>
      <c r="V366" s="606"/>
      <c r="W366" s="606"/>
      <c r="X366" s="606"/>
      <c r="Y366" s="606"/>
      <c r="Z366" s="606"/>
    </row>
    <row r="367" spans="2:26">
      <c r="B367" s="185"/>
      <c r="D367" s="215"/>
      <c r="F367" s="270"/>
      <c r="G367" s="624"/>
      <c r="H367" s="624"/>
      <c r="I367" s="606"/>
      <c r="J367" s="606"/>
      <c r="K367" s="606"/>
      <c r="L367" s="606"/>
      <c r="M367" s="606"/>
      <c r="N367" s="606"/>
      <c r="O367" s="606"/>
      <c r="P367" s="606"/>
      <c r="Q367" s="606"/>
      <c r="R367" s="606"/>
      <c r="S367" s="606"/>
      <c r="T367" s="606"/>
      <c r="U367" s="606"/>
      <c r="V367" s="606"/>
      <c r="W367" s="606"/>
      <c r="X367" s="606"/>
      <c r="Y367" s="606"/>
      <c r="Z367" s="606"/>
    </row>
    <row r="368" spans="2:26">
      <c r="B368" s="185"/>
      <c r="D368" s="215"/>
      <c r="F368" s="270"/>
      <c r="G368" s="624"/>
      <c r="H368" s="624"/>
      <c r="I368" s="606"/>
      <c r="J368" s="606"/>
      <c r="K368" s="606"/>
      <c r="L368" s="606"/>
      <c r="M368" s="606"/>
      <c r="N368" s="606"/>
      <c r="O368" s="606"/>
      <c r="P368" s="606"/>
      <c r="Q368" s="606"/>
      <c r="R368" s="606"/>
      <c r="S368" s="606"/>
      <c r="T368" s="606"/>
      <c r="U368" s="606"/>
      <c r="V368" s="606"/>
      <c r="W368" s="606"/>
      <c r="X368" s="606"/>
      <c r="Y368" s="606"/>
      <c r="Z368" s="606"/>
    </row>
    <row r="369" spans="2:26">
      <c r="B369" s="185"/>
      <c r="D369" s="215"/>
      <c r="F369" s="270"/>
      <c r="G369" s="624"/>
      <c r="H369" s="624"/>
      <c r="I369" s="606"/>
      <c r="J369" s="606"/>
      <c r="K369" s="606"/>
      <c r="L369" s="606"/>
      <c r="M369" s="606"/>
      <c r="N369" s="606"/>
      <c r="O369" s="606"/>
      <c r="P369" s="606"/>
      <c r="Q369" s="606"/>
      <c r="R369" s="606"/>
      <c r="S369" s="606"/>
      <c r="T369" s="606"/>
      <c r="U369" s="606"/>
      <c r="V369" s="606"/>
      <c r="W369" s="606"/>
      <c r="X369" s="606"/>
      <c r="Y369" s="606"/>
      <c r="Z369" s="606"/>
    </row>
    <row r="370" spans="2:26">
      <c r="B370" s="185"/>
      <c r="D370" s="215"/>
      <c r="F370" s="270"/>
      <c r="G370" s="624"/>
      <c r="H370" s="624"/>
      <c r="I370" s="606"/>
      <c r="J370" s="606"/>
      <c r="K370" s="606"/>
      <c r="L370" s="606"/>
      <c r="M370" s="606"/>
      <c r="N370" s="606"/>
      <c r="O370" s="606"/>
      <c r="P370" s="606"/>
      <c r="Q370" s="606"/>
      <c r="R370" s="606"/>
      <c r="S370" s="606"/>
      <c r="T370" s="606"/>
      <c r="U370" s="606"/>
      <c r="V370" s="606"/>
      <c r="W370" s="606"/>
      <c r="X370" s="606"/>
      <c r="Y370" s="606"/>
      <c r="Z370" s="606"/>
    </row>
    <row r="371" spans="2:26">
      <c r="B371" s="185"/>
      <c r="D371" s="215"/>
      <c r="F371" s="270"/>
      <c r="G371" s="624"/>
      <c r="H371" s="624"/>
      <c r="I371" s="606"/>
      <c r="J371" s="606"/>
      <c r="K371" s="606"/>
      <c r="L371" s="606"/>
      <c r="M371" s="606"/>
      <c r="N371" s="606"/>
      <c r="O371" s="606"/>
      <c r="P371" s="606"/>
      <c r="Q371" s="606"/>
      <c r="R371" s="606"/>
      <c r="S371" s="606"/>
      <c r="T371" s="606"/>
      <c r="U371" s="606"/>
      <c r="V371" s="606"/>
      <c r="W371" s="606"/>
      <c r="X371" s="606"/>
      <c r="Y371" s="606"/>
      <c r="Z371" s="606"/>
    </row>
    <row r="372" spans="2:26">
      <c r="B372" s="185"/>
      <c r="D372" s="215"/>
      <c r="F372" s="270"/>
      <c r="G372" s="624"/>
      <c r="H372" s="624"/>
      <c r="I372" s="606"/>
      <c r="J372" s="606"/>
      <c r="K372" s="606"/>
      <c r="L372" s="606"/>
      <c r="M372" s="606"/>
      <c r="N372" s="606"/>
      <c r="O372" s="606"/>
      <c r="P372" s="606"/>
      <c r="Q372" s="606"/>
      <c r="R372" s="606"/>
      <c r="S372" s="606"/>
      <c r="T372" s="606"/>
      <c r="U372" s="606"/>
      <c r="V372" s="606"/>
      <c r="W372" s="606"/>
      <c r="X372" s="606"/>
      <c r="Y372" s="606"/>
      <c r="Z372" s="606"/>
    </row>
    <row r="373" spans="2:26">
      <c r="B373" s="185"/>
      <c r="D373" s="215"/>
      <c r="F373" s="270"/>
      <c r="G373" s="624"/>
      <c r="H373" s="624"/>
      <c r="I373" s="606"/>
      <c r="J373" s="606"/>
      <c r="K373" s="606"/>
      <c r="L373" s="606"/>
      <c r="M373" s="606"/>
      <c r="N373" s="606"/>
      <c r="O373" s="606"/>
      <c r="P373" s="606"/>
      <c r="Q373" s="606"/>
      <c r="R373" s="606"/>
      <c r="S373" s="606"/>
      <c r="T373" s="606"/>
      <c r="U373" s="606"/>
      <c r="V373" s="606"/>
      <c r="W373" s="606"/>
      <c r="X373" s="606"/>
      <c r="Y373" s="606"/>
      <c r="Z373" s="606"/>
    </row>
    <row r="374" spans="2:26">
      <c r="B374" s="185"/>
      <c r="D374" s="215"/>
      <c r="F374" s="270"/>
      <c r="G374" s="624"/>
      <c r="H374" s="624"/>
      <c r="I374" s="606"/>
      <c r="J374" s="606"/>
      <c r="K374" s="606"/>
      <c r="L374" s="606"/>
      <c r="M374" s="606"/>
      <c r="N374" s="606"/>
      <c r="O374" s="606"/>
      <c r="P374" s="606"/>
      <c r="Q374" s="606"/>
      <c r="R374" s="606"/>
      <c r="S374" s="606"/>
      <c r="T374" s="606"/>
      <c r="U374" s="606"/>
      <c r="V374" s="606"/>
      <c r="W374" s="606"/>
      <c r="X374" s="606"/>
      <c r="Y374" s="606"/>
      <c r="Z374" s="606"/>
    </row>
    <row r="375" spans="2:26">
      <c r="B375" s="185"/>
      <c r="D375" s="215"/>
      <c r="F375" s="270"/>
      <c r="G375" s="624"/>
      <c r="H375" s="624"/>
      <c r="I375" s="606"/>
      <c r="J375" s="606"/>
      <c r="K375" s="606"/>
      <c r="L375" s="606"/>
      <c r="M375" s="606"/>
      <c r="N375" s="606"/>
      <c r="O375" s="606"/>
      <c r="P375" s="606"/>
      <c r="Q375" s="606"/>
      <c r="R375" s="606"/>
      <c r="S375" s="606"/>
      <c r="T375" s="606"/>
      <c r="U375" s="606"/>
      <c r="V375" s="606"/>
      <c r="W375" s="606"/>
      <c r="X375" s="606"/>
      <c r="Y375" s="606"/>
      <c r="Z375" s="606"/>
    </row>
    <row r="376" spans="2:26">
      <c r="B376" s="185"/>
      <c r="D376" s="215"/>
      <c r="F376" s="270"/>
      <c r="G376" s="624"/>
      <c r="H376" s="624"/>
      <c r="I376" s="606"/>
      <c r="J376" s="606"/>
      <c r="K376" s="606"/>
      <c r="L376" s="606"/>
      <c r="M376" s="606"/>
      <c r="N376" s="606"/>
      <c r="O376" s="606"/>
      <c r="P376" s="606"/>
      <c r="Q376" s="606"/>
      <c r="R376" s="606"/>
      <c r="S376" s="606"/>
      <c r="T376" s="606"/>
      <c r="U376" s="606"/>
      <c r="V376" s="606"/>
      <c r="W376" s="606"/>
      <c r="X376" s="606"/>
      <c r="Y376" s="606"/>
      <c r="Z376" s="606"/>
    </row>
    <row r="377" spans="2:26">
      <c r="B377" s="185"/>
      <c r="D377" s="215"/>
      <c r="F377" s="270"/>
      <c r="G377" s="624"/>
      <c r="H377" s="624"/>
      <c r="I377" s="606"/>
      <c r="J377" s="606"/>
      <c r="K377" s="606"/>
      <c r="L377" s="606"/>
      <c r="M377" s="606"/>
      <c r="N377" s="606"/>
      <c r="O377" s="606"/>
      <c r="P377" s="606"/>
      <c r="Q377" s="606"/>
      <c r="R377" s="606"/>
      <c r="S377" s="606"/>
      <c r="T377" s="606"/>
      <c r="U377" s="606"/>
      <c r="V377" s="606"/>
      <c r="W377" s="606"/>
      <c r="X377" s="606"/>
      <c r="Y377" s="606"/>
      <c r="Z377" s="606"/>
    </row>
    <row r="378" spans="2:26">
      <c r="B378" s="185"/>
      <c r="D378" s="215"/>
      <c r="F378" s="270"/>
      <c r="G378" s="624"/>
      <c r="H378" s="624"/>
      <c r="I378" s="606"/>
      <c r="J378" s="606"/>
      <c r="K378" s="606"/>
      <c r="L378" s="606"/>
      <c r="M378" s="606"/>
      <c r="N378" s="606"/>
      <c r="O378" s="606"/>
      <c r="P378" s="606"/>
      <c r="Q378" s="606"/>
      <c r="R378" s="606"/>
      <c r="S378" s="606"/>
      <c r="T378" s="606"/>
      <c r="U378" s="606"/>
      <c r="V378" s="606"/>
      <c r="W378" s="606"/>
      <c r="X378" s="606"/>
      <c r="Y378" s="606"/>
      <c r="Z378" s="606"/>
    </row>
    <row r="379" spans="2:26">
      <c r="B379" s="185"/>
      <c r="D379" s="215"/>
      <c r="F379" s="270"/>
      <c r="G379" s="624"/>
      <c r="H379" s="624"/>
      <c r="I379" s="606"/>
      <c r="J379" s="606"/>
      <c r="K379" s="606"/>
      <c r="L379" s="606"/>
      <c r="M379" s="606"/>
      <c r="N379" s="606"/>
      <c r="O379" s="606"/>
      <c r="P379" s="606"/>
      <c r="Q379" s="606"/>
      <c r="R379" s="606"/>
      <c r="S379" s="606"/>
      <c r="T379" s="606"/>
      <c r="U379" s="606"/>
      <c r="V379" s="606"/>
      <c r="W379" s="606"/>
      <c r="X379" s="606"/>
      <c r="Y379" s="606"/>
      <c r="Z379" s="606"/>
    </row>
    <row r="380" spans="2:26">
      <c r="B380" s="185"/>
      <c r="D380" s="215"/>
      <c r="F380" s="270"/>
      <c r="G380" s="624"/>
      <c r="H380" s="624"/>
      <c r="I380" s="606"/>
      <c r="J380" s="606"/>
      <c r="K380" s="606"/>
      <c r="L380" s="606"/>
      <c r="M380" s="606"/>
      <c r="N380" s="606"/>
      <c r="O380" s="606"/>
      <c r="P380" s="606"/>
      <c r="Q380" s="606"/>
      <c r="R380" s="606"/>
      <c r="S380" s="606"/>
      <c r="T380" s="606"/>
      <c r="U380" s="606"/>
      <c r="V380" s="606"/>
      <c r="W380" s="606"/>
      <c r="X380" s="606"/>
      <c r="Y380" s="606"/>
      <c r="Z380" s="606"/>
    </row>
    <row r="381" spans="2:26">
      <c r="B381" s="185"/>
      <c r="D381" s="215"/>
      <c r="F381" s="270"/>
      <c r="G381" s="624"/>
      <c r="H381" s="624"/>
      <c r="I381" s="606"/>
      <c r="J381" s="606"/>
      <c r="K381" s="606"/>
      <c r="L381" s="606"/>
      <c r="M381" s="606"/>
      <c r="N381" s="606"/>
      <c r="O381" s="606"/>
      <c r="P381" s="606"/>
      <c r="Q381" s="606"/>
      <c r="R381" s="606"/>
      <c r="S381" s="606"/>
      <c r="T381" s="606"/>
      <c r="U381" s="606"/>
      <c r="V381" s="606"/>
      <c r="W381" s="606"/>
      <c r="X381" s="606"/>
      <c r="Y381" s="606"/>
      <c r="Z381" s="606"/>
    </row>
    <row r="382" spans="2:26">
      <c r="B382" s="185"/>
      <c r="D382" s="215"/>
      <c r="F382" s="270"/>
      <c r="G382" s="624"/>
      <c r="H382" s="624"/>
      <c r="I382" s="606"/>
      <c r="J382" s="606"/>
      <c r="K382" s="606"/>
      <c r="L382" s="606"/>
      <c r="M382" s="606"/>
      <c r="N382" s="606"/>
      <c r="O382" s="606"/>
      <c r="P382" s="606"/>
      <c r="Q382" s="606"/>
      <c r="R382" s="606"/>
      <c r="S382" s="606"/>
      <c r="T382" s="606"/>
      <c r="U382" s="606"/>
      <c r="V382" s="606"/>
      <c r="W382" s="606"/>
      <c r="X382" s="606"/>
      <c r="Y382" s="606"/>
      <c r="Z382" s="606"/>
    </row>
    <row r="383" spans="2:26">
      <c r="B383" s="185"/>
      <c r="D383" s="215"/>
      <c r="F383" s="270"/>
      <c r="G383" s="624"/>
      <c r="H383" s="624"/>
      <c r="I383" s="606"/>
      <c r="J383" s="606"/>
      <c r="K383" s="606"/>
      <c r="L383" s="606"/>
      <c r="M383" s="606"/>
      <c r="N383" s="606"/>
      <c r="O383" s="606"/>
      <c r="P383" s="606"/>
      <c r="Q383" s="606"/>
      <c r="R383" s="606"/>
      <c r="S383" s="606"/>
      <c r="T383" s="606"/>
      <c r="U383" s="606"/>
      <c r="V383" s="606"/>
      <c r="W383" s="606"/>
      <c r="X383" s="606"/>
      <c r="Y383" s="606"/>
      <c r="Z383" s="606"/>
    </row>
    <row r="384" spans="2:26">
      <c r="B384" s="185"/>
      <c r="D384" s="215"/>
      <c r="F384" s="270"/>
      <c r="G384" s="624"/>
      <c r="H384" s="624"/>
      <c r="I384" s="606"/>
      <c r="J384" s="606"/>
      <c r="K384" s="606"/>
      <c r="L384" s="606"/>
      <c r="M384" s="606"/>
      <c r="N384" s="606"/>
      <c r="O384" s="606"/>
      <c r="P384" s="606"/>
      <c r="Q384" s="606"/>
      <c r="R384" s="606"/>
      <c r="S384" s="606"/>
      <c r="T384" s="606"/>
      <c r="U384" s="606"/>
      <c r="V384" s="606"/>
      <c r="W384" s="606"/>
      <c r="X384" s="606"/>
      <c r="Y384" s="606"/>
      <c r="Z384" s="606"/>
    </row>
    <row r="385" spans="2:26">
      <c r="B385" s="185"/>
      <c r="D385" s="215"/>
      <c r="F385" s="270"/>
      <c r="G385" s="624"/>
      <c r="H385" s="624"/>
      <c r="I385" s="606"/>
      <c r="J385" s="606"/>
      <c r="K385" s="606"/>
      <c r="L385" s="606"/>
      <c r="M385" s="606"/>
      <c r="N385" s="606"/>
      <c r="O385" s="606"/>
      <c r="P385" s="606"/>
      <c r="Q385" s="606"/>
      <c r="R385" s="606"/>
      <c r="S385" s="606"/>
      <c r="T385" s="606"/>
      <c r="U385" s="606"/>
      <c r="V385" s="606"/>
      <c r="W385" s="606"/>
      <c r="X385" s="606"/>
      <c r="Y385" s="606"/>
      <c r="Z385" s="606"/>
    </row>
    <row r="386" spans="2:26">
      <c r="B386" s="185"/>
      <c r="D386" s="215"/>
      <c r="F386" s="270"/>
      <c r="G386" s="624"/>
      <c r="H386" s="624"/>
      <c r="I386" s="606"/>
      <c r="J386" s="606"/>
      <c r="K386" s="606"/>
      <c r="L386" s="606"/>
      <c r="M386" s="606"/>
      <c r="N386" s="606"/>
      <c r="O386" s="606"/>
      <c r="P386" s="606"/>
      <c r="Q386" s="606"/>
      <c r="R386" s="606"/>
      <c r="S386" s="606"/>
      <c r="T386" s="606"/>
      <c r="U386" s="606"/>
      <c r="V386" s="606"/>
      <c r="W386" s="606"/>
      <c r="X386" s="606"/>
      <c r="Y386" s="606"/>
      <c r="Z386" s="606"/>
    </row>
    <row r="387" spans="2:26">
      <c r="B387" s="185"/>
      <c r="D387" s="215"/>
      <c r="F387" s="270"/>
      <c r="G387" s="624"/>
      <c r="H387" s="624"/>
      <c r="I387" s="606"/>
      <c r="J387" s="606"/>
      <c r="K387" s="606"/>
      <c r="L387" s="606"/>
      <c r="M387" s="606"/>
      <c r="N387" s="606"/>
      <c r="O387" s="606"/>
      <c r="P387" s="606"/>
      <c r="Q387" s="606"/>
      <c r="R387" s="606"/>
      <c r="S387" s="606"/>
      <c r="T387" s="606"/>
      <c r="U387" s="606"/>
      <c r="V387" s="606"/>
      <c r="W387" s="606"/>
      <c r="X387" s="606"/>
      <c r="Y387" s="606"/>
      <c r="Z387" s="606"/>
    </row>
    <row r="388" spans="2:26">
      <c r="B388" s="185"/>
      <c r="D388" s="215"/>
      <c r="F388" s="270"/>
      <c r="G388" s="624"/>
      <c r="H388" s="624"/>
      <c r="I388" s="606"/>
      <c r="J388" s="606"/>
      <c r="K388" s="606"/>
      <c r="L388" s="606"/>
      <c r="M388" s="606"/>
      <c r="N388" s="606"/>
      <c r="O388" s="606"/>
      <c r="P388" s="606"/>
      <c r="Q388" s="606"/>
      <c r="R388" s="606"/>
      <c r="S388" s="606"/>
      <c r="T388" s="606"/>
      <c r="U388" s="606"/>
      <c r="V388" s="606"/>
      <c r="W388" s="606"/>
      <c r="X388" s="606"/>
      <c r="Y388" s="606"/>
      <c r="Z388" s="606"/>
    </row>
    <row r="389" spans="2:26">
      <c r="B389" s="185"/>
      <c r="D389" s="215"/>
      <c r="F389" s="270"/>
      <c r="G389" s="624"/>
      <c r="H389" s="624"/>
      <c r="I389" s="606"/>
      <c r="J389" s="606"/>
      <c r="K389" s="606"/>
      <c r="L389" s="606"/>
      <c r="M389" s="606"/>
      <c r="N389" s="606"/>
      <c r="O389" s="606"/>
      <c r="P389" s="606"/>
      <c r="Q389" s="606"/>
      <c r="R389" s="606"/>
      <c r="S389" s="606"/>
      <c r="T389" s="606"/>
      <c r="U389" s="606"/>
      <c r="V389" s="606"/>
      <c r="W389" s="606"/>
      <c r="X389" s="606"/>
      <c r="Y389" s="606"/>
      <c r="Z389" s="606"/>
    </row>
    <row r="390" spans="2:26">
      <c r="B390" s="185"/>
      <c r="D390" s="215"/>
      <c r="F390" s="270"/>
      <c r="G390" s="624"/>
      <c r="H390" s="624"/>
      <c r="I390" s="606"/>
      <c r="J390" s="606"/>
      <c r="K390" s="606"/>
      <c r="L390" s="606"/>
      <c r="M390" s="606"/>
      <c r="N390" s="606"/>
      <c r="O390" s="606"/>
      <c r="P390" s="606"/>
      <c r="Q390" s="606"/>
      <c r="R390" s="606"/>
      <c r="S390" s="606"/>
      <c r="T390" s="606"/>
      <c r="U390" s="606"/>
      <c r="V390" s="606"/>
      <c r="W390" s="606"/>
      <c r="X390" s="606"/>
      <c r="Y390" s="606"/>
      <c r="Z390" s="606"/>
    </row>
    <row r="391" spans="2:26">
      <c r="B391" s="185"/>
      <c r="D391" s="215"/>
      <c r="F391" s="270"/>
      <c r="G391" s="624"/>
      <c r="H391" s="624"/>
      <c r="I391" s="606"/>
      <c r="J391" s="606"/>
      <c r="K391" s="606"/>
      <c r="L391" s="606"/>
      <c r="M391" s="606"/>
      <c r="N391" s="606"/>
      <c r="O391" s="606"/>
      <c r="P391" s="606"/>
      <c r="Q391" s="606"/>
      <c r="R391" s="606"/>
      <c r="S391" s="606"/>
      <c r="T391" s="606"/>
      <c r="U391" s="606"/>
      <c r="V391" s="606"/>
      <c r="W391" s="606"/>
      <c r="X391" s="606"/>
      <c r="Y391" s="606"/>
      <c r="Z391" s="606"/>
    </row>
    <row r="392" spans="2:26">
      <c r="B392" s="185"/>
      <c r="D392" s="215"/>
      <c r="F392" s="270"/>
      <c r="G392" s="624"/>
      <c r="H392" s="624"/>
      <c r="I392" s="606"/>
      <c r="J392" s="606"/>
      <c r="K392" s="606"/>
      <c r="L392" s="606"/>
      <c r="M392" s="606"/>
      <c r="N392" s="606"/>
      <c r="O392" s="606"/>
      <c r="P392" s="606"/>
      <c r="Q392" s="606"/>
      <c r="R392" s="606"/>
      <c r="S392" s="606"/>
      <c r="T392" s="606"/>
      <c r="U392" s="606"/>
      <c r="V392" s="606"/>
      <c r="W392" s="606"/>
      <c r="X392" s="606"/>
      <c r="Y392" s="606"/>
      <c r="Z392" s="606"/>
    </row>
    <row r="393" spans="2:26">
      <c r="B393" s="185"/>
      <c r="D393" s="215"/>
      <c r="F393" s="270"/>
      <c r="G393" s="624"/>
      <c r="H393" s="624"/>
      <c r="I393" s="606"/>
      <c r="J393" s="606"/>
      <c r="K393" s="606"/>
      <c r="L393" s="606"/>
      <c r="M393" s="606"/>
      <c r="N393" s="606"/>
      <c r="O393" s="606"/>
      <c r="P393" s="606"/>
      <c r="Q393" s="606"/>
      <c r="R393" s="606"/>
      <c r="S393" s="606"/>
      <c r="T393" s="606"/>
      <c r="U393" s="606"/>
      <c r="V393" s="606"/>
      <c r="W393" s="606"/>
      <c r="X393" s="606"/>
      <c r="Y393" s="606"/>
      <c r="Z393" s="606"/>
    </row>
    <row r="394" spans="2:26">
      <c r="B394" s="185"/>
      <c r="D394" s="215"/>
      <c r="F394" s="270"/>
      <c r="G394" s="624"/>
      <c r="H394" s="624"/>
      <c r="I394" s="606"/>
      <c r="J394" s="606"/>
      <c r="K394" s="606"/>
      <c r="L394" s="606"/>
      <c r="M394" s="606"/>
      <c r="N394" s="606"/>
      <c r="O394" s="606"/>
      <c r="P394" s="606"/>
      <c r="Q394" s="606"/>
      <c r="R394" s="606"/>
      <c r="S394" s="606"/>
      <c r="T394" s="606"/>
      <c r="U394" s="606"/>
      <c r="V394" s="606"/>
      <c r="W394" s="606"/>
      <c r="X394" s="606"/>
      <c r="Y394" s="606"/>
      <c r="Z394" s="606"/>
    </row>
    <row r="395" spans="2:26">
      <c r="B395" s="185"/>
      <c r="D395" s="215"/>
      <c r="F395" s="270"/>
      <c r="G395" s="624"/>
      <c r="H395" s="624"/>
      <c r="I395" s="606"/>
      <c r="J395" s="606"/>
      <c r="K395" s="606"/>
      <c r="L395" s="606"/>
      <c r="M395" s="606"/>
      <c r="N395" s="606"/>
      <c r="O395" s="606"/>
      <c r="P395" s="606"/>
      <c r="Q395" s="606"/>
      <c r="R395" s="606"/>
      <c r="S395" s="606"/>
      <c r="T395" s="606"/>
      <c r="U395" s="606"/>
      <c r="V395" s="606"/>
      <c r="W395" s="606"/>
      <c r="X395" s="606"/>
      <c r="Y395" s="606"/>
      <c r="Z395" s="606"/>
    </row>
    <row r="396" spans="2:26">
      <c r="B396" s="185"/>
      <c r="D396" s="215"/>
      <c r="F396" s="270"/>
      <c r="G396" s="624"/>
      <c r="H396" s="624"/>
      <c r="I396" s="606"/>
      <c r="J396" s="606"/>
      <c r="K396" s="606"/>
      <c r="L396" s="606"/>
      <c r="M396" s="606"/>
      <c r="N396" s="606"/>
      <c r="O396" s="606"/>
      <c r="P396" s="606"/>
      <c r="Q396" s="606"/>
      <c r="R396" s="606"/>
      <c r="S396" s="606"/>
      <c r="T396" s="606"/>
      <c r="U396" s="606"/>
      <c r="V396" s="606"/>
      <c r="W396" s="606"/>
      <c r="X396" s="606"/>
      <c r="Y396" s="606"/>
      <c r="Z396" s="606"/>
    </row>
    <row r="397" spans="2:26">
      <c r="B397" s="185"/>
      <c r="D397" s="215"/>
      <c r="F397" s="270"/>
      <c r="G397" s="624"/>
      <c r="H397" s="624"/>
      <c r="I397" s="606"/>
      <c r="J397" s="606"/>
      <c r="K397" s="606"/>
      <c r="L397" s="606"/>
      <c r="M397" s="606"/>
      <c r="N397" s="606"/>
      <c r="O397" s="606"/>
      <c r="P397" s="606"/>
      <c r="Q397" s="606"/>
      <c r="R397" s="606"/>
      <c r="S397" s="606"/>
      <c r="T397" s="606"/>
      <c r="U397" s="606"/>
      <c r="V397" s="606"/>
      <c r="W397" s="606"/>
      <c r="X397" s="606"/>
      <c r="Y397" s="606"/>
      <c r="Z397" s="606"/>
    </row>
    <row r="398" spans="2:26">
      <c r="B398" s="185"/>
      <c r="D398" s="215"/>
      <c r="F398" s="270"/>
      <c r="G398" s="624"/>
      <c r="H398" s="624"/>
      <c r="I398" s="606"/>
      <c r="J398" s="606"/>
      <c r="K398" s="606"/>
      <c r="L398" s="606"/>
      <c r="M398" s="606"/>
      <c r="N398" s="606"/>
      <c r="O398" s="606"/>
      <c r="P398" s="606"/>
      <c r="Q398" s="606"/>
      <c r="R398" s="606"/>
      <c r="S398" s="606"/>
      <c r="T398" s="606"/>
      <c r="U398" s="606"/>
      <c r="V398" s="606"/>
      <c r="W398" s="606"/>
      <c r="X398" s="606"/>
      <c r="Y398" s="606"/>
      <c r="Z398" s="606"/>
    </row>
    <row r="399" spans="2:26">
      <c r="B399" s="185"/>
      <c r="D399" s="215"/>
      <c r="F399" s="270"/>
      <c r="G399" s="624"/>
      <c r="H399" s="624"/>
      <c r="I399" s="606"/>
      <c r="J399" s="606"/>
      <c r="K399" s="606"/>
      <c r="L399" s="606"/>
      <c r="M399" s="606"/>
      <c r="N399" s="606"/>
      <c r="O399" s="606"/>
      <c r="P399" s="606"/>
      <c r="Q399" s="606"/>
      <c r="R399" s="606"/>
      <c r="S399" s="606"/>
      <c r="T399" s="606"/>
      <c r="U399" s="606"/>
      <c r="V399" s="606"/>
      <c r="W399" s="606"/>
      <c r="X399" s="606"/>
      <c r="Y399" s="606"/>
      <c r="Z399" s="606"/>
    </row>
    <row r="400" spans="2:26">
      <c r="B400" s="185"/>
      <c r="D400" s="215"/>
      <c r="F400" s="270"/>
      <c r="G400" s="624"/>
      <c r="H400" s="624"/>
      <c r="I400" s="606"/>
      <c r="J400" s="606"/>
      <c r="K400" s="606"/>
      <c r="L400" s="606"/>
      <c r="M400" s="606"/>
      <c r="N400" s="606"/>
      <c r="O400" s="606"/>
      <c r="P400" s="606"/>
      <c r="Q400" s="606"/>
      <c r="R400" s="606"/>
      <c r="S400" s="606"/>
      <c r="T400" s="606"/>
      <c r="U400" s="606"/>
      <c r="V400" s="606"/>
      <c r="W400" s="606"/>
      <c r="X400" s="606"/>
      <c r="Y400" s="606"/>
      <c r="Z400" s="606"/>
    </row>
    <row r="401" spans="2:26">
      <c r="B401" s="185"/>
      <c r="D401" s="215"/>
      <c r="F401" s="270"/>
      <c r="G401" s="624"/>
      <c r="H401" s="624"/>
      <c r="I401" s="606"/>
      <c r="J401" s="606"/>
      <c r="K401" s="606"/>
      <c r="L401" s="606"/>
      <c r="M401" s="606"/>
      <c r="N401" s="606"/>
      <c r="O401" s="606"/>
      <c r="P401" s="606"/>
      <c r="Q401" s="606"/>
      <c r="R401" s="606"/>
      <c r="S401" s="606"/>
      <c r="T401" s="606"/>
      <c r="U401" s="606"/>
      <c r="V401" s="606"/>
      <c r="W401" s="606"/>
      <c r="X401" s="606"/>
      <c r="Y401" s="606"/>
      <c r="Z401" s="606"/>
    </row>
    <row r="402" spans="2:26">
      <c r="B402" s="185"/>
      <c r="D402" s="215"/>
      <c r="F402" s="270"/>
      <c r="G402" s="624"/>
      <c r="H402" s="624"/>
      <c r="I402" s="606"/>
      <c r="J402" s="606"/>
      <c r="K402" s="606"/>
      <c r="L402" s="606"/>
      <c r="M402" s="606"/>
      <c r="N402" s="606"/>
      <c r="O402" s="606"/>
      <c r="P402" s="606"/>
      <c r="Q402" s="606"/>
      <c r="R402" s="606"/>
      <c r="S402" s="606"/>
      <c r="T402" s="606"/>
      <c r="U402" s="606"/>
      <c r="V402" s="606"/>
      <c r="W402" s="606"/>
      <c r="X402" s="606"/>
      <c r="Y402" s="606"/>
      <c r="Z402" s="606"/>
    </row>
    <row r="403" spans="2:26">
      <c r="B403" s="185"/>
      <c r="D403" s="215"/>
      <c r="F403" s="270"/>
      <c r="G403" s="624"/>
      <c r="H403" s="624"/>
      <c r="I403" s="606"/>
      <c r="J403" s="606"/>
      <c r="K403" s="606"/>
      <c r="L403" s="606"/>
      <c r="M403" s="606"/>
      <c r="N403" s="606"/>
      <c r="O403" s="606"/>
      <c r="P403" s="606"/>
      <c r="Q403" s="606"/>
      <c r="R403" s="606"/>
      <c r="S403" s="606"/>
      <c r="T403" s="606"/>
      <c r="U403" s="606"/>
      <c r="V403" s="606"/>
      <c r="W403" s="606"/>
      <c r="X403" s="606"/>
      <c r="Y403" s="606"/>
      <c r="Z403" s="606"/>
    </row>
    <row r="404" spans="2:26">
      <c r="B404" s="185"/>
      <c r="D404" s="215"/>
      <c r="F404" s="270"/>
      <c r="G404" s="624"/>
      <c r="H404" s="624"/>
      <c r="I404" s="606"/>
      <c r="J404" s="606"/>
      <c r="K404" s="606"/>
      <c r="L404" s="606"/>
      <c r="M404" s="606"/>
      <c r="N404" s="606"/>
      <c r="O404" s="606"/>
      <c r="P404" s="606"/>
      <c r="Q404" s="606"/>
      <c r="R404" s="606"/>
      <c r="S404" s="606"/>
      <c r="T404" s="606"/>
      <c r="U404" s="606"/>
      <c r="V404" s="606"/>
      <c r="W404" s="606"/>
      <c r="X404" s="606"/>
      <c r="Y404" s="606"/>
      <c r="Z404" s="606"/>
    </row>
    <row r="405" spans="2:26">
      <c r="B405" s="185"/>
      <c r="D405" s="215"/>
      <c r="F405" s="270"/>
      <c r="G405" s="624"/>
      <c r="H405" s="624"/>
      <c r="I405" s="606"/>
      <c r="J405" s="606"/>
      <c r="K405" s="606"/>
      <c r="L405" s="606"/>
      <c r="M405" s="606"/>
      <c r="N405" s="606"/>
      <c r="O405" s="606"/>
      <c r="P405" s="606"/>
      <c r="Q405" s="606"/>
      <c r="R405" s="606"/>
      <c r="S405" s="606"/>
      <c r="T405" s="606"/>
      <c r="U405" s="606"/>
      <c r="V405" s="606"/>
      <c r="W405" s="606"/>
      <c r="X405" s="606"/>
      <c r="Y405" s="606"/>
      <c r="Z405" s="606"/>
    </row>
    <row r="406" spans="2:26">
      <c r="B406" s="185"/>
      <c r="D406" s="215"/>
      <c r="F406" s="270"/>
      <c r="G406" s="624"/>
      <c r="H406" s="624"/>
      <c r="I406" s="606"/>
      <c r="J406" s="606"/>
      <c r="K406" s="606"/>
      <c r="L406" s="606"/>
      <c r="M406" s="606"/>
      <c r="N406" s="606"/>
      <c r="O406" s="606"/>
      <c r="P406" s="606"/>
      <c r="Q406" s="606"/>
      <c r="R406" s="606"/>
      <c r="S406" s="606"/>
      <c r="T406" s="606"/>
      <c r="U406" s="606"/>
      <c r="V406" s="606"/>
      <c r="W406" s="606"/>
      <c r="X406" s="606"/>
      <c r="Y406" s="606"/>
      <c r="Z406" s="606"/>
    </row>
    <row r="407" spans="2:26">
      <c r="B407" s="185"/>
      <c r="D407" s="215"/>
      <c r="F407" s="270"/>
      <c r="G407" s="624"/>
      <c r="H407" s="624"/>
      <c r="I407" s="606"/>
      <c r="J407" s="606"/>
      <c r="K407" s="606"/>
      <c r="L407" s="606"/>
      <c r="M407" s="606"/>
      <c r="N407" s="606"/>
      <c r="O407" s="606"/>
      <c r="P407" s="606"/>
      <c r="Q407" s="606"/>
      <c r="R407" s="606"/>
      <c r="S407" s="606"/>
      <c r="T407" s="606"/>
      <c r="U407" s="606"/>
      <c r="V407" s="606"/>
      <c r="W407" s="606"/>
      <c r="X407" s="606"/>
      <c r="Y407" s="606"/>
      <c r="Z407" s="606"/>
    </row>
    <row r="408" spans="2:26">
      <c r="B408" s="185"/>
      <c r="D408" s="215"/>
      <c r="F408" s="270"/>
      <c r="G408" s="624"/>
      <c r="H408" s="624"/>
      <c r="I408" s="606"/>
      <c r="J408" s="606"/>
      <c r="K408" s="606"/>
      <c r="L408" s="606"/>
      <c r="M408" s="606"/>
      <c r="N408" s="606"/>
      <c r="O408" s="606"/>
      <c r="P408" s="606"/>
      <c r="Q408" s="606"/>
      <c r="R408" s="606"/>
      <c r="S408" s="606"/>
      <c r="T408" s="606"/>
      <c r="U408" s="606"/>
      <c r="V408" s="606"/>
      <c r="W408" s="606"/>
      <c r="X408" s="606"/>
      <c r="Y408" s="606"/>
      <c r="Z408" s="606"/>
    </row>
    <row r="409" spans="2:26">
      <c r="B409" s="185"/>
      <c r="D409" s="215"/>
      <c r="F409" s="270"/>
      <c r="G409" s="624"/>
      <c r="H409" s="624"/>
      <c r="I409" s="606"/>
      <c r="J409" s="606"/>
      <c r="K409" s="606"/>
      <c r="L409" s="606"/>
      <c r="M409" s="606"/>
      <c r="N409" s="606"/>
      <c r="O409" s="606"/>
      <c r="P409" s="606"/>
      <c r="Q409" s="606"/>
      <c r="R409" s="606"/>
      <c r="S409" s="606"/>
      <c r="T409" s="606"/>
      <c r="U409" s="606"/>
      <c r="V409" s="606"/>
      <c r="W409" s="606"/>
      <c r="X409" s="606"/>
      <c r="Y409" s="606"/>
      <c r="Z409" s="606"/>
    </row>
    <row r="410" spans="2:26">
      <c r="B410" s="185"/>
      <c r="D410" s="215"/>
      <c r="F410" s="270"/>
      <c r="G410" s="624"/>
      <c r="H410" s="624"/>
      <c r="I410" s="606"/>
      <c r="J410" s="606"/>
      <c r="K410" s="606"/>
      <c r="L410" s="606"/>
      <c r="M410" s="606"/>
      <c r="N410" s="606"/>
      <c r="O410" s="606"/>
      <c r="P410" s="606"/>
      <c r="Q410" s="606"/>
      <c r="R410" s="606"/>
      <c r="S410" s="606"/>
      <c r="T410" s="606"/>
      <c r="U410" s="606"/>
      <c r="V410" s="606"/>
      <c r="W410" s="606"/>
      <c r="X410" s="606"/>
      <c r="Y410" s="606"/>
      <c r="Z410" s="606"/>
    </row>
    <row r="411" spans="2:26">
      <c r="B411" s="185"/>
      <c r="D411" s="215"/>
      <c r="F411" s="270"/>
      <c r="G411" s="624"/>
      <c r="H411" s="624"/>
      <c r="I411" s="606"/>
      <c r="J411" s="606"/>
      <c r="K411" s="606"/>
      <c r="L411" s="606"/>
      <c r="M411" s="606"/>
      <c r="N411" s="606"/>
      <c r="O411" s="606"/>
      <c r="P411" s="606"/>
      <c r="Q411" s="606"/>
      <c r="R411" s="606"/>
      <c r="S411" s="606"/>
      <c r="T411" s="606"/>
      <c r="U411" s="606"/>
      <c r="V411" s="606"/>
      <c r="W411" s="606"/>
      <c r="X411" s="606"/>
      <c r="Y411" s="606"/>
      <c r="Z411" s="606"/>
    </row>
    <row r="412" spans="2:26">
      <c r="B412" s="185"/>
      <c r="D412" s="215"/>
      <c r="F412" s="270"/>
      <c r="G412" s="624"/>
      <c r="H412" s="624"/>
      <c r="I412" s="606"/>
      <c r="J412" s="606"/>
      <c r="K412" s="606"/>
      <c r="L412" s="606"/>
      <c r="M412" s="606"/>
      <c r="N412" s="606"/>
      <c r="O412" s="606"/>
      <c r="P412" s="606"/>
      <c r="Q412" s="606"/>
      <c r="R412" s="606"/>
      <c r="S412" s="606"/>
      <c r="T412" s="606"/>
      <c r="U412" s="606"/>
      <c r="V412" s="606"/>
      <c r="W412" s="606"/>
      <c r="X412" s="606"/>
      <c r="Y412" s="606"/>
      <c r="Z412" s="606"/>
    </row>
    <row r="413" spans="2:26">
      <c r="B413" s="185"/>
      <c r="D413" s="215"/>
      <c r="F413" s="270"/>
      <c r="G413" s="624"/>
      <c r="H413" s="624"/>
      <c r="I413" s="606"/>
      <c r="J413" s="606"/>
      <c r="K413" s="606"/>
      <c r="L413" s="606"/>
      <c r="M413" s="606"/>
      <c r="N413" s="606"/>
      <c r="O413" s="606"/>
      <c r="P413" s="606"/>
      <c r="Q413" s="606"/>
      <c r="R413" s="606"/>
      <c r="S413" s="606"/>
      <c r="T413" s="606"/>
      <c r="U413" s="606"/>
      <c r="V413" s="606"/>
      <c r="W413" s="606"/>
      <c r="X413" s="606"/>
      <c r="Y413" s="606"/>
      <c r="Z413" s="606"/>
    </row>
    <row r="414" spans="2:26">
      <c r="B414" s="185"/>
      <c r="D414" s="215"/>
      <c r="F414" s="270"/>
      <c r="G414" s="624"/>
      <c r="H414" s="624"/>
      <c r="I414" s="606"/>
      <c r="J414" s="606"/>
      <c r="K414" s="606"/>
      <c r="L414" s="606"/>
      <c r="M414" s="606"/>
      <c r="N414" s="606"/>
      <c r="O414" s="606"/>
      <c r="P414" s="606"/>
      <c r="Q414" s="606"/>
      <c r="R414" s="606"/>
      <c r="S414" s="606"/>
      <c r="T414" s="606"/>
      <c r="U414" s="606"/>
      <c r="V414" s="606"/>
      <c r="W414" s="606"/>
      <c r="X414" s="606"/>
      <c r="Y414" s="606"/>
      <c r="Z414" s="606"/>
    </row>
    <row r="415" spans="2:26">
      <c r="B415" s="185"/>
      <c r="D415" s="215"/>
      <c r="F415" s="270"/>
      <c r="G415" s="624"/>
      <c r="H415" s="624"/>
      <c r="I415" s="606"/>
      <c r="J415" s="606"/>
      <c r="K415" s="606"/>
      <c r="L415" s="606"/>
      <c r="M415" s="606"/>
      <c r="N415" s="606"/>
      <c r="O415" s="606"/>
      <c r="P415" s="606"/>
      <c r="Q415" s="606"/>
      <c r="R415" s="606"/>
      <c r="S415" s="606"/>
      <c r="T415" s="606"/>
      <c r="U415" s="606"/>
      <c r="V415" s="606"/>
      <c r="W415" s="606"/>
      <c r="X415" s="606"/>
      <c r="Y415" s="606"/>
      <c r="Z415" s="606"/>
    </row>
    <row r="416" spans="2:26">
      <c r="B416" s="185"/>
      <c r="D416" s="215"/>
      <c r="F416" s="270"/>
      <c r="G416" s="624"/>
      <c r="H416" s="624"/>
      <c r="I416" s="606"/>
      <c r="J416" s="606"/>
      <c r="K416" s="606"/>
      <c r="L416" s="606"/>
      <c r="M416" s="606"/>
      <c r="N416" s="606"/>
      <c r="O416" s="606"/>
      <c r="P416" s="606"/>
      <c r="Q416" s="606"/>
      <c r="R416" s="606"/>
      <c r="S416" s="606"/>
      <c r="T416" s="606"/>
      <c r="U416" s="606"/>
      <c r="V416" s="606"/>
      <c r="W416" s="606"/>
      <c r="X416" s="606"/>
      <c r="Y416" s="606"/>
      <c r="Z416" s="606"/>
    </row>
    <row r="417" spans="2:26">
      <c r="B417" s="185"/>
      <c r="D417" s="215"/>
      <c r="F417" s="270"/>
      <c r="G417" s="624"/>
      <c r="H417" s="624"/>
      <c r="I417" s="606"/>
      <c r="J417" s="606"/>
      <c r="K417" s="606"/>
      <c r="L417" s="606"/>
      <c r="M417" s="606"/>
      <c r="N417" s="606"/>
      <c r="O417" s="606"/>
      <c r="P417" s="606"/>
      <c r="Q417" s="606"/>
      <c r="R417" s="606"/>
      <c r="S417" s="606"/>
      <c r="T417" s="606"/>
      <c r="U417" s="606"/>
      <c r="V417" s="606"/>
      <c r="W417" s="606"/>
      <c r="X417" s="606"/>
      <c r="Y417" s="606"/>
      <c r="Z417" s="606"/>
    </row>
    <row r="418" spans="2:26">
      <c r="B418" s="185"/>
      <c r="D418" s="215"/>
      <c r="F418" s="270"/>
      <c r="G418" s="624"/>
      <c r="H418" s="624"/>
      <c r="I418" s="606"/>
      <c r="J418" s="606"/>
      <c r="K418" s="606"/>
      <c r="L418" s="606"/>
      <c r="M418" s="606"/>
      <c r="N418" s="606"/>
      <c r="O418" s="606"/>
      <c r="P418" s="606"/>
      <c r="Q418" s="606"/>
      <c r="R418" s="606"/>
      <c r="S418" s="606"/>
      <c r="T418" s="606"/>
      <c r="U418" s="606"/>
      <c r="V418" s="606"/>
      <c r="W418" s="606"/>
      <c r="X418" s="606"/>
      <c r="Y418" s="606"/>
      <c r="Z418" s="606"/>
    </row>
    <row r="419" spans="2:26">
      <c r="B419" s="185"/>
      <c r="D419" s="215"/>
      <c r="F419" s="270"/>
      <c r="G419" s="624"/>
      <c r="H419" s="624"/>
      <c r="I419" s="606"/>
      <c r="J419" s="606"/>
      <c r="K419" s="606"/>
      <c r="L419" s="606"/>
      <c r="M419" s="606"/>
      <c r="N419" s="606"/>
      <c r="O419" s="606"/>
      <c r="P419" s="606"/>
      <c r="Q419" s="606"/>
      <c r="R419" s="606"/>
      <c r="S419" s="606"/>
      <c r="T419" s="606"/>
      <c r="U419" s="606"/>
      <c r="V419" s="606"/>
      <c r="W419" s="606"/>
      <c r="X419" s="606"/>
      <c r="Y419" s="606"/>
      <c r="Z419" s="606"/>
    </row>
    <row r="420" spans="2:26">
      <c r="B420" s="185"/>
      <c r="D420" s="215"/>
      <c r="F420" s="270"/>
      <c r="G420" s="624"/>
      <c r="H420" s="624"/>
      <c r="I420" s="606"/>
      <c r="J420" s="606"/>
      <c r="K420" s="606"/>
      <c r="L420" s="606"/>
      <c r="M420" s="606"/>
      <c r="N420" s="606"/>
      <c r="O420" s="606"/>
      <c r="P420" s="606"/>
      <c r="Q420" s="606"/>
      <c r="R420" s="606"/>
      <c r="S420" s="606"/>
      <c r="T420" s="606"/>
      <c r="U420" s="606"/>
      <c r="V420" s="606"/>
      <c r="W420" s="606"/>
      <c r="X420" s="606"/>
      <c r="Y420" s="606"/>
      <c r="Z420" s="606"/>
    </row>
    <row r="421" spans="2:26">
      <c r="B421" s="185"/>
      <c r="D421" s="215"/>
      <c r="F421" s="270"/>
      <c r="G421" s="624"/>
      <c r="H421" s="624"/>
      <c r="I421" s="606"/>
      <c r="J421" s="606"/>
      <c r="K421" s="606"/>
      <c r="L421" s="606"/>
      <c r="M421" s="606"/>
      <c r="N421" s="606"/>
      <c r="O421" s="606"/>
      <c r="P421" s="606"/>
      <c r="Q421" s="606"/>
      <c r="R421" s="606"/>
      <c r="S421" s="606"/>
      <c r="T421" s="606"/>
      <c r="U421" s="606"/>
      <c r="V421" s="606"/>
      <c r="W421" s="606"/>
      <c r="X421" s="606"/>
      <c r="Y421" s="606"/>
      <c r="Z421" s="606"/>
    </row>
    <row r="422" spans="2:26">
      <c r="B422" s="185"/>
      <c r="D422" s="215"/>
      <c r="F422" s="270"/>
      <c r="G422" s="624"/>
      <c r="H422" s="624"/>
      <c r="I422" s="606"/>
      <c r="J422" s="606"/>
      <c r="K422" s="606"/>
      <c r="L422" s="606"/>
      <c r="M422" s="606"/>
      <c r="N422" s="606"/>
      <c r="O422" s="606"/>
      <c r="P422" s="606"/>
      <c r="Q422" s="606"/>
      <c r="R422" s="606"/>
      <c r="S422" s="606"/>
      <c r="T422" s="606"/>
      <c r="U422" s="606"/>
      <c r="V422" s="606"/>
      <c r="W422" s="606"/>
      <c r="X422" s="606"/>
      <c r="Y422" s="606"/>
      <c r="Z422" s="606"/>
    </row>
    <row r="423" spans="2:26">
      <c r="B423" s="185"/>
      <c r="D423" s="215"/>
      <c r="F423" s="270"/>
      <c r="G423" s="624"/>
      <c r="H423" s="624"/>
      <c r="I423" s="606"/>
      <c r="J423" s="606"/>
      <c r="K423" s="606"/>
      <c r="L423" s="606"/>
      <c r="M423" s="606"/>
      <c r="N423" s="606"/>
      <c r="O423" s="606"/>
      <c r="P423" s="606"/>
      <c r="Q423" s="606"/>
      <c r="R423" s="606"/>
      <c r="S423" s="606"/>
      <c r="T423" s="606"/>
      <c r="U423" s="606"/>
      <c r="V423" s="606"/>
      <c r="W423" s="606"/>
      <c r="X423" s="606"/>
      <c r="Y423" s="606"/>
      <c r="Z423" s="606"/>
    </row>
    <row r="424" spans="2:26">
      <c r="B424" s="185"/>
      <c r="D424" s="215"/>
      <c r="F424" s="270"/>
      <c r="G424" s="624"/>
      <c r="H424" s="624"/>
      <c r="I424" s="606"/>
      <c r="J424" s="606"/>
      <c r="K424" s="606"/>
      <c r="L424" s="606"/>
      <c r="M424" s="606"/>
      <c r="N424" s="606"/>
      <c r="O424" s="606"/>
      <c r="P424" s="606"/>
      <c r="Q424" s="606"/>
      <c r="R424" s="606"/>
      <c r="S424" s="606"/>
      <c r="T424" s="606"/>
      <c r="U424" s="606"/>
      <c r="V424" s="606"/>
      <c r="W424" s="606"/>
      <c r="X424" s="606"/>
      <c r="Y424" s="606"/>
      <c r="Z424" s="606"/>
    </row>
    <row r="425" spans="2:26">
      <c r="B425" s="185"/>
      <c r="D425" s="215"/>
      <c r="F425" s="270"/>
      <c r="G425" s="624"/>
      <c r="H425" s="624"/>
      <c r="I425" s="606"/>
      <c r="J425" s="606"/>
      <c r="K425" s="606"/>
      <c r="L425" s="606"/>
      <c r="M425" s="606"/>
      <c r="N425" s="606"/>
      <c r="O425" s="606"/>
      <c r="P425" s="606"/>
      <c r="Q425" s="606"/>
      <c r="R425" s="606"/>
      <c r="S425" s="606"/>
      <c r="T425" s="606"/>
      <c r="U425" s="606"/>
      <c r="V425" s="606"/>
      <c r="W425" s="606"/>
      <c r="X425" s="606"/>
      <c r="Y425" s="606"/>
      <c r="Z425" s="606"/>
    </row>
    <row r="426" spans="2:26">
      <c r="B426" s="185"/>
      <c r="D426" s="215"/>
      <c r="F426" s="270"/>
      <c r="G426" s="624"/>
      <c r="H426" s="624"/>
      <c r="I426" s="606"/>
      <c r="J426" s="606"/>
      <c r="K426" s="606"/>
      <c r="L426" s="606"/>
      <c r="M426" s="606"/>
      <c r="N426" s="606"/>
      <c r="O426" s="606"/>
      <c r="P426" s="606"/>
      <c r="Q426" s="606"/>
      <c r="R426" s="606"/>
      <c r="S426" s="606"/>
      <c r="T426" s="606"/>
      <c r="U426" s="606"/>
      <c r="V426" s="606"/>
      <c r="W426" s="606"/>
      <c r="X426" s="606"/>
      <c r="Y426" s="606"/>
      <c r="Z426" s="606"/>
    </row>
    <row r="427" spans="2:26">
      <c r="B427" s="185"/>
      <c r="D427" s="215"/>
      <c r="F427" s="270"/>
      <c r="G427" s="624"/>
      <c r="H427" s="624"/>
      <c r="I427" s="606"/>
      <c r="J427" s="606"/>
      <c r="K427" s="606"/>
      <c r="L427" s="606"/>
      <c r="M427" s="606"/>
      <c r="N427" s="606"/>
      <c r="O427" s="606"/>
      <c r="P427" s="606"/>
      <c r="Q427" s="606"/>
      <c r="R427" s="606"/>
      <c r="S427" s="606"/>
      <c r="T427" s="606"/>
      <c r="U427" s="606"/>
      <c r="V427" s="606"/>
      <c r="W427" s="606"/>
      <c r="X427" s="606"/>
      <c r="Y427" s="606"/>
      <c r="Z427" s="606"/>
    </row>
    <row r="428" spans="2:26">
      <c r="B428" s="185"/>
      <c r="D428" s="215"/>
      <c r="F428" s="270"/>
      <c r="G428" s="624"/>
      <c r="H428" s="624"/>
      <c r="I428" s="606"/>
      <c r="J428" s="606"/>
      <c r="K428" s="606"/>
      <c r="L428" s="606"/>
      <c r="M428" s="606"/>
      <c r="N428" s="606"/>
      <c r="O428" s="606"/>
      <c r="P428" s="606"/>
      <c r="Q428" s="606"/>
      <c r="R428" s="606"/>
      <c r="S428" s="606"/>
      <c r="T428" s="606"/>
      <c r="U428" s="606"/>
      <c r="V428" s="606"/>
      <c r="W428" s="606"/>
      <c r="X428" s="606"/>
      <c r="Y428" s="606"/>
      <c r="Z428" s="606"/>
    </row>
    <row r="429" spans="2:26">
      <c r="B429" s="185"/>
      <c r="D429" s="215"/>
      <c r="F429" s="270"/>
      <c r="G429" s="624"/>
      <c r="H429" s="624"/>
      <c r="I429" s="606"/>
      <c r="J429" s="606"/>
      <c r="K429" s="606"/>
      <c r="L429" s="606"/>
      <c r="M429" s="606"/>
      <c r="N429" s="606"/>
      <c r="O429" s="606"/>
      <c r="P429" s="606"/>
      <c r="Q429" s="606"/>
      <c r="R429" s="606"/>
      <c r="S429" s="606"/>
      <c r="T429" s="606"/>
      <c r="U429" s="606"/>
      <c r="V429" s="606"/>
      <c r="W429" s="606"/>
      <c r="X429" s="606"/>
      <c r="Y429" s="606"/>
      <c r="Z429" s="606"/>
    </row>
    <row r="430" spans="2:26">
      <c r="B430" s="185"/>
      <c r="D430" s="215"/>
      <c r="F430" s="270"/>
      <c r="G430" s="624"/>
      <c r="H430" s="624"/>
      <c r="I430" s="606"/>
      <c r="J430" s="606"/>
      <c r="K430" s="606"/>
      <c r="L430" s="606"/>
      <c r="M430" s="606"/>
      <c r="N430" s="606"/>
      <c r="O430" s="606"/>
      <c r="P430" s="606"/>
      <c r="Q430" s="606"/>
      <c r="R430" s="606"/>
      <c r="S430" s="606"/>
      <c r="T430" s="606"/>
      <c r="U430" s="606"/>
      <c r="V430" s="606"/>
      <c r="W430" s="606"/>
      <c r="X430" s="606"/>
      <c r="Y430" s="606"/>
      <c r="Z430" s="606"/>
    </row>
    <row r="431" spans="2:26">
      <c r="B431" s="185"/>
      <c r="D431" s="215"/>
      <c r="F431" s="270"/>
      <c r="G431" s="624"/>
      <c r="H431" s="624"/>
      <c r="I431" s="606"/>
      <c r="J431" s="606"/>
      <c r="K431" s="606"/>
      <c r="L431" s="606"/>
      <c r="M431" s="606"/>
      <c r="N431" s="606"/>
      <c r="O431" s="606"/>
      <c r="P431" s="606"/>
      <c r="Q431" s="606"/>
      <c r="R431" s="606"/>
      <c r="S431" s="606"/>
      <c r="T431" s="606"/>
      <c r="U431" s="606"/>
      <c r="V431" s="606"/>
      <c r="W431" s="606"/>
      <c r="X431" s="606"/>
      <c r="Y431" s="606"/>
      <c r="Z431" s="606"/>
    </row>
    <row r="432" spans="2:26">
      <c r="B432" s="185"/>
      <c r="D432" s="215"/>
      <c r="F432" s="270"/>
      <c r="G432" s="624"/>
      <c r="H432" s="624"/>
      <c r="I432" s="606"/>
      <c r="J432" s="606"/>
      <c r="K432" s="606"/>
      <c r="L432" s="606"/>
      <c r="M432" s="606"/>
      <c r="N432" s="606"/>
      <c r="O432" s="606"/>
      <c r="P432" s="606"/>
      <c r="Q432" s="606"/>
      <c r="R432" s="606"/>
      <c r="S432" s="606"/>
      <c r="T432" s="606"/>
      <c r="U432" s="606"/>
      <c r="V432" s="606"/>
      <c r="W432" s="606"/>
      <c r="X432" s="606"/>
      <c r="Y432" s="606"/>
      <c r="Z432" s="606"/>
    </row>
    <row r="433" spans="2:26">
      <c r="B433" s="185"/>
      <c r="D433" s="215"/>
      <c r="F433" s="270"/>
      <c r="G433" s="624"/>
      <c r="H433" s="624"/>
      <c r="I433" s="606"/>
      <c r="J433" s="606"/>
      <c r="K433" s="606"/>
      <c r="L433" s="606"/>
      <c r="M433" s="606"/>
      <c r="N433" s="606"/>
      <c r="O433" s="606"/>
      <c r="P433" s="606"/>
      <c r="Q433" s="606"/>
      <c r="R433" s="606"/>
      <c r="S433" s="606"/>
      <c r="T433" s="606"/>
      <c r="U433" s="606"/>
      <c r="V433" s="606"/>
      <c r="W433" s="606"/>
      <c r="X433" s="606"/>
      <c r="Y433" s="606"/>
      <c r="Z433" s="606"/>
    </row>
    <row r="434" spans="2:26">
      <c r="B434" s="185"/>
      <c r="D434" s="215"/>
      <c r="F434" s="270"/>
      <c r="G434" s="624"/>
      <c r="H434" s="624"/>
      <c r="I434" s="606"/>
      <c r="J434" s="606"/>
      <c r="K434" s="606"/>
      <c r="L434" s="606"/>
      <c r="M434" s="606"/>
      <c r="N434" s="606"/>
      <c r="O434" s="606"/>
      <c r="P434" s="606"/>
      <c r="Q434" s="606"/>
      <c r="R434" s="606"/>
      <c r="S434" s="606"/>
      <c r="T434" s="606"/>
      <c r="U434" s="606"/>
      <c r="V434" s="606"/>
      <c r="W434" s="606"/>
      <c r="X434" s="606"/>
      <c r="Y434" s="606"/>
      <c r="Z434" s="606"/>
    </row>
    <row r="435" spans="2:26">
      <c r="B435" s="185"/>
      <c r="D435" s="215"/>
      <c r="F435" s="270"/>
      <c r="G435" s="624"/>
      <c r="H435" s="624"/>
      <c r="I435" s="606"/>
      <c r="J435" s="606"/>
      <c r="K435" s="606"/>
      <c r="L435" s="606"/>
      <c r="M435" s="606"/>
      <c r="N435" s="606"/>
      <c r="O435" s="606"/>
      <c r="P435" s="606"/>
      <c r="Q435" s="606"/>
      <c r="R435" s="606"/>
      <c r="S435" s="606"/>
      <c r="T435" s="606"/>
      <c r="U435" s="606"/>
      <c r="V435" s="606"/>
      <c r="W435" s="606"/>
      <c r="X435" s="606"/>
      <c r="Y435" s="606"/>
      <c r="Z435" s="606"/>
    </row>
    <row r="436" spans="2:26">
      <c r="B436" s="185"/>
      <c r="D436" s="215"/>
      <c r="F436" s="270"/>
      <c r="G436" s="624"/>
      <c r="H436" s="624"/>
      <c r="I436" s="606"/>
      <c r="J436" s="606"/>
      <c r="K436" s="606"/>
      <c r="L436" s="606"/>
      <c r="M436" s="606"/>
      <c r="N436" s="606"/>
      <c r="O436" s="606"/>
      <c r="P436" s="606"/>
      <c r="Q436" s="606"/>
      <c r="R436" s="606"/>
      <c r="S436" s="606"/>
      <c r="T436" s="606"/>
      <c r="U436" s="606"/>
      <c r="V436" s="606"/>
      <c r="W436" s="606"/>
      <c r="X436" s="606"/>
      <c r="Y436" s="606"/>
      <c r="Z436" s="606"/>
    </row>
    <row r="437" spans="2:26">
      <c r="B437" s="185"/>
      <c r="D437" s="215"/>
      <c r="F437" s="270"/>
      <c r="G437" s="624"/>
      <c r="H437" s="624"/>
      <c r="I437" s="606"/>
      <c r="J437" s="606"/>
      <c r="K437" s="606"/>
      <c r="L437" s="606"/>
      <c r="M437" s="606"/>
      <c r="N437" s="606"/>
      <c r="O437" s="606"/>
      <c r="P437" s="606"/>
      <c r="Q437" s="606"/>
      <c r="R437" s="606"/>
      <c r="S437" s="606"/>
      <c r="T437" s="606"/>
      <c r="U437" s="606"/>
      <c r="V437" s="606"/>
      <c r="W437" s="606"/>
      <c r="X437" s="606"/>
      <c r="Y437" s="606"/>
      <c r="Z437" s="606"/>
    </row>
    <row r="438" spans="2:26">
      <c r="B438" s="185"/>
      <c r="D438" s="215"/>
      <c r="F438" s="270"/>
      <c r="G438" s="624"/>
      <c r="H438" s="624"/>
      <c r="I438" s="606"/>
      <c r="J438" s="606"/>
      <c r="K438" s="606"/>
      <c r="L438" s="606"/>
      <c r="M438" s="606"/>
      <c r="N438" s="606"/>
      <c r="O438" s="606"/>
      <c r="P438" s="606"/>
      <c r="Q438" s="606"/>
      <c r="R438" s="606"/>
      <c r="S438" s="606"/>
      <c r="T438" s="606"/>
      <c r="U438" s="606"/>
      <c r="V438" s="606"/>
      <c r="W438" s="606"/>
      <c r="X438" s="606"/>
      <c r="Y438" s="606"/>
      <c r="Z438" s="606"/>
    </row>
    <row r="439" spans="2:26">
      <c r="B439" s="185"/>
      <c r="D439" s="215"/>
      <c r="F439" s="270"/>
      <c r="G439" s="624"/>
      <c r="H439" s="624"/>
      <c r="I439" s="606"/>
      <c r="J439" s="606"/>
      <c r="K439" s="606"/>
      <c r="L439" s="606"/>
      <c r="M439" s="606"/>
      <c r="N439" s="606"/>
      <c r="O439" s="606"/>
      <c r="P439" s="606"/>
      <c r="Q439" s="606"/>
      <c r="R439" s="606"/>
      <c r="S439" s="606"/>
      <c r="T439" s="606"/>
      <c r="U439" s="606"/>
      <c r="V439" s="606"/>
      <c r="W439" s="606"/>
      <c r="X439" s="606"/>
      <c r="Y439" s="606"/>
      <c r="Z439" s="606"/>
    </row>
    <row r="440" spans="2:26">
      <c r="B440" s="185"/>
      <c r="D440" s="215"/>
      <c r="F440" s="270"/>
      <c r="G440" s="624"/>
      <c r="H440" s="624"/>
      <c r="I440" s="606"/>
      <c r="J440" s="606"/>
      <c r="K440" s="606"/>
      <c r="L440" s="606"/>
      <c r="M440" s="606"/>
      <c r="N440" s="606"/>
      <c r="O440" s="606"/>
      <c r="P440" s="606"/>
      <c r="Q440" s="606"/>
      <c r="R440" s="606"/>
      <c r="S440" s="606"/>
      <c r="T440" s="606"/>
      <c r="U440" s="606"/>
      <c r="V440" s="606"/>
      <c r="W440" s="606"/>
      <c r="X440" s="606"/>
      <c r="Y440" s="606"/>
      <c r="Z440" s="606"/>
    </row>
    <row r="441" spans="2:26">
      <c r="B441" s="185"/>
      <c r="D441" s="215"/>
      <c r="F441" s="270"/>
      <c r="G441" s="624"/>
      <c r="H441" s="624"/>
      <c r="I441" s="606"/>
      <c r="J441" s="606"/>
      <c r="K441" s="606"/>
      <c r="L441" s="606"/>
      <c r="M441" s="606"/>
      <c r="N441" s="606"/>
      <c r="O441" s="606"/>
      <c r="P441" s="606"/>
      <c r="Q441" s="606"/>
      <c r="R441" s="606"/>
      <c r="S441" s="606"/>
      <c r="T441" s="606"/>
      <c r="U441" s="606"/>
      <c r="V441" s="606"/>
      <c r="W441" s="606"/>
      <c r="X441" s="606"/>
      <c r="Y441" s="606"/>
      <c r="Z441" s="606"/>
    </row>
    <row r="442" spans="2:26">
      <c r="B442" s="185"/>
      <c r="D442" s="215"/>
      <c r="F442" s="270"/>
      <c r="G442" s="624"/>
      <c r="H442" s="624"/>
      <c r="I442" s="606"/>
      <c r="J442" s="606"/>
      <c r="K442" s="606"/>
      <c r="L442" s="606"/>
      <c r="M442" s="606"/>
      <c r="N442" s="606"/>
      <c r="O442" s="606"/>
      <c r="P442" s="606"/>
      <c r="Q442" s="606"/>
      <c r="R442" s="606"/>
      <c r="S442" s="606"/>
      <c r="T442" s="606"/>
      <c r="U442" s="606"/>
      <c r="V442" s="606"/>
      <c r="W442" s="606"/>
      <c r="X442" s="606"/>
      <c r="Y442" s="606"/>
      <c r="Z442" s="606"/>
    </row>
    <row r="443" spans="2:26">
      <c r="B443" s="185"/>
      <c r="D443" s="215"/>
      <c r="F443" s="270"/>
      <c r="G443" s="624"/>
      <c r="H443" s="624"/>
      <c r="I443" s="606"/>
      <c r="J443" s="606"/>
      <c r="K443" s="606"/>
      <c r="L443" s="606"/>
      <c r="M443" s="606"/>
      <c r="N443" s="606"/>
      <c r="O443" s="606"/>
      <c r="P443" s="606"/>
      <c r="Q443" s="606"/>
      <c r="R443" s="606"/>
      <c r="S443" s="606"/>
      <c r="T443" s="606"/>
      <c r="U443" s="606"/>
      <c r="V443" s="606"/>
      <c r="W443" s="606"/>
      <c r="X443" s="606"/>
      <c r="Y443" s="606"/>
      <c r="Z443" s="606"/>
    </row>
    <row r="444" spans="2:26">
      <c r="B444" s="185"/>
      <c r="D444" s="215"/>
      <c r="F444" s="270"/>
      <c r="G444" s="624"/>
      <c r="H444" s="624"/>
      <c r="I444" s="606"/>
      <c r="J444" s="606"/>
      <c r="K444" s="606"/>
      <c r="L444" s="606"/>
      <c r="M444" s="606"/>
      <c r="N444" s="606"/>
      <c r="O444" s="606"/>
      <c r="P444" s="606"/>
      <c r="Q444" s="606"/>
      <c r="R444" s="606"/>
      <c r="S444" s="606"/>
      <c r="T444" s="606"/>
      <c r="U444" s="606"/>
      <c r="V444" s="606"/>
      <c r="W444" s="606"/>
      <c r="X444" s="606"/>
      <c r="Y444" s="606"/>
      <c r="Z444" s="606"/>
    </row>
    <row r="445" spans="2:26">
      <c r="B445" s="185"/>
      <c r="D445" s="215"/>
      <c r="F445" s="270"/>
      <c r="G445" s="624"/>
      <c r="H445" s="624"/>
      <c r="I445" s="606"/>
      <c r="J445" s="606"/>
      <c r="K445" s="606"/>
      <c r="L445" s="606"/>
      <c r="M445" s="606"/>
      <c r="N445" s="606"/>
      <c r="O445" s="606"/>
      <c r="P445" s="606"/>
      <c r="Q445" s="606"/>
      <c r="R445" s="606"/>
      <c r="S445" s="606"/>
      <c r="T445" s="606"/>
      <c r="U445" s="606"/>
      <c r="V445" s="606"/>
      <c r="W445" s="606"/>
      <c r="X445" s="606"/>
      <c r="Y445" s="606"/>
      <c r="Z445" s="606"/>
    </row>
    <row r="446" spans="2:26">
      <c r="B446" s="185"/>
      <c r="D446" s="215"/>
      <c r="F446" s="270"/>
      <c r="G446" s="624"/>
      <c r="H446" s="624"/>
      <c r="I446" s="606"/>
      <c r="J446" s="606"/>
      <c r="K446" s="606"/>
      <c r="L446" s="606"/>
      <c r="M446" s="606"/>
      <c r="N446" s="606"/>
      <c r="O446" s="606"/>
      <c r="P446" s="606"/>
      <c r="Q446" s="606"/>
      <c r="R446" s="606"/>
      <c r="S446" s="606"/>
      <c r="T446" s="606"/>
      <c r="U446" s="606"/>
      <c r="V446" s="606"/>
      <c r="W446" s="606"/>
      <c r="X446" s="606"/>
      <c r="Y446" s="606"/>
      <c r="Z446" s="606"/>
    </row>
    <row r="447" spans="2:26">
      <c r="B447" s="185"/>
      <c r="D447" s="215"/>
      <c r="F447" s="270"/>
      <c r="G447" s="624"/>
      <c r="H447" s="624"/>
      <c r="I447" s="606"/>
      <c r="J447" s="606"/>
      <c r="K447" s="606"/>
      <c r="L447" s="606"/>
      <c r="M447" s="606"/>
      <c r="N447" s="606"/>
      <c r="O447" s="606"/>
      <c r="P447" s="606"/>
      <c r="Q447" s="606"/>
      <c r="R447" s="606"/>
      <c r="S447" s="606"/>
      <c r="T447" s="606"/>
      <c r="U447" s="606"/>
      <c r="V447" s="606"/>
      <c r="W447" s="606"/>
      <c r="X447" s="606"/>
      <c r="Y447" s="606"/>
      <c r="Z447" s="606"/>
    </row>
    <row r="448" spans="2:26">
      <c r="B448" s="185"/>
      <c r="D448" s="215"/>
      <c r="F448" s="270"/>
      <c r="G448" s="624"/>
      <c r="H448" s="624"/>
      <c r="I448" s="606"/>
      <c r="J448" s="606"/>
      <c r="K448" s="606"/>
      <c r="L448" s="606"/>
      <c r="M448" s="606"/>
      <c r="N448" s="606"/>
      <c r="O448" s="606"/>
      <c r="P448" s="606"/>
      <c r="Q448" s="606"/>
      <c r="R448" s="606"/>
      <c r="S448" s="606"/>
      <c r="T448" s="606"/>
      <c r="U448" s="606"/>
      <c r="V448" s="606"/>
      <c r="W448" s="606"/>
      <c r="X448" s="606"/>
      <c r="Y448" s="606"/>
      <c r="Z448" s="606"/>
    </row>
    <row r="449" spans="2:26">
      <c r="B449" s="185"/>
      <c r="D449" s="215"/>
      <c r="F449" s="270"/>
      <c r="G449" s="624"/>
      <c r="H449" s="624"/>
      <c r="I449" s="606"/>
      <c r="J449" s="606"/>
      <c r="K449" s="606"/>
      <c r="L449" s="606"/>
      <c r="M449" s="606"/>
      <c r="N449" s="606"/>
      <c r="O449" s="606"/>
      <c r="P449" s="606"/>
      <c r="Q449" s="606"/>
      <c r="R449" s="606"/>
      <c r="S449" s="606"/>
      <c r="T449" s="606"/>
      <c r="U449" s="606"/>
      <c r="V449" s="606"/>
      <c r="W449" s="606"/>
      <c r="X449" s="606"/>
      <c r="Y449" s="606"/>
      <c r="Z449" s="606"/>
    </row>
    <row r="450" spans="2:26">
      <c r="B450" s="185"/>
      <c r="D450" s="215"/>
      <c r="F450" s="270"/>
      <c r="G450" s="624"/>
      <c r="H450" s="624"/>
      <c r="I450" s="606"/>
      <c r="J450" s="606"/>
      <c r="K450" s="606"/>
      <c r="L450" s="606"/>
      <c r="M450" s="606"/>
      <c r="N450" s="606"/>
      <c r="O450" s="606"/>
      <c r="P450" s="606"/>
      <c r="Q450" s="606"/>
      <c r="R450" s="606"/>
      <c r="S450" s="606"/>
      <c r="T450" s="606"/>
      <c r="U450" s="606"/>
      <c r="V450" s="606"/>
      <c r="W450" s="606"/>
      <c r="X450" s="606"/>
      <c r="Y450" s="606"/>
      <c r="Z450" s="606"/>
    </row>
    <row r="451" spans="2:26">
      <c r="B451" s="185"/>
      <c r="D451" s="215"/>
      <c r="F451" s="270"/>
      <c r="G451" s="624"/>
      <c r="H451" s="624"/>
      <c r="I451" s="606"/>
      <c r="J451" s="606"/>
      <c r="K451" s="606"/>
      <c r="L451" s="606"/>
      <c r="M451" s="606"/>
      <c r="N451" s="606"/>
      <c r="O451" s="606"/>
      <c r="P451" s="606"/>
      <c r="Q451" s="606"/>
      <c r="R451" s="606"/>
      <c r="S451" s="606"/>
      <c r="T451" s="606"/>
      <c r="U451" s="606"/>
      <c r="V451" s="606"/>
      <c r="W451" s="606"/>
      <c r="X451" s="606"/>
      <c r="Y451" s="606"/>
      <c r="Z451" s="606"/>
    </row>
    <row r="452" spans="2:26">
      <c r="B452" s="185"/>
      <c r="D452" s="215"/>
      <c r="F452" s="270"/>
      <c r="G452" s="624"/>
      <c r="H452" s="624"/>
      <c r="I452" s="606"/>
      <c r="J452" s="606"/>
      <c r="K452" s="606"/>
      <c r="L452" s="606"/>
      <c r="M452" s="606"/>
      <c r="N452" s="606"/>
      <c r="O452" s="606"/>
      <c r="P452" s="606"/>
      <c r="Q452" s="606"/>
      <c r="R452" s="606"/>
      <c r="S452" s="606"/>
      <c r="T452" s="606"/>
      <c r="U452" s="606"/>
      <c r="V452" s="606"/>
      <c r="W452" s="606"/>
      <c r="X452" s="606"/>
      <c r="Y452" s="606"/>
      <c r="Z452" s="606"/>
    </row>
    <row r="453" spans="2:26">
      <c r="B453" s="185"/>
      <c r="D453" s="215"/>
      <c r="F453" s="270"/>
      <c r="G453" s="624"/>
      <c r="H453" s="624"/>
      <c r="I453" s="606"/>
      <c r="J453" s="606"/>
      <c r="K453" s="606"/>
      <c r="L453" s="606"/>
      <c r="M453" s="606"/>
      <c r="N453" s="606"/>
      <c r="O453" s="606"/>
      <c r="P453" s="606"/>
      <c r="Q453" s="606"/>
      <c r="R453" s="606"/>
      <c r="S453" s="606"/>
      <c r="T453" s="606"/>
      <c r="U453" s="606"/>
      <c r="V453" s="606"/>
      <c r="W453" s="606"/>
      <c r="X453" s="606"/>
      <c r="Y453" s="606"/>
      <c r="Z453" s="606"/>
    </row>
    <row r="454" spans="2:26">
      <c r="B454" s="185"/>
      <c r="D454" s="215"/>
      <c r="F454" s="270"/>
      <c r="G454" s="624"/>
      <c r="H454" s="624"/>
      <c r="I454" s="606"/>
      <c r="J454" s="606"/>
      <c r="K454" s="606"/>
      <c r="L454" s="606"/>
      <c r="M454" s="606"/>
      <c r="N454" s="606"/>
      <c r="O454" s="606"/>
      <c r="P454" s="606"/>
      <c r="Q454" s="606"/>
      <c r="R454" s="606"/>
      <c r="S454" s="606"/>
      <c r="T454" s="606"/>
      <c r="U454" s="606"/>
      <c r="V454" s="606"/>
      <c r="W454" s="606"/>
      <c r="X454" s="606"/>
      <c r="Y454" s="606"/>
      <c r="Z454" s="606"/>
    </row>
    <row r="455" spans="2:26">
      <c r="B455" s="185"/>
      <c r="D455" s="215"/>
      <c r="F455" s="270"/>
      <c r="G455" s="624"/>
      <c r="H455" s="624"/>
      <c r="I455" s="606"/>
      <c r="J455" s="606"/>
      <c r="K455" s="606"/>
      <c r="L455" s="606"/>
      <c r="M455" s="606"/>
      <c r="N455" s="606"/>
      <c r="O455" s="606"/>
      <c r="P455" s="606"/>
      <c r="Q455" s="606"/>
      <c r="R455" s="606"/>
      <c r="S455" s="606"/>
      <c r="T455" s="606"/>
      <c r="U455" s="606"/>
      <c r="V455" s="606"/>
      <c r="W455" s="606"/>
      <c r="X455" s="606"/>
      <c r="Y455" s="606"/>
      <c r="Z455" s="606"/>
    </row>
    <row r="456" spans="2:26">
      <c r="B456" s="185"/>
      <c r="D456" s="215"/>
      <c r="F456" s="270"/>
      <c r="G456" s="624"/>
      <c r="H456" s="624"/>
      <c r="I456" s="606"/>
      <c r="J456" s="606"/>
      <c r="K456" s="606"/>
      <c r="L456" s="606"/>
      <c r="M456" s="606"/>
      <c r="N456" s="606"/>
      <c r="O456" s="606"/>
      <c r="P456" s="606"/>
      <c r="Q456" s="606"/>
      <c r="R456" s="606"/>
      <c r="S456" s="606"/>
      <c r="T456" s="606"/>
      <c r="U456" s="606"/>
      <c r="V456" s="606"/>
      <c r="W456" s="606"/>
      <c r="X456" s="606"/>
      <c r="Y456" s="606"/>
      <c r="Z456" s="606"/>
    </row>
    <row r="457" spans="2:26">
      <c r="B457" s="185"/>
      <c r="D457" s="215"/>
      <c r="F457" s="270"/>
      <c r="G457" s="624"/>
      <c r="H457" s="624"/>
      <c r="I457" s="606"/>
      <c r="J457" s="606"/>
      <c r="K457" s="606"/>
      <c r="L457" s="606"/>
      <c r="M457" s="606"/>
      <c r="N457" s="606"/>
      <c r="O457" s="606"/>
      <c r="P457" s="606"/>
      <c r="Q457" s="606"/>
      <c r="R457" s="606"/>
      <c r="S457" s="606"/>
      <c r="T457" s="606"/>
      <c r="U457" s="606"/>
      <c r="V457" s="606"/>
      <c r="W457" s="606"/>
      <c r="X457" s="606"/>
      <c r="Y457" s="606"/>
      <c r="Z457" s="606"/>
    </row>
    <row r="458" spans="2:26">
      <c r="B458" s="185"/>
      <c r="D458" s="215"/>
      <c r="F458" s="270"/>
      <c r="G458" s="624"/>
      <c r="H458" s="624"/>
      <c r="I458" s="606"/>
      <c r="J458" s="606"/>
      <c r="K458" s="606"/>
      <c r="L458" s="606"/>
      <c r="M458" s="606"/>
      <c r="N458" s="606"/>
      <c r="O458" s="606"/>
      <c r="P458" s="606"/>
      <c r="Q458" s="606"/>
      <c r="R458" s="606"/>
      <c r="S458" s="606"/>
      <c r="T458" s="606"/>
      <c r="U458" s="606"/>
      <c r="V458" s="606"/>
      <c r="W458" s="606"/>
      <c r="X458" s="606"/>
      <c r="Y458" s="606"/>
      <c r="Z458" s="606"/>
    </row>
    <row r="459" spans="2:26">
      <c r="B459" s="185"/>
      <c r="D459" s="215"/>
      <c r="F459" s="270"/>
      <c r="G459" s="624"/>
      <c r="H459" s="624"/>
      <c r="I459" s="606"/>
      <c r="J459" s="606"/>
      <c r="K459" s="606"/>
      <c r="L459" s="606"/>
      <c r="M459" s="606"/>
      <c r="N459" s="606"/>
      <c r="O459" s="606"/>
      <c r="P459" s="606"/>
      <c r="Q459" s="606"/>
      <c r="R459" s="606"/>
      <c r="S459" s="606"/>
      <c r="T459" s="606"/>
      <c r="U459" s="606"/>
      <c r="V459" s="606"/>
      <c r="W459" s="606"/>
      <c r="X459" s="606"/>
      <c r="Y459" s="606"/>
      <c r="Z459" s="606"/>
    </row>
    <row r="460" spans="2:26">
      <c r="B460" s="185"/>
      <c r="D460" s="215"/>
      <c r="F460" s="270"/>
      <c r="G460" s="624"/>
      <c r="H460" s="624"/>
      <c r="I460" s="606"/>
      <c r="J460" s="606"/>
      <c r="K460" s="606"/>
      <c r="L460" s="606"/>
      <c r="M460" s="606"/>
      <c r="N460" s="606"/>
      <c r="O460" s="606"/>
      <c r="P460" s="606"/>
      <c r="Q460" s="606"/>
      <c r="R460" s="606"/>
      <c r="S460" s="606"/>
      <c r="T460" s="606"/>
      <c r="U460" s="606"/>
      <c r="V460" s="606"/>
      <c r="W460" s="606"/>
      <c r="X460" s="606"/>
      <c r="Y460" s="606"/>
      <c r="Z460" s="606"/>
    </row>
    <row r="461" spans="2:26">
      <c r="B461" s="185"/>
      <c r="D461" s="215"/>
      <c r="F461" s="270"/>
      <c r="G461" s="624"/>
      <c r="H461" s="624"/>
      <c r="I461" s="606"/>
      <c r="J461" s="606"/>
      <c r="K461" s="606"/>
      <c r="L461" s="606"/>
      <c r="M461" s="606"/>
      <c r="N461" s="606"/>
      <c r="O461" s="606"/>
      <c r="P461" s="606"/>
      <c r="Q461" s="606"/>
      <c r="R461" s="606"/>
      <c r="S461" s="606"/>
      <c r="T461" s="606"/>
      <c r="U461" s="606"/>
      <c r="V461" s="606"/>
      <c r="W461" s="606"/>
      <c r="X461" s="606"/>
      <c r="Y461" s="606"/>
      <c r="Z461" s="606"/>
    </row>
    <row r="462" spans="2:26">
      <c r="B462" s="185"/>
      <c r="D462" s="215"/>
      <c r="F462" s="270"/>
      <c r="G462" s="624"/>
      <c r="H462" s="624"/>
      <c r="I462" s="606"/>
      <c r="J462" s="606"/>
      <c r="K462" s="606"/>
      <c r="L462" s="606"/>
      <c r="M462" s="606"/>
      <c r="N462" s="606"/>
      <c r="O462" s="606"/>
      <c r="P462" s="606"/>
      <c r="Q462" s="606"/>
      <c r="R462" s="606"/>
      <c r="S462" s="606"/>
      <c r="T462" s="606"/>
      <c r="U462" s="606"/>
      <c r="V462" s="606"/>
      <c r="W462" s="606"/>
      <c r="X462" s="606"/>
      <c r="Y462" s="606"/>
      <c r="Z462" s="606"/>
    </row>
    <row r="463" spans="2:26">
      <c r="B463" s="185"/>
      <c r="D463" s="215"/>
      <c r="F463" s="270"/>
      <c r="G463" s="624"/>
      <c r="H463" s="624"/>
      <c r="I463" s="606"/>
      <c r="J463" s="606"/>
      <c r="K463" s="606"/>
      <c r="L463" s="606"/>
      <c r="M463" s="606"/>
      <c r="N463" s="606"/>
      <c r="O463" s="606"/>
      <c r="P463" s="606"/>
      <c r="Q463" s="606"/>
      <c r="R463" s="606"/>
      <c r="S463" s="606"/>
      <c r="T463" s="606"/>
      <c r="U463" s="606"/>
      <c r="V463" s="606"/>
      <c r="W463" s="606"/>
      <c r="X463" s="606"/>
      <c r="Y463" s="606"/>
      <c r="Z463" s="606"/>
    </row>
    <row r="464" spans="2:26">
      <c r="B464" s="185"/>
      <c r="D464" s="215"/>
      <c r="F464" s="270"/>
      <c r="G464" s="624"/>
      <c r="H464" s="624"/>
      <c r="I464" s="606"/>
      <c r="J464" s="606"/>
      <c r="K464" s="606"/>
      <c r="L464" s="606"/>
      <c r="M464" s="606"/>
      <c r="N464" s="606"/>
      <c r="O464" s="606"/>
      <c r="P464" s="606"/>
      <c r="Q464" s="606"/>
      <c r="R464" s="606"/>
      <c r="S464" s="606"/>
      <c r="T464" s="606"/>
      <c r="U464" s="606"/>
      <c r="V464" s="606"/>
      <c r="W464" s="606"/>
      <c r="X464" s="606"/>
      <c r="Y464" s="606"/>
      <c r="Z464" s="606"/>
    </row>
    <row r="465" spans="2:26">
      <c r="B465" s="185"/>
      <c r="D465" s="215"/>
      <c r="F465" s="270"/>
      <c r="G465" s="624"/>
      <c r="H465" s="624"/>
      <c r="I465" s="606"/>
      <c r="J465" s="606"/>
      <c r="K465" s="606"/>
      <c r="L465" s="606"/>
      <c r="M465" s="606"/>
      <c r="N465" s="606"/>
      <c r="O465" s="606"/>
      <c r="P465" s="606"/>
      <c r="Q465" s="606"/>
      <c r="R465" s="606"/>
      <c r="S465" s="606"/>
      <c r="T465" s="606"/>
      <c r="U465" s="606"/>
      <c r="V465" s="606"/>
      <c r="W465" s="606"/>
      <c r="X465" s="606"/>
      <c r="Y465" s="606"/>
      <c r="Z465" s="606"/>
    </row>
    <row r="466" spans="2:26">
      <c r="B466" s="185"/>
      <c r="D466" s="215"/>
      <c r="F466" s="270"/>
      <c r="G466" s="624"/>
      <c r="H466" s="624"/>
      <c r="I466" s="606"/>
      <c r="J466" s="606"/>
      <c r="K466" s="606"/>
      <c r="L466" s="606"/>
      <c r="M466" s="606"/>
      <c r="N466" s="606"/>
      <c r="O466" s="606"/>
      <c r="P466" s="606"/>
      <c r="Q466" s="606"/>
      <c r="R466" s="606"/>
      <c r="S466" s="606"/>
      <c r="T466" s="606"/>
      <c r="U466" s="606"/>
      <c r="V466" s="606"/>
      <c r="W466" s="606"/>
      <c r="X466" s="606"/>
      <c r="Y466" s="606"/>
      <c r="Z466" s="606"/>
    </row>
    <row r="467" spans="2:26">
      <c r="B467" s="185"/>
      <c r="D467" s="215"/>
      <c r="F467" s="270"/>
      <c r="G467" s="624"/>
      <c r="H467" s="624"/>
      <c r="I467" s="606"/>
      <c r="J467" s="606"/>
      <c r="K467" s="606"/>
      <c r="L467" s="606"/>
      <c r="M467" s="606"/>
      <c r="N467" s="606"/>
      <c r="O467" s="606"/>
      <c r="P467" s="606"/>
      <c r="Q467" s="606"/>
      <c r="R467" s="606"/>
      <c r="S467" s="606"/>
      <c r="T467" s="606"/>
      <c r="U467" s="606"/>
      <c r="V467" s="606"/>
      <c r="W467" s="606"/>
      <c r="X467" s="606"/>
      <c r="Y467" s="606"/>
      <c r="Z467" s="606"/>
    </row>
    <row r="468" spans="2:26">
      <c r="B468" s="185"/>
      <c r="D468" s="215"/>
      <c r="F468" s="270"/>
      <c r="G468" s="624"/>
      <c r="H468" s="624"/>
      <c r="I468" s="606"/>
      <c r="J468" s="606"/>
      <c r="K468" s="606"/>
      <c r="L468" s="606"/>
      <c r="M468" s="606"/>
      <c r="N468" s="606"/>
      <c r="O468" s="606"/>
      <c r="P468" s="606"/>
      <c r="Q468" s="606"/>
      <c r="R468" s="606"/>
      <c r="S468" s="606"/>
      <c r="T468" s="606"/>
      <c r="U468" s="606"/>
      <c r="V468" s="606"/>
      <c r="W468" s="606"/>
      <c r="X468" s="606"/>
      <c r="Y468" s="606"/>
      <c r="Z468" s="606"/>
    </row>
    <row r="469" spans="2:26">
      <c r="B469" s="185"/>
      <c r="D469" s="215"/>
      <c r="F469" s="270"/>
      <c r="G469" s="624"/>
      <c r="H469" s="624"/>
      <c r="I469" s="606"/>
      <c r="J469" s="606"/>
      <c r="K469" s="606"/>
      <c r="L469" s="606"/>
      <c r="M469" s="606"/>
      <c r="N469" s="606"/>
      <c r="O469" s="606"/>
      <c r="P469" s="606"/>
      <c r="Q469" s="606"/>
      <c r="R469" s="606"/>
      <c r="S469" s="606"/>
      <c r="T469" s="606"/>
      <c r="U469" s="606"/>
      <c r="V469" s="606"/>
      <c r="W469" s="606"/>
      <c r="X469" s="606"/>
      <c r="Y469" s="606"/>
      <c r="Z469" s="606"/>
    </row>
    <row r="470" spans="2:26">
      <c r="B470" s="185"/>
      <c r="D470" s="215"/>
      <c r="F470" s="270"/>
      <c r="G470" s="624"/>
      <c r="H470" s="624"/>
      <c r="I470" s="606"/>
      <c r="J470" s="606"/>
      <c r="K470" s="606"/>
      <c r="L470" s="606"/>
      <c r="M470" s="606"/>
      <c r="N470" s="606"/>
      <c r="O470" s="606"/>
      <c r="P470" s="606"/>
      <c r="Q470" s="606"/>
      <c r="R470" s="606"/>
      <c r="S470" s="606"/>
      <c r="T470" s="606"/>
      <c r="U470" s="606"/>
      <c r="V470" s="606"/>
      <c r="W470" s="606"/>
      <c r="X470" s="606"/>
      <c r="Y470" s="606"/>
      <c r="Z470" s="606"/>
    </row>
    <row r="471" spans="2:26">
      <c r="B471" s="185"/>
      <c r="D471" s="215"/>
      <c r="F471" s="270"/>
      <c r="G471" s="624"/>
      <c r="H471" s="624"/>
      <c r="I471" s="606"/>
      <c r="J471" s="606"/>
      <c r="K471" s="606"/>
      <c r="L471" s="606"/>
      <c r="M471" s="606"/>
      <c r="N471" s="606"/>
      <c r="O471" s="606"/>
      <c r="P471" s="606"/>
      <c r="Q471" s="606"/>
      <c r="R471" s="606"/>
      <c r="S471" s="606"/>
      <c r="T471" s="606"/>
      <c r="U471" s="606"/>
      <c r="V471" s="606"/>
      <c r="W471" s="606"/>
      <c r="X471" s="606"/>
      <c r="Y471" s="606"/>
      <c r="Z471" s="606"/>
    </row>
    <row r="472" spans="2:26">
      <c r="B472" s="185"/>
      <c r="D472" s="215"/>
      <c r="F472" s="270"/>
      <c r="G472" s="624"/>
      <c r="H472" s="624"/>
      <c r="I472" s="606"/>
      <c r="J472" s="606"/>
      <c r="K472" s="606"/>
      <c r="L472" s="606"/>
      <c r="M472" s="606"/>
      <c r="N472" s="606"/>
      <c r="O472" s="606"/>
      <c r="P472" s="606"/>
      <c r="Q472" s="606"/>
      <c r="R472" s="606"/>
      <c r="S472" s="606"/>
      <c r="T472" s="606"/>
      <c r="U472" s="606"/>
      <c r="V472" s="606"/>
      <c r="W472" s="606"/>
      <c r="X472" s="606"/>
      <c r="Y472" s="606"/>
      <c r="Z472" s="606"/>
    </row>
    <row r="473" spans="2:26">
      <c r="B473" s="185"/>
      <c r="D473" s="215"/>
      <c r="F473" s="270"/>
      <c r="G473" s="624"/>
      <c r="H473" s="624"/>
      <c r="I473" s="606"/>
      <c r="J473" s="606"/>
      <c r="K473" s="606"/>
      <c r="L473" s="606"/>
      <c r="M473" s="606"/>
      <c r="N473" s="606"/>
      <c r="O473" s="606"/>
      <c r="P473" s="606"/>
      <c r="Q473" s="606"/>
      <c r="R473" s="606"/>
      <c r="S473" s="606"/>
      <c r="T473" s="606"/>
      <c r="U473" s="606"/>
      <c r="V473" s="606"/>
      <c r="W473" s="606"/>
      <c r="X473" s="606"/>
      <c r="Y473" s="606"/>
      <c r="Z473" s="606"/>
    </row>
    <row r="474" spans="2:26">
      <c r="B474" s="185"/>
      <c r="D474" s="215"/>
      <c r="F474" s="270"/>
      <c r="G474" s="624"/>
      <c r="H474" s="624"/>
      <c r="I474" s="606"/>
      <c r="J474" s="606"/>
      <c r="K474" s="606"/>
      <c r="L474" s="606"/>
      <c r="M474" s="606"/>
      <c r="N474" s="606"/>
      <c r="O474" s="606"/>
      <c r="P474" s="606"/>
      <c r="Q474" s="606"/>
      <c r="R474" s="606"/>
      <c r="S474" s="606"/>
      <c r="T474" s="606"/>
      <c r="U474" s="606"/>
      <c r="V474" s="606"/>
      <c r="W474" s="606"/>
      <c r="X474" s="606"/>
      <c r="Y474" s="606"/>
      <c r="Z474" s="606"/>
    </row>
    <row r="475" spans="2:26">
      <c r="B475" s="185"/>
      <c r="D475" s="215"/>
      <c r="F475" s="270"/>
      <c r="G475" s="624"/>
      <c r="H475" s="624"/>
      <c r="I475" s="606"/>
      <c r="J475" s="606"/>
      <c r="K475" s="606"/>
      <c r="L475" s="606"/>
      <c r="M475" s="606"/>
      <c r="N475" s="606"/>
      <c r="O475" s="606"/>
      <c r="P475" s="606"/>
      <c r="Q475" s="606"/>
      <c r="R475" s="606"/>
      <c r="S475" s="606"/>
      <c r="T475" s="606"/>
      <c r="U475" s="606"/>
      <c r="V475" s="606"/>
      <c r="W475" s="606"/>
      <c r="X475" s="606"/>
      <c r="Y475" s="606"/>
      <c r="Z475" s="606"/>
    </row>
    <row r="476" spans="2:26">
      <c r="B476" s="185"/>
      <c r="D476" s="215"/>
      <c r="F476" s="270"/>
      <c r="G476" s="624"/>
      <c r="H476" s="624"/>
      <c r="I476" s="606"/>
      <c r="J476" s="606"/>
      <c r="K476" s="606"/>
      <c r="L476" s="606"/>
      <c r="M476" s="606"/>
      <c r="N476" s="606"/>
      <c r="O476" s="606"/>
      <c r="P476" s="606"/>
      <c r="Q476" s="606"/>
      <c r="R476" s="606"/>
      <c r="S476" s="606"/>
      <c r="T476" s="606"/>
      <c r="U476" s="606"/>
      <c r="V476" s="606"/>
      <c r="W476" s="606"/>
      <c r="X476" s="606"/>
      <c r="Y476" s="606"/>
      <c r="Z476" s="606"/>
    </row>
    <row r="477" spans="2:26">
      <c r="B477" s="185"/>
      <c r="D477" s="215"/>
      <c r="F477" s="270"/>
      <c r="G477" s="624"/>
      <c r="H477" s="624"/>
      <c r="I477" s="606"/>
      <c r="J477" s="606"/>
      <c r="K477" s="606"/>
      <c r="L477" s="606"/>
      <c r="M477" s="606"/>
      <c r="N477" s="606"/>
      <c r="O477" s="606"/>
      <c r="P477" s="606"/>
      <c r="Q477" s="606"/>
      <c r="R477" s="606"/>
      <c r="S477" s="606"/>
      <c r="T477" s="606"/>
      <c r="U477" s="606"/>
      <c r="V477" s="606"/>
      <c r="W477" s="606"/>
      <c r="X477" s="606"/>
      <c r="Y477" s="606"/>
      <c r="Z477" s="606"/>
    </row>
    <row r="478" spans="2:26">
      <c r="B478" s="185"/>
      <c r="D478" s="215"/>
      <c r="F478" s="270"/>
      <c r="G478" s="624"/>
      <c r="H478" s="624"/>
      <c r="I478" s="606"/>
      <c r="J478" s="606"/>
      <c r="K478" s="606"/>
      <c r="L478" s="606"/>
      <c r="M478" s="606"/>
      <c r="N478" s="606"/>
      <c r="O478" s="606"/>
      <c r="P478" s="606"/>
      <c r="Q478" s="606"/>
      <c r="R478" s="606"/>
      <c r="S478" s="606"/>
      <c r="T478" s="606"/>
      <c r="U478" s="606"/>
      <c r="V478" s="606"/>
      <c r="W478" s="606"/>
      <c r="X478" s="606"/>
      <c r="Y478" s="606"/>
      <c r="Z478" s="606"/>
    </row>
    <row r="479" spans="2:26">
      <c r="B479" s="185"/>
      <c r="D479" s="215"/>
      <c r="F479" s="270"/>
      <c r="G479" s="624"/>
      <c r="H479" s="624"/>
      <c r="I479" s="606"/>
      <c r="J479" s="606"/>
      <c r="K479" s="606"/>
      <c r="L479" s="606"/>
      <c r="M479" s="606"/>
      <c r="N479" s="606"/>
      <c r="O479" s="606"/>
      <c r="P479" s="606"/>
      <c r="Q479" s="606"/>
      <c r="R479" s="606"/>
      <c r="S479" s="606"/>
      <c r="T479" s="606"/>
      <c r="U479" s="606"/>
      <c r="V479" s="606"/>
      <c r="W479" s="606"/>
      <c r="X479" s="606"/>
      <c r="Y479" s="606"/>
      <c r="Z479" s="606"/>
    </row>
    <row r="480" spans="2:26">
      <c r="B480" s="185"/>
      <c r="D480" s="215"/>
      <c r="F480" s="270"/>
      <c r="G480" s="624"/>
      <c r="H480" s="624"/>
      <c r="I480" s="606"/>
      <c r="J480" s="606"/>
      <c r="K480" s="606"/>
      <c r="L480" s="606"/>
      <c r="M480" s="606"/>
      <c r="N480" s="606"/>
      <c r="O480" s="606"/>
      <c r="P480" s="606"/>
      <c r="Q480" s="606"/>
      <c r="R480" s="606"/>
      <c r="S480" s="606"/>
      <c r="T480" s="606"/>
      <c r="U480" s="606"/>
      <c r="V480" s="606"/>
      <c r="W480" s="606"/>
      <c r="X480" s="606"/>
      <c r="Y480" s="606"/>
      <c r="Z480" s="606"/>
    </row>
    <row r="481" spans="2:26">
      <c r="B481" s="185"/>
      <c r="D481" s="215"/>
      <c r="F481" s="270"/>
      <c r="G481" s="624"/>
      <c r="H481" s="624"/>
      <c r="I481" s="606"/>
      <c r="J481" s="606"/>
      <c r="K481" s="606"/>
      <c r="L481" s="606"/>
      <c r="M481" s="606"/>
      <c r="N481" s="606"/>
      <c r="O481" s="606"/>
      <c r="P481" s="606"/>
      <c r="Q481" s="606"/>
      <c r="R481" s="606"/>
      <c r="S481" s="606"/>
      <c r="T481" s="606"/>
      <c r="U481" s="606"/>
      <c r="V481" s="606"/>
      <c r="W481" s="606"/>
      <c r="X481" s="606"/>
      <c r="Y481" s="606"/>
      <c r="Z481" s="606"/>
    </row>
    <row r="482" spans="2:26">
      <c r="B482" s="185"/>
      <c r="D482" s="215"/>
      <c r="F482" s="270"/>
      <c r="G482" s="624"/>
      <c r="H482" s="624"/>
      <c r="I482" s="606"/>
      <c r="J482" s="606"/>
      <c r="K482" s="606"/>
      <c r="L482" s="606"/>
      <c r="M482" s="606"/>
      <c r="N482" s="606"/>
      <c r="O482" s="606"/>
      <c r="P482" s="606"/>
      <c r="Q482" s="606"/>
      <c r="R482" s="606"/>
      <c r="S482" s="606"/>
      <c r="T482" s="606"/>
      <c r="U482" s="606"/>
      <c r="V482" s="606"/>
      <c r="W482" s="606"/>
      <c r="X482" s="606"/>
      <c r="Y482" s="606"/>
      <c r="Z482" s="606"/>
    </row>
    <row r="483" spans="2:26">
      <c r="B483" s="185"/>
      <c r="D483" s="215"/>
      <c r="F483" s="270"/>
      <c r="G483" s="624"/>
      <c r="H483" s="624"/>
      <c r="I483" s="606"/>
      <c r="J483" s="606"/>
      <c r="K483" s="606"/>
      <c r="L483" s="606"/>
      <c r="M483" s="606"/>
      <c r="N483" s="606"/>
      <c r="O483" s="606"/>
      <c r="P483" s="606"/>
      <c r="Q483" s="606"/>
      <c r="R483" s="606"/>
      <c r="S483" s="606"/>
      <c r="T483" s="606"/>
      <c r="U483" s="606"/>
      <c r="V483" s="606"/>
      <c r="W483" s="606"/>
      <c r="X483" s="606"/>
      <c r="Y483" s="606"/>
      <c r="Z483" s="606"/>
    </row>
    <row r="484" spans="2:26">
      <c r="B484" s="185"/>
      <c r="D484" s="215"/>
      <c r="F484" s="270"/>
      <c r="G484" s="624"/>
      <c r="H484" s="624"/>
      <c r="I484" s="606"/>
      <c r="J484" s="606"/>
      <c r="K484" s="606"/>
      <c r="L484" s="606"/>
      <c r="M484" s="606"/>
      <c r="N484" s="606"/>
      <c r="O484" s="606"/>
      <c r="P484" s="606"/>
      <c r="Q484" s="606"/>
      <c r="R484" s="606"/>
      <c r="S484" s="606"/>
      <c r="T484" s="606"/>
      <c r="U484" s="606"/>
      <c r="V484" s="606"/>
      <c r="W484" s="606"/>
      <c r="X484" s="606"/>
      <c r="Y484" s="606"/>
      <c r="Z484" s="606"/>
    </row>
    <row r="485" spans="2:26">
      <c r="B485" s="185"/>
      <c r="D485" s="215"/>
      <c r="F485" s="270"/>
      <c r="G485" s="624"/>
      <c r="H485" s="624"/>
      <c r="I485" s="606"/>
      <c r="J485" s="606"/>
      <c r="K485" s="606"/>
      <c r="L485" s="606"/>
      <c r="M485" s="606"/>
      <c r="N485" s="606"/>
      <c r="O485" s="606"/>
      <c r="P485" s="606"/>
      <c r="Q485" s="606"/>
      <c r="R485" s="606"/>
      <c r="S485" s="606"/>
      <c r="T485" s="606"/>
      <c r="U485" s="606"/>
      <c r="V485" s="606"/>
      <c r="W485" s="606"/>
      <c r="X485" s="606"/>
      <c r="Y485" s="606"/>
      <c r="Z485" s="606"/>
    </row>
    <row r="486" spans="2:26">
      <c r="B486" s="185"/>
      <c r="D486" s="215"/>
      <c r="F486" s="270"/>
      <c r="G486" s="624"/>
      <c r="H486" s="624"/>
      <c r="I486" s="606"/>
      <c r="J486" s="606"/>
      <c r="K486" s="606"/>
      <c r="L486" s="606"/>
      <c r="M486" s="606"/>
      <c r="N486" s="606"/>
      <c r="O486" s="606"/>
      <c r="P486" s="606"/>
      <c r="Q486" s="606"/>
      <c r="R486" s="606"/>
      <c r="S486" s="606"/>
      <c r="T486" s="606"/>
      <c r="U486" s="606"/>
      <c r="V486" s="606"/>
      <c r="W486" s="606"/>
      <c r="X486" s="606"/>
      <c r="Y486" s="606"/>
      <c r="Z486" s="606"/>
    </row>
    <row r="487" spans="2:26">
      <c r="B487" s="185"/>
      <c r="D487" s="215"/>
      <c r="F487" s="270"/>
      <c r="G487" s="624"/>
      <c r="H487" s="624"/>
      <c r="I487" s="606"/>
      <c r="J487" s="606"/>
      <c r="K487" s="606"/>
      <c r="L487" s="606"/>
      <c r="M487" s="606"/>
      <c r="N487" s="606"/>
      <c r="O487" s="606"/>
      <c r="P487" s="606"/>
      <c r="Q487" s="606"/>
      <c r="R487" s="606"/>
      <c r="S487" s="606"/>
      <c r="T487" s="606"/>
      <c r="U487" s="606"/>
      <c r="V487" s="606"/>
      <c r="W487" s="606"/>
      <c r="X487" s="606"/>
      <c r="Y487" s="606"/>
      <c r="Z487" s="606"/>
    </row>
    <row r="488" spans="2:26">
      <c r="B488" s="185"/>
      <c r="D488" s="215"/>
      <c r="F488" s="270"/>
      <c r="G488" s="624"/>
      <c r="H488" s="624"/>
      <c r="I488" s="606"/>
      <c r="J488" s="606"/>
      <c r="K488" s="606"/>
      <c r="L488" s="606"/>
      <c r="M488" s="606"/>
      <c r="N488" s="606"/>
      <c r="O488" s="606"/>
      <c r="P488" s="606"/>
      <c r="Q488" s="606"/>
      <c r="R488" s="606"/>
      <c r="S488" s="606"/>
      <c r="T488" s="606"/>
      <c r="U488" s="606"/>
      <c r="V488" s="606"/>
      <c r="W488" s="606"/>
      <c r="X488" s="606"/>
      <c r="Y488" s="606"/>
      <c r="Z488" s="606"/>
    </row>
    <row r="489" spans="2:26">
      <c r="B489" s="185"/>
      <c r="D489" s="215"/>
      <c r="F489" s="270"/>
      <c r="G489" s="624"/>
      <c r="H489" s="624"/>
      <c r="I489" s="606"/>
      <c r="J489" s="606"/>
      <c r="K489" s="606"/>
      <c r="L489" s="606"/>
      <c r="M489" s="606"/>
      <c r="N489" s="606"/>
      <c r="O489" s="606"/>
      <c r="P489" s="606"/>
      <c r="Q489" s="606"/>
      <c r="R489" s="606"/>
      <c r="S489" s="606"/>
      <c r="T489" s="606"/>
      <c r="U489" s="606"/>
      <c r="V489" s="606"/>
      <c r="W489" s="606"/>
      <c r="X489" s="606"/>
      <c r="Y489" s="606"/>
      <c r="Z489" s="606"/>
    </row>
    <row r="490" spans="2:26">
      <c r="B490" s="185"/>
      <c r="D490" s="215"/>
      <c r="F490" s="270"/>
      <c r="G490" s="624"/>
      <c r="H490" s="624"/>
      <c r="I490" s="606"/>
      <c r="J490" s="606"/>
      <c r="K490" s="606"/>
      <c r="L490" s="606"/>
      <c r="M490" s="606"/>
      <c r="N490" s="606"/>
      <c r="O490" s="606"/>
      <c r="P490" s="606"/>
      <c r="Q490" s="606"/>
      <c r="R490" s="606"/>
      <c r="S490" s="606"/>
      <c r="T490" s="606"/>
      <c r="U490" s="606"/>
      <c r="V490" s="606"/>
      <c r="W490" s="606"/>
      <c r="X490" s="606"/>
      <c r="Y490" s="606"/>
      <c r="Z490" s="606"/>
    </row>
    <row r="491" spans="2:26">
      <c r="B491" s="185"/>
      <c r="D491" s="215"/>
      <c r="F491" s="270"/>
      <c r="G491" s="624"/>
      <c r="H491" s="624"/>
      <c r="I491" s="606"/>
      <c r="J491" s="606"/>
      <c r="K491" s="606"/>
      <c r="L491" s="606"/>
      <c r="M491" s="606"/>
      <c r="N491" s="606"/>
      <c r="O491" s="606"/>
      <c r="P491" s="606"/>
      <c r="Q491" s="606"/>
      <c r="R491" s="606"/>
      <c r="S491" s="606"/>
      <c r="T491" s="606"/>
      <c r="U491" s="606"/>
      <c r="V491" s="606"/>
      <c r="W491" s="606"/>
      <c r="X491" s="606"/>
      <c r="Y491" s="606"/>
      <c r="Z491" s="606"/>
    </row>
    <row r="492" spans="2:26">
      <c r="B492" s="185"/>
      <c r="D492" s="215"/>
      <c r="F492" s="270"/>
      <c r="G492" s="624"/>
      <c r="H492" s="624"/>
      <c r="I492" s="606"/>
      <c r="J492" s="606"/>
      <c r="K492" s="606"/>
      <c r="L492" s="606"/>
      <c r="M492" s="606"/>
      <c r="N492" s="606"/>
      <c r="O492" s="606"/>
      <c r="P492" s="606"/>
      <c r="Q492" s="606"/>
      <c r="R492" s="606"/>
      <c r="S492" s="606"/>
      <c r="T492" s="606"/>
      <c r="U492" s="606"/>
      <c r="V492" s="606"/>
      <c r="W492" s="606"/>
      <c r="X492" s="606"/>
      <c r="Y492" s="606"/>
      <c r="Z492" s="606"/>
    </row>
    <row r="493" spans="2:26">
      <c r="B493" s="185"/>
      <c r="D493" s="215"/>
      <c r="F493" s="270"/>
      <c r="G493" s="624"/>
      <c r="H493" s="624"/>
      <c r="I493" s="606"/>
      <c r="J493" s="606"/>
      <c r="K493" s="606"/>
      <c r="L493" s="606"/>
      <c r="M493" s="606"/>
      <c r="N493" s="606"/>
      <c r="O493" s="606"/>
      <c r="P493" s="606"/>
      <c r="Q493" s="606"/>
      <c r="R493" s="606"/>
      <c r="S493" s="606"/>
      <c r="T493" s="606"/>
      <c r="U493" s="606"/>
      <c r="V493" s="606"/>
      <c r="W493" s="606"/>
      <c r="X493" s="606"/>
      <c r="Y493" s="606"/>
      <c r="Z493" s="606"/>
    </row>
    <row r="494" spans="2:26">
      <c r="B494" s="185"/>
      <c r="D494" s="215"/>
      <c r="F494" s="270"/>
      <c r="G494" s="624"/>
      <c r="H494" s="624"/>
      <c r="I494" s="606"/>
      <c r="J494" s="606"/>
      <c r="K494" s="606"/>
      <c r="L494" s="606"/>
      <c r="M494" s="606"/>
      <c r="N494" s="606"/>
      <c r="O494" s="606"/>
      <c r="P494" s="606"/>
      <c r="Q494" s="606"/>
      <c r="R494" s="606"/>
      <c r="S494" s="606"/>
      <c r="T494" s="606"/>
      <c r="U494" s="606"/>
      <c r="V494" s="606"/>
      <c r="W494" s="606"/>
      <c r="X494" s="606"/>
      <c r="Y494" s="606"/>
      <c r="Z494" s="606"/>
    </row>
    <row r="495" spans="2:26">
      <c r="B495" s="185"/>
      <c r="D495" s="215"/>
      <c r="F495" s="270"/>
      <c r="G495" s="624"/>
      <c r="I495" s="606"/>
      <c r="J495" s="606"/>
      <c r="K495" s="606"/>
      <c r="L495" s="606"/>
      <c r="M495" s="606"/>
      <c r="N495" s="606"/>
      <c r="O495" s="606"/>
      <c r="P495" s="606"/>
      <c r="Q495" s="606"/>
      <c r="R495" s="606"/>
      <c r="S495" s="606"/>
      <c r="T495" s="606"/>
      <c r="U495" s="606"/>
      <c r="V495" s="606"/>
      <c r="W495" s="606"/>
      <c r="X495" s="606"/>
      <c r="Y495" s="606"/>
      <c r="Z495" s="606"/>
    </row>
    <row r="496" spans="2:26">
      <c r="B496" s="185"/>
      <c r="D496" s="215"/>
      <c r="F496" s="270"/>
      <c r="G496" s="624"/>
      <c r="I496" s="606"/>
      <c r="J496" s="606"/>
      <c r="K496" s="606"/>
      <c r="L496" s="606"/>
      <c r="M496" s="606"/>
      <c r="N496" s="606"/>
      <c r="O496" s="606"/>
      <c r="P496" s="606"/>
      <c r="Q496" s="606"/>
      <c r="R496" s="606"/>
      <c r="S496" s="606"/>
      <c r="T496" s="606"/>
      <c r="U496" s="606"/>
      <c r="V496" s="606"/>
      <c r="W496" s="606"/>
      <c r="X496" s="606"/>
      <c r="Y496" s="606"/>
      <c r="Z496" s="606"/>
    </row>
    <row r="497" spans="2:26">
      <c r="B497" s="185"/>
      <c r="D497" s="215"/>
      <c r="F497" s="270"/>
      <c r="I497" s="606"/>
      <c r="J497" s="606"/>
      <c r="K497" s="606"/>
      <c r="L497" s="606"/>
      <c r="M497" s="606"/>
      <c r="N497" s="606"/>
      <c r="O497" s="606"/>
      <c r="P497" s="606"/>
      <c r="Q497" s="606"/>
      <c r="R497" s="606"/>
      <c r="S497" s="606"/>
      <c r="T497" s="606"/>
      <c r="U497" s="606"/>
      <c r="V497" s="606"/>
      <c r="W497" s="606"/>
      <c r="X497" s="606"/>
      <c r="Y497" s="606"/>
      <c r="Z497" s="606"/>
    </row>
    <row r="498" spans="2:26">
      <c r="B498" s="185"/>
      <c r="D498" s="215"/>
      <c r="F498" s="270"/>
      <c r="I498" s="606"/>
      <c r="J498" s="606"/>
      <c r="K498" s="606"/>
      <c r="L498" s="606"/>
      <c r="M498" s="606"/>
      <c r="N498" s="606"/>
      <c r="O498" s="606"/>
      <c r="P498" s="606"/>
      <c r="Q498" s="606"/>
      <c r="R498" s="606"/>
      <c r="S498" s="606"/>
      <c r="T498" s="606"/>
      <c r="U498" s="606"/>
      <c r="V498" s="606"/>
      <c r="W498" s="606"/>
      <c r="X498" s="606"/>
      <c r="Y498" s="606"/>
      <c r="Z498" s="606"/>
    </row>
    <row r="499" spans="2:26">
      <c r="B499" s="185"/>
      <c r="D499" s="215"/>
      <c r="F499" s="270"/>
      <c r="I499" s="606"/>
      <c r="J499" s="606"/>
      <c r="K499" s="606"/>
      <c r="L499" s="606"/>
      <c r="M499" s="606"/>
      <c r="N499" s="606"/>
      <c r="O499" s="606"/>
      <c r="P499" s="606"/>
      <c r="Q499" s="606"/>
      <c r="R499" s="606"/>
      <c r="S499" s="606"/>
      <c r="T499" s="606"/>
      <c r="U499" s="606"/>
      <c r="V499" s="606"/>
      <c r="W499" s="606"/>
      <c r="X499" s="606"/>
      <c r="Y499" s="606"/>
      <c r="Z499" s="606"/>
    </row>
    <row r="500" spans="2:26">
      <c r="B500" s="185"/>
      <c r="D500" s="215"/>
      <c r="F500" s="270"/>
      <c r="I500" s="606"/>
      <c r="J500" s="606"/>
      <c r="K500" s="606"/>
      <c r="L500" s="606"/>
      <c r="M500" s="606"/>
      <c r="N500" s="606"/>
      <c r="O500" s="606"/>
      <c r="P500" s="606"/>
      <c r="Q500" s="606"/>
      <c r="R500" s="606"/>
      <c r="S500" s="606"/>
      <c r="T500" s="606"/>
      <c r="U500" s="606"/>
      <c r="V500" s="606"/>
      <c r="W500" s="606"/>
      <c r="X500" s="606"/>
      <c r="Y500" s="606"/>
      <c r="Z500" s="606"/>
    </row>
    <row r="501" spans="2:26">
      <c r="B501" s="185"/>
      <c r="D501" s="215"/>
      <c r="F501" s="270"/>
      <c r="I501" s="606"/>
      <c r="J501" s="606"/>
      <c r="K501" s="606"/>
      <c r="L501" s="606"/>
      <c r="M501" s="606"/>
      <c r="N501" s="606"/>
      <c r="O501" s="606"/>
      <c r="P501" s="606"/>
      <c r="Q501" s="606"/>
      <c r="R501" s="606"/>
      <c r="S501" s="606"/>
      <c r="T501" s="606"/>
      <c r="U501" s="606"/>
      <c r="V501" s="606"/>
      <c r="W501" s="606"/>
      <c r="X501" s="606"/>
      <c r="Y501" s="606"/>
      <c r="Z501" s="606"/>
    </row>
    <row r="502" spans="2:26">
      <c r="B502" s="185"/>
      <c r="D502" s="215"/>
      <c r="F502" s="270"/>
      <c r="I502" s="606"/>
      <c r="J502" s="606"/>
      <c r="K502" s="606"/>
      <c r="L502" s="606"/>
      <c r="M502" s="606"/>
      <c r="N502" s="606"/>
      <c r="O502" s="606"/>
      <c r="P502" s="606"/>
      <c r="Q502" s="606"/>
      <c r="R502" s="606"/>
      <c r="S502" s="606"/>
      <c r="T502" s="606"/>
      <c r="U502" s="606"/>
      <c r="V502" s="606"/>
      <c r="W502" s="606"/>
      <c r="X502" s="606"/>
      <c r="Y502" s="606"/>
      <c r="Z502" s="606"/>
    </row>
    <row r="503" spans="2:26">
      <c r="B503" s="185"/>
      <c r="D503" s="215"/>
      <c r="F503" s="270"/>
      <c r="I503" s="606"/>
      <c r="J503" s="606"/>
      <c r="K503" s="606"/>
      <c r="L503" s="606"/>
      <c r="M503" s="606"/>
      <c r="N503" s="606"/>
      <c r="O503" s="606"/>
      <c r="P503" s="606"/>
      <c r="Q503" s="606"/>
      <c r="R503" s="606"/>
      <c r="S503" s="606"/>
      <c r="T503" s="606"/>
      <c r="U503" s="606"/>
      <c r="V503" s="606"/>
      <c r="W503" s="606"/>
      <c r="X503" s="606"/>
      <c r="Y503" s="606"/>
      <c r="Z503" s="606"/>
    </row>
    <row r="504" spans="2:26">
      <c r="B504" s="185"/>
      <c r="D504" s="215"/>
      <c r="F504" s="270"/>
      <c r="I504" s="606"/>
      <c r="J504" s="606"/>
      <c r="K504" s="606"/>
      <c r="L504" s="606"/>
      <c r="M504" s="606"/>
      <c r="N504" s="606"/>
      <c r="O504" s="606"/>
      <c r="P504" s="606"/>
      <c r="Q504" s="606"/>
      <c r="R504" s="606"/>
      <c r="S504" s="606"/>
      <c r="T504" s="606"/>
      <c r="U504" s="606"/>
      <c r="V504" s="606"/>
      <c r="W504" s="606"/>
      <c r="X504" s="606"/>
      <c r="Y504" s="606"/>
      <c r="Z504" s="606"/>
    </row>
    <row r="505" spans="2:26">
      <c r="B505" s="185"/>
      <c r="D505" s="215"/>
      <c r="F505" s="270"/>
      <c r="I505" s="606"/>
      <c r="J505" s="606"/>
      <c r="K505" s="606"/>
      <c r="L505" s="606"/>
      <c r="M505" s="606"/>
      <c r="N505" s="606"/>
      <c r="O505" s="606"/>
      <c r="P505" s="606"/>
      <c r="Q505" s="606"/>
      <c r="R505" s="606"/>
      <c r="S505" s="606"/>
      <c r="T505" s="606"/>
      <c r="U505" s="606"/>
      <c r="V505" s="606"/>
      <c r="W505" s="606"/>
      <c r="X505" s="606"/>
      <c r="Y505" s="606"/>
      <c r="Z505" s="606"/>
    </row>
    <row r="506" spans="2:26">
      <c r="B506" s="185"/>
      <c r="D506" s="215"/>
      <c r="F506" s="270"/>
      <c r="I506" s="606"/>
      <c r="J506" s="606"/>
      <c r="K506" s="606"/>
      <c r="L506" s="606"/>
      <c r="M506" s="606"/>
      <c r="N506" s="606"/>
      <c r="O506" s="606"/>
      <c r="P506" s="606"/>
      <c r="Q506" s="606"/>
      <c r="R506" s="606"/>
      <c r="S506" s="606"/>
      <c r="T506" s="606"/>
      <c r="U506" s="606"/>
      <c r="V506" s="606"/>
      <c r="W506" s="606"/>
      <c r="X506" s="606"/>
      <c r="Y506" s="606"/>
      <c r="Z506" s="606"/>
    </row>
    <row r="507" spans="2:26">
      <c r="B507" s="185"/>
      <c r="D507" s="215"/>
      <c r="F507" s="270"/>
      <c r="I507" s="606"/>
      <c r="J507" s="606"/>
      <c r="K507" s="606"/>
      <c r="L507" s="606"/>
      <c r="M507" s="606"/>
      <c r="N507" s="606"/>
      <c r="O507" s="606"/>
      <c r="P507" s="606"/>
      <c r="Q507" s="606"/>
      <c r="R507" s="606"/>
      <c r="S507" s="606"/>
      <c r="T507" s="606"/>
      <c r="U507" s="606"/>
      <c r="V507" s="606"/>
      <c r="W507" s="606"/>
      <c r="X507" s="606"/>
      <c r="Y507" s="606"/>
      <c r="Z507" s="606"/>
    </row>
    <row r="508" spans="2:26">
      <c r="B508" s="185"/>
      <c r="D508" s="215"/>
      <c r="F508" s="270"/>
      <c r="I508" s="606"/>
      <c r="J508" s="606"/>
      <c r="K508" s="606"/>
      <c r="L508" s="606"/>
      <c r="M508" s="606"/>
      <c r="N508" s="606"/>
      <c r="O508" s="606"/>
      <c r="P508" s="606"/>
      <c r="Q508" s="606"/>
      <c r="R508" s="606"/>
      <c r="S508" s="606"/>
      <c r="T508" s="606"/>
      <c r="U508" s="606"/>
      <c r="V508" s="606"/>
      <c r="W508" s="606"/>
      <c r="X508" s="606"/>
      <c r="Y508" s="606"/>
      <c r="Z508" s="606"/>
    </row>
    <row r="509" spans="2:26">
      <c r="B509" s="185"/>
      <c r="D509" s="215"/>
      <c r="F509" s="270"/>
      <c r="I509" s="606"/>
      <c r="J509" s="606"/>
      <c r="K509" s="606"/>
      <c r="L509" s="606"/>
      <c r="M509" s="606"/>
      <c r="N509" s="606"/>
      <c r="O509" s="606"/>
      <c r="P509" s="606"/>
      <c r="Q509" s="606"/>
      <c r="R509" s="606"/>
      <c r="S509" s="606"/>
      <c r="T509" s="606"/>
      <c r="U509" s="606"/>
      <c r="V509" s="606"/>
      <c r="W509" s="606"/>
      <c r="X509" s="606"/>
      <c r="Y509" s="606"/>
      <c r="Z509" s="606"/>
    </row>
    <row r="510" spans="2:26">
      <c r="B510" s="185"/>
      <c r="D510" s="215"/>
      <c r="F510" s="270"/>
      <c r="I510" s="606"/>
      <c r="J510" s="606"/>
      <c r="K510" s="606"/>
      <c r="L510" s="606"/>
      <c r="M510" s="606"/>
      <c r="N510" s="606"/>
      <c r="O510" s="606"/>
      <c r="P510" s="606"/>
      <c r="Q510" s="606"/>
      <c r="R510" s="606"/>
      <c r="S510" s="606"/>
      <c r="T510" s="606"/>
      <c r="U510" s="606"/>
      <c r="V510" s="606"/>
      <c r="W510" s="606"/>
      <c r="X510" s="606"/>
      <c r="Y510" s="606"/>
      <c r="Z510" s="606"/>
    </row>
    <row r="511" spans="2:26">
      <c r="B511" s="185"/>
      <c r="D511" s="215"/>
      <c r="F511" s="270"/>
      <c r="I511" s="606"/>
      <c r="J511" s="606"/>
      <c r="K511" s="606"/>
      <c r="L511" s="606"/>
      <c r="M511" s="606"/>
      <c r="N511" s="606"/>
      <c r="O511" s="606"/>
      <c r="P511" s="606"/>
      <c r="Q511" s="606"/>
      <c r="R511" s="606"/>
      <c r="S511" s="606"/>
      <c r="T511" s="606"/>
      <c r="U511" s="606"/>
      <c r="V511" s="606"/>
      <c r="W511" s="606"/>
      <c r="X511" s="606"/>
      <c r="Y511" s="606"/>
      <c r="Z511" s="606"/>
    </row>
    <row r="512" spans="2:26">
      <c r="B512" s="185"/>
      <c r="D512" s="215"/>
      <c r="F512" s="270"/>
      <c r="I512" s="606"/>
      <c r="J512" s="606"/>
      <c r="K512" s="606"/>
      <c r="L512" s="606"/>
      <c r="M512" s="606"/>
      <c r="N512" s="606"/>
      <c r="O512" s="606"/>
      <c r="P512" s="606"/>
      <c r="Q512" s="606"/>
      <c r="R512" s="606"/>
      <c r="S512" s="606"/>
      <c r="T512" s="606"/>
      <c r="U512" s="606"/>
      <c r="V512" s="606"/>
      <c r="W512" s="606"/>
      <c r="X512" s="606"/>
      <c r="Y512" s="606"/>
      <c r="Z512" s="606"/>
    </row>
    <row r="513" spans="2:26">
      <c r="B513" s="185"/>
      <c r="D513" s="215"/>
      <c r="F513" s="270"/>
      <c r="I513" s="606"/>
      <c r="J513" s="606"/>
      <c r="K513" s="606"/>
      <c r="L513" s="606"/>
      <c r="M513" s="606"/>
      <c r="N513" s="606"/>
      <c r="O513" s="606"/>
      <c r="P513" s="606"/>
      <c r="Q513" s="606"/>
      <c r="R513" s="606"/>
      <c r="S513" s="606"/>
      <c r="T513" s="606"/>
      <c r="U513" s="606"/>
      <c r="V513" s="606"/>
      <c r="W513" s="606"/>
      <c r="X513" s="606"/>
      <c r="Y513" s="606"/>
      <c r="Z513" s="606"/>
    </row>
    <row r="514" spans="2:26">
      <c r="B514" s="185"/>
      <c r="D514" s="215"/>
      <c r="F514" s="270"/>
      <c r="I514" s="606"/>
      <c r="J514" s="606"/>
      <c r="K514" s="606"/>
      <c r="L514" s="606"/>
      <c r="M514" s="606"/>
      <c r="N514" s="606"/>
      <c r="O514" s="606"/>
      <c r="P514" s="606"/>
      <c r="Q514" s="606"/>
      <c r="R514" s="606"/>
      <c r="S514" s="606"/>
      <c r="T514" s="606"/>
      <c r="U514" s="606"/>
      <c r="V514" s="606"/>
      <c r="W514" s="606"/>
      <c r="X514" s="606"/>
      <c r="Y514" s="606"/>
      <c r="Z514" s="606"/>
    </row>
    <row r="515" spans="2:26">
      <c r="B515" s="185"/>
      <c r="D515" s="215"/>
      <c r="F515" s="270"/>
      <c r="I515" s="606"/>
      <c r="J515" s="606"/>
      <c r="K515" s="606"/>
      <c r="L515" s="606"/>
      <c r="M515" s="606"/>
      <c r="N515" s="606"/>
      <c r="O515" s="606"/>
      <c r="P515" s="606"/>
      <c r="Q515" s="606"/>
      <c r="R515" s="606"/>
      <c r="S515" s="606"/>
      <c r="T515" s="606"/>
      <c r="U515" s="606"/>
      <c r="V515" s="606"/>
      <c r="W515" s="606"/>
      <c r="X515" s="606"/>
      <c r="Y515" s="606"/>
      <c r="Z515" s="606"/>
    </row>
    <row r="516" spans="2:26">
      <c r="B516" s="185"/>
      <c r="D516" s="215"/>
      <c r="F516" s="270"/>
      <c r="I516" s="606"/>
      <c r="J516" s="606"/>
      <c r="K516" s="606"/>
      <c r="L516" s="606"/>
      <c r="M516" s="606"/>
      <c r="N516" s="606"/>
      <c r="O516" s="606"/>
      <c r="P516" s="606"/>
      <c r="Q516" s="606"/>
      <c r="R516" s="606"/>
      <c r="S516" s="606"/>
      <c r="T516" s="606"/>
      <c r="U516" s="606"/>
      <c r="V516" s="606"/>
      <c r="W516" s="606"/>
      <c r="X516" s="606"/>
      <c r="Y516" s="606"/>
      <c r="Z516" s="606"/>
    </row>
    <row r="517" spans="2:26">
      <c r="B517" s="185"/>
      <c r="D517" s="215"/>
      <c r="F517" s="270"/>
      <c r="I517" s="606"/>
      <c r="J517" s="606"/>
      <c r="K517" s="606"/>
      <c r="L517" s="606"/>
      <c r="M517" s="606"/>
      <c r="N517" s="606"/>
      <c r="O517" s="606"/>
      <c r="P517" s="606"/>
      <c r="Q517" s="606"/>
      <c r="R517" s="606"/>
      <c r="S517" s="606"/>
      <c r="T517" s="606"/>
      <c r="U517" s="606"/>
      <c r="V517" s="606"/>
      <c r="W517" s="606"/>
      <c r="X517" s="606"/>
      <c r="Y517" s="606"/>
      <c r="Z517" s="606"/>
    </row>
    <row r="518" spans="2:26">
      <c r="B518" s="185"/>
      <c r="D518" s="215"/>
      <c r="F518" s="270"/>
      <c r="I518" s="606"/>
      <c r="J518" s="606"/>
      <c r="K518" s="606"/>
      <c r="L518" s="606"/>
      <c r="M518" s="606"/>
      <c r="N518" s="606"/>
      <c r="O518" s="606"/>
      <c r="P518" s="606"/>
      <c r="Q518" s="606"/>
      <c r="R518" s="606"/>
      <c r="S518" s="606"/>
      <c r="T518" s="606"/>
      <c r="U518" s="606"/>
      <c r="V518" s="606"/>
      <c r="W518" s="606"/>
      <c r="X518" s="606"/>
      <c r="Y518" s="606"/>
      <c r="Z518" s="606"/>
    </row>
    <row r="519" spans="2:26">
      <c r="B519" s="185"/>
      <c r="D519" s="215"/>
      <c r="F519" s="270"/>
      <c r="I519" s="606"/>
      <c r="J519" s="606"/>
      <c r="K519" s="606"/>
      <c r="L519" s="606"/>
      <c r="M519" s="606"/>
      <c r="N519" s="606"/>
      <c r="O519" s="606"/>
      <c r="P519" s="606"/>
      <c r="Q519" s="606"/>
      <c r="R519" s="606"/>
      <c r="S519" s="606"/>
      <c r="T519" s="606"/>
      <c r="U519" s="606"/>
      <c r="V519" s="606"/>
      <c r="W519" s="606"/>
      <c r="X519" s="606"/>
      <c r="Y519" s="606"/>
      <c r="Z519" s="606"/>
    </row>
    <row r="520" spans="2:26">
      <c r="B520" s="185"/>
      <c r="D520" s="215"/>
      <c r="F520" s="270"/>
      <c r="I520" s="606"/>
      <c r="J520" s="606"/>
      <c r="K520" s="606"/>
      <c r="L520" s="606"/>
      <c r="M520" s="606"/>
      <c r="N520" s="606"/>
      <c r="O520" s="606"/>
      <c r="P520" s="606"/>
      <c r="Q520" s="606"/>
      <c r="R520" s="606"/>
      <c r="S520" s="606"/>
      <c r="T520" s="606"/>
      <c r="U520" s="606"/>
      <c r="V520" s="606"/>
      <c r="W520" s="606"/>
      <c r="X520" s="606"/>
      <c r="Y520" s="606"/>
      <c r="Z520" s="606"/>
    </row>
    <row r="521" spans="2:26">
      <c r="B521" s="185"/>
      <c r="D521" s="215"/>
      <c r="F521" s="270"/>
      <c r="I521" s="606"/>
      <c r="J521" s="606"/>
      <c r="K521" s="606"/>
      <c r="L521" s="606"/>
      <c r="M521" s="606"/>
      <c r="N521" s="606"/>
      <c r="O521" s="606"/>
      <c r="P521" s="606"/>
      <c r="Q521" s="606"/>
      <c r="R521" s="606"/>
      <c r="S521" s="606"/>
      <c r="T521" s="606"/>
      <c r="U521" s="606"/>
      <c r="V521" s="606"/>
      <c r="W521" s="606"/>
      <c r="X521" s="606"/>
      <c r="Y521" s="606"/>
      <c r="Z521" s="606"/>
    </row>
    <row r="522" spans="2:26">
      <c r="B522" s="185"/>
      <c r="D522" s="215"/>
      <c r="F522" s="270"/>
      <c r="I522" s="606"/>
      <c r="J522" s="606"/>
      <c r="K522" s="606"/>
      <c r="L522" s="606"/>
      <c r="M522" s="606"/>
      <c r="N522" s="606"/>
      <c r="O522" s="606"/>
      <c r="P522" s="606"/>
      <c r="Q522" s="606"/>
      <c r="R522" s="606"/>
      <c r="S522" s="606"/>
      <c r="T522" s="606"/>
      <c r="U522" s="606"/>
      <c r="V522" s="606"/>
      <c r="W522" s="606"/>
      <c r="X522" s="606"/>
      <c r="Y522" s="606"/>
      <c r="Z522" s="606"/>
    </row>
    <row r="523" spans="2:26">
      <c r="B523" s="185"/>
      <c r="D523" s="215"/>
      <c r="F523" s="270"/>
      <c r="I523" s="606"/>
      <c r="J523" s="606"/>
      <c r="K523" s="606"/>
      <c r="L523" s="606"/>
      <c r="M523" s="606"/>
      <c r="N523" s="606"/>
      <c r="O523" s="606"/>
      <c r="P523" s="606"/>
      <c r="Q523" s="606"/>
      <c r="R523" s="606"/>
      <c r="S523" s="606"/>
      <c r="T523" s="606"/>
      <c r="U523" s="606"/>
      <c r="V523" s="606"/>
      <c r="W523" s="606"/>
      <c r="X523" s="606"/>
      <c r="Y523" s="606"/>
      <c r="Z523" s="606"/>
    </row>
    <row r="524" spans="2:26">
      <c r="B524" s="185"/>
      <c r="D524" s="215"/>
      <c r="F524" s="270"/>
      <c r="I524" s="606"/>
      <c r="J524" s="606"/>
      <c r="K524" s="606"/>
      <c r="L524" s="606"/>
      <c r="M524" s="606"/>
      <c r="N524" s="606"/>
      <c r="O524" s="606"/>
      <c r="P524" s="606"/>
      <c r="Q524" s="606"/>
      <c r="R524" s="606"/>
      <c r="S524" s="606"/>
      <c r="T524" s="606"/>
      <c r="U524" s="606"/>
      <c r="V524" s="606"/>
      <c r="W524" s="606"/>
      <c r="X524" s="606"/>
      <c r="Y524" s="606"/>
      <c r="Z524" s="606"/>
    </row>
    <row r="525" spans="2:26">
      <c r="B525" s="185"/>
      <c r="D525" s="215"/>
      <c r="F525" s="270"/>
      <c r="I525" s="606"/>
      <c r="J525" s="606"/>
      <c r="K525" s="606"/>
      <c r="L525" s="606"/>
      <c r="M525" s="606"/>
      <c r="N525" s="606"/>
      <c r="O525" s="606"/>
      <c r="P525" s="606"/>
      <c r="Q525" s="606"/>
      <c r="R525" s="606"/>
      <c r="S525" s="606"/>
      <c r="T525" s="606"/>
      <c r="U525" s="606"/>
      <c r="V525" s="606"/>
      <c r="W525" s="606"/>
      <c r="X525" s="606"/>
      <c r="Y525" s="606"/>
      <c r="Z525" s="606"/>
    </row>
    <row r="526" spans="2:26">
      <c r="B526" s="185"/>
      <c r="D526" s="215"/>
      <c r="F526" s="270"/>
      <c r="I526" s="606"/>
      <c r="J526" s="606"/>
      <c r="K526" s="606"/>
      <c r="L526" s="606"/>
      <c r="M526" s="606"/>
      <c r="N526" s="606"/>
      <c r="O526" s="606"/>
      <c r="P526" s="606"/>
      <c r="Q526" s="606"/>
      <c r="R526" s="606"/>
      <c r="S526" s="606"/>
      <c r="T526" s="606"/>
      <c r="U526" s="606"/>
      <c r="V526" s="606"/>
      <c r="W526" s="606"/>
      <c r="X526" s="606"/>
      <c r="Y526" s="606"/>
      <c r="Z526" s="606"/>
    </row>
    <row r="527" spans="2:26">
      <c r="B527" s="185"/>
      <c r="D527" s="215"/>
      <c r="F527" s="270"/>
      <c r="I527" s="606"/>
      <c r="J527" s="606"/>
      <c r="K527" s="606"/>
      <c r="L527" s="606"/>
      <c r="M527" s="606"/>
      <c r="N527" s="606"/>
      <c r="O527" s="606"/>
      <c r="P527" s="606"/>
      <c r="Q527" s="606"/>
      <c r="R527" s="606"/>
      <c r="S527" s="606"/>
      <c r="T527" s="606"/>
      <c r="U527" s="606"/>
      <c r="V527" s="606"/>
      <c r="W527" s="606"/>
      <c r="X527" s="606"/>
      <c r="Y527" s="606"/>
      <c r="Z527" s="606"/>
    </row>
    <row r="528" spans="2:26">
      <c r="B528" s="185"/>
      <c r="D528" s="215"/>
      <c r="F528" s="270"/>
      <c r="I528" s="606"/>
      <c r="J528" s="606"/>
      <c r="K528" s="606"/>
      <c r="L528" s="606"/>
      <c r="M528" s="606"/>
      <c r="N528" s="606"/>
      <c r="O528" s="606"/>
      <c r="P528" s="606"/>
      <c r="Q528" s="606"/>
      <c r="R528" s="606"/>
      <c r="S528" s="606"/>
      <c r="T528" s="606"/>
      <c r="U528" s="606"/>
      <c r="V528" s="606"/>
      <c r="W528" s="606"/>
      <c r="X528" s="606"/>
      <c r="Y528" s="606"/>
      <c r="Z528" s="606"/>
    </row>
    <row r="529" spans="2:26">
      <c r="B529" s="185"/>
      <c r="D529" s="215"/>
      <c r="F529" s="270"/>
      <c r="I529" s="606"/>
      <c r="J529" s="606"/>
      <c r="K529" s="606"/>
      <c r="L529" s="606"/>
      <c r="M529" s="606"/>
      <c r="N529" s="606"/>
      <c r="O529" s="606"/>
      <c r="P529" s="606"/>
      <c r="Q529" s="606"/>
      <c r="R529" s="606"/>
      <c r="S529" s="606"/>
      <c r="T529" s="606"/>
      <c r="U529" s="606"/>
      <c r="V529" s="606"/>
      <c r="W529" s="606"/>
      <c r="X529" s="606"/>
      <c r="Y529" s="606"/>
      <c r="Z529" s="606"/>
    </row>
    <row r="530" spans="2:26">
      <c r="B530" s="185"/>
      <c r="D530" s="215"/>
      <c r="F530" s="270"/>
      <c r="I530" s="606"/>
      <c r="J530" s="606"/>
      <c r="K530" s="606"/>
      <c r="L530" s="606"/>
      <c r="M530" s="606"/>
      <c r="N530" s="606"/>
      <c r="O530" s="606"/>
      <c r="P530" s="606"/>
      <c r="Q530" s="606"/>
      <c r="R530" s="606"/>
      <c r="S530" s="606"/>
      <c r="T530" s="606"/>
      <c r="U530" s="606"/>
      <c r="V530" s="606"/>
      <c r="W530" s="606"/>
      <c r="X530" s="606"/>
      <c r="Y530" s="606"/>
      <c r="Z530" s="606"/>
    </row>
    <row r="531" spans="2:26">
      <c r="B531" s="185"/>
      <c r="D531" s="215"/>
      <c r="F531" s="270"/>
      <c r="I531" s="606"/>
      <c r="J531" s="606"/>
      <c r="K531" s="606"/>
      <c r="L531" s="606"/>
      <c r="M531" s="606"/>
      <c r="N531" s="606"/>
      <c r="O531" s="606"/>
      <c r="P531" s="606"/>
      <c r="Q531" s="606"/>
      <c r="R531" s="606"/>
      <c r="S531" s="606"/>
      <c r="T531" s="606"/>
      <c r="U531" s="606"/>
      <c r="V531" s="606"/>
      <c r="W531" s="606"/>
      <c r="X531" s="606"/>
      <c r="Y531" s="606"/>
      <c r="Z531" s="606"/>
    </row>
    <row r="532" spans="2:26">
      <c r="B532" s="185"/>
      <c r="D532" s="215"/>
      <c r="F532" s="270"/>
      <c r="I532" s="606"/>
      <c r="J532" s="606"/>
      <c r="K532" s="606"/>
      <c r="L532" s="606"/>
      <c r="M532" s="606"/>
      <c r="N532" s="606"/>
      <c r="O532" s="606"/>
      <c r="P532" s="606"/>
      <c r="Q532" s="606"/>
      <c r="R532" s="606"/>
      <c r="S532" s="606"/>
      <c r="T532" s="606"/>
      <c r="U532" s="606"/>
      <c r="V532" s="606"/>
      <c r="W532" s="606"/>
      <c r="X532" s="606"/>
      <c r="Y532" s="606"/>
      <c r="Z532" s="606"/>
    </row>
    <row r="533" spans="2:26">
      <c r="B533" s="185"/>
      <c r="D533" s="215"/>
      <c r="F533" s="270"/>
      <c r="I533" s="606"/>
      <c r="J533" s="606"/>
      <c r="K533" s="606"/>
      <c r="L533" s="606"/>
      <c r="M533" s="606"/>
      <c r="N533" s="606"/>
      <c r="O533" s="606"/>
      <c r="P533" s="606"/>
      <c r="Q533" s="606"/>
      <c r="R533" s="606"/>
      <c r="S533" s="606"/>
      <c r="T533" s="606"/>
      <c r="U533" s="606"/>
      <c r="V533" s="606"/>
      <c r="W533" s="606"/>
      <c r="X533" s="606"/>
      <c r="Y533" s="606"/>
      <c r="Z533" s="606"/>
    </row>
    <row r="534" spans="2:26">
      <c r="B534" s="185"/>
      <c r="D534" s="215"/>
      <c r="F534" s="270"/>
      <c r="I534" s="606"/>
      <c r="J534" s="606"/>
      <c r="K534" s="606"/>
      <c r="L534" s="606"/>
      <c r="M534" s="606"/>
      <c r="N534" s="606"/>
      <c r="O534" s="606"/>
      <c r="P534" s="606"/>
      <c r="Q534" s="606"/>
      <c r="R534" s="606"/>
      <c r="S534" s="606"/>
      <c r="T534" s="606"/>
      <c r="U534" s="606"/>
      <c r="V534" s="606"/>
      <c r="W534" s="606"/>
      <c r="X534" s="606"/>
      <c r="Y534" s="606"/>
      <c r="Z534" s="606"/>
    </row>
    <row r="535" spans="2:26">
      <c r="B535" s="185"/>
      <c r="D535" s="215"/>
      <c r="F535" s="270"/>
      <c r="I535" s="606"/>
      <c r="J535" s="606"/>
      <c r="K535" s="606"/>
      <c r="L535" s="606"/>
      <c r="M535" s="606"/>
      <c r="N535" s="606"/>
      <c r="O535" s="606"/>
      <c r="P535" s="606"/>
      <c r="Q535" s="606"/>
      <c r="R535" s="606"/>
      <c r="S535" s="606"/>
      <c r="T535" s="606"/>
      <c r="U535" s="606"/>
      <c r="V535" s="606"/>
      <c r="W535" s="606"/>
      <c r="X535" s="606"/>
      <c r="Y535" s="606"/>
      <c r="Z535" s="606"/>
    </row>
    <row r="536" spans="2:26">
      <c r="B536" s="185"/>
      <c r="D536" s="215"/>
      <c r="F536" s="270"/>
      <c r="I536" s="606"/>
      <c r="J536" s="606"/>
      <c r="K536" s="606"/>
      <c r="L536" s="606"/>
      <c r="M536" s="606"/>
      <c r="N536" s="606"/>
      <c r="O536" s="606"/>
      <c r="P536" s="606"/>
      <c r="Q536" s="606"/>
      <c r="R536" s="606"/>
      <c r="S536" s="606"/>
      <c r="T536" s="606"/>
      <c r="U536" s="606"/>
      <c r="V536" s="606"/>
      <c r="W536" s="606"/>
      <c r="X536" s="606"/>
      <c r="Y536" s="606"/>
      <c r="Z536" s="606"/>
    </row>
    <row r="537" spans="2:26">
      <c r="B537" s="185"/>
      <c r="D537" s="215"/>
      <c r="F537" s="270"/>
      <c r="I537" s="606"/>
      <c r="J537" s="606"/>
      <c r="K537" s="606"/>
      <c r="L537" s="606"/>
      <c r="M537" s="606"/>
      <c r="N537" s="606"/>
      <c r="O537" s="606"/>
      <c r="P537" s="606"/>
      <c r="Q537" s="606"/>
      <c r="R537" s="606"/>
      <c r="S537" s="606"/>
      <c r="T537" s="606"/>
      <c r="U537" s="606"/>
      <c r="V537" s="606"/>
      <c r="W537" s="606"/>
      <c r="X537" s="606"/>
      <c r="Y537" s="606"/>
      <c r="Z537" s="606"/>
    </row>
    <row r="538" spans="2:26">
      <c r="B538" s="185"/>
      <c r="D538" s="215"/>
      <c r="F538" s="270"/>
      <c r="I538" s="606"/>
      <c r="J538" s="606"/>
      <c r="K538" s="606"/>
      <c r="L538" s="606"/>
      <c r="M538" s="606"/>
      <c r="N538" s="606"/>
      <c r="O538" s="606"/>
      <c r="P538" s="606"/>
      <c r="Q538" s="606"/>
      <c r="R538" s="606"/>
      <c r="S538" s="606"/>
      <c r="T538" s="606"/>
      <c r="U538" s="606"/>
      <c r="V538" s="606"/>
      <c r="W538" s="606"/>
      <c r="X538" s="606"/>
      <c r="Y538" s="606"/>
      <c r="Z538" s="606"/>
    </row>
    <row r="539" spans="2:26">
      <c r="B539" s="185"/>
      <c r="D539" s="215"/>
      <c r="F539" s="270"/>
      <c r="I539" s="606"/>
      <c r="J539" s="606"/>
      <c r="K539" s="606"/>
      <c r="L539" s="606"/>
      <c r="M539" s="606"/>
      <c r="N539" s="606"/>
      <c r="O539" s="606"/>
      <c r="P539" s="606"/>
      <c r="Q539" s="606"/>
      <c r="R539" s="606"/>
      <c r="S539" s="606"/>
      <c r="T539" s="606"/>
      <c r="U539" s="606"/>
      <c r="V539" s="606"/>
      <c r="W539" s="606"/>
      <c r="X539" s="606"/>
      <c r="Y539" s="606"/>
      <c r="Z539" s="606"/>
    </row>
    <row r="540" spans="2:26">
      <c r="B540" s="185"/>
      <c r="D540" s="215"/>
      <c r="F540" s="270"/>
      <c r="I540" s="606"/>
      <c r="J540" s="606"/>
      <c r="K540" s="606"/>
      <c r="L540" s="606"/>
      <c r="M540" s="606"/>
      <c r="N540" s="606"/>
      <c r="O540" s="606"/>
      <c r="P540" s="606"/>
      <c r="Q540" s="606"/>
      <c r="R540" s="606"/>
      <c r="S540" s="606"/>
      <c r="T540" s="606"/>
      <c r="U540" s="606"/>
      <c r="V540" s="606"/>
      <c r="W540" s="606"/>
      <c r="X540" s="606"/>
      <c r="Y540" s="606"/>
      <c r="Z540" s="606"/>
    </row>
    <row r="541" spans="2:26">
      <c r="B541" s="185"/>
      <c r="D541" s="215"/>
      <c r="F541" s="270"/>
      <c r="I541" s="606"/>
      <c r="J541" s="606"/>
      <c r="K541" s="606"/>
      <c r="L541" s="606"/>
      <c r="M541" s="606"/>
      <c r="N541" s="606"/>
      <c r="O541" s="606"/>
      <c r="P541" s="606"/>
      <c r="Q541" s="606"/>
      <c r="R541" s="606"/>
      <c r="S541" s="606"/>
      <c r="T541" s="606"/>
      <c r="U541" s="606"/>
      <c r="V541" s="606"/>
      <c r="W541" s="606"/>
      <c r="X541" s="606"/>
      <c r="Y541" s="606"/>
      <c r="Z541" s="606"/>
    </row>
    <row r="542" spans="2:26">
      <c r="B542" s="185"/>
      <c r="D542" s="215"/>
      <c r="F542" s="270"/>
      <c r="I542" s="606"/>
      <c r="J542" s="606"/>
      <c r="K542" s="606"/>
      <c r="L542" s="606"/>
      <c r="M542" s="606"/>
      <c r="N542" s="606"/>
      <c r="O542" s="606"/>
      <c r="P542" s="606"/>
      <c r="Q542" s="606"/>
      <c r="R542" s="606"/>
      <c r="S542" s="606"/>
      <c r="T542" s="606"/>
      <c r="U542" s="606"/>
      <c r="V542" s="606"/>
      <c r="W542" s="606"/>
      <c r="X542" s="606"/>
      <c r="Y542" s="606"/>
      <c r="Z542" s="606"/>
    </row>
    <row r="543" spans="2:26">
      <c r="B543" s="185"/>
      <c r="D543" s="215"/>
      <c r="F543" s="270"/>
      <c r="I543" s="606"/>
      <c r="J543" s="606"/>
      <c r="K543" s="606"/>
      <c r="L543" s="606"/>
      <c r="M543" s="606"/>
      <c r="N543" s="606"/>
      <c r="O543" s="606"/>
      <c r="P543" s="606"/>
      <c r="Q543" s="606"/>
      <c r="R543" s="606"/>
      <c r="S543" s="606"/>
      <c r="T543" s="606"/>
      <c r="U543" s="606"/>
      <c r="V543" s="606"/>
      <c r="W543" s="606"/>
      <c r="X543" s="606"/>
      <c r="Y543" s="606"/>
      <c r="Z543" s="606"/>
    </row>
    <row r="544" spans="2:26">
      <c r="B544" s="185"/>
      <c r="D544" s="215"/>
      <c r="F544" s="270"/>
      <c r="I544" s="606"/>
      <c r="J544" s="606"/>
      <c r="K544" s="606"/>
      <c r="L544" s="606"/>
      <c r="M544" s="606"/>
      <c r="N544" s="606"/>
      <c r="O544" s="606"/>
      <c r="P544" s="606"/>
      <c r="Q544" s="606"/>
      <c r="R544" s="606"/>
      <c r="S544" s="606"/>
      <c r="T544" s="606"/>
      <c r="U544" s="606"/>
      <c r="V544" s="606"/>
      <c r="W544" s="606"/>
      <c r="X544" s="606"/>
      <c r="Y544" s="606"/>
      <c r="Z544" s="606"/>
    </row>
    <row r="545" spans="2:26">
      <c r="B545" s="185"/>
      <c r="D545" s="215"/>
      <c r="F545" s="270"/>
      <c r="I545" s="606"/>
      <c r="J545" s="606"/>
      <c r="K545" s="606"/>
      <c r="L545" s="606"/>
      <c r="M545" s="606"/>
      <c r="N545" s="606"/>
      <c r="O545" s="606"/>
      <c r="P545" s="606"/>
      <c r="Q545" s="606"/>
      <c r="R545" s="606"/>
      <c r="S545" s="606"/>
      <c r="T545" s="606"/>
      <c r="U545" s="606"/>
      <c r="V545" s="606"/>
      <c r="W545" s="606"/>
      <c r="X545" s="606"/>
      <c r="Y545" s="606"/>
      <c r="Z545" s="606"/>
    </row>
    <row r="546" spans="2:26">
      <c r="B546" s="185"/>
      <c r="D546" s="215"/>
      <c r="F546" s="270"/>
      <c r="I546" s="606"/>
      <c r="J546" s="606"/>
      <c r="K546" s="606"/>
      <c r="L546" s="606"/>
      <c r="M546" s="606"/>
      <c r="N546" s="606"/>
      <c r="O546" s="606"/>
      <c r="P546" s="606"/>
      <c r="Q546" s="606"/>
      <c r="R546" s="606"/>
      <c r="S546" s="606"/>
      <c r="T546" s="606"/>
      <c r="U546" s="606"/>
      <c r="V546" s="606"/>
      <c r="W546" s="606"/>
      <c r="X546" s="606"/>
      <c r="Y546" s="606"/>
      <c r="Z546" s="606"/>
    </row>
    <row r="547" spans="2:26">
      <c r="B547" s="185"/>
      <c r="D547" s="215"/>
      <c r="F547" s="270"/>
      <c r="I547" s="606"/>
      <c r="J547" s="606"/>
      <c r="K547" s="606"/>
      <c r="L547" s="606"/>
      <c r="M547" s="606"/>
      <c r="N547" s="606"/>
      <c r="O547" s="606"/>
      <c r="P547" s="606"/>
      <c r="Q547" s="606"/>
      <c r="R547" s="606"/>
      <c r="S547" s="606"/>
      <c r="T547" s="606"/>
      <c r="U547" s="606"/>
      <c r="V547" s="606"/>
      <c r="W547" s="606"/>
      <c r="X547" s="606"/>
      <c r="Y547" s="606"/>
      <c r="Z547" s="606"/>
    </row>
    <row r="548" spans="2:26">
      <c r="B548" s="185"/>
      <c r="D548" s="215"/>
      <c r="F548" s="270"/>
      <c r="I548" s="606"/>
      <c r="J548" s="606"/>
      <c r="K548" s="606"/>
      <c r="L548" s="606"/>
      <c r="M548" s="606"/>
      <c r="N548" s="606"/>
      <c r="O548" s="606"/>
      <c r="P548" s="606"/>
      <c r="Q548" s="606"/>
      <c r="R548" s="606"/>
      <c r="S548" s="606"/>
      <c r="T548" s="606"/>
      <c r="U548" s="606"/>
      <c r="V548" s="606"/>
      <c r="W548" s="606"/>
      <c r="X548" s="606"/>
      <c r="Y548" s="606"/>
      <c r="Z548" s="606"/>
    </row>
    <row r="549" spans="2:26">
      <c r="B549" s="185"/>
      <c r="D549" s="215"/>
      <c r="F549" s="270"/>
      <c r="I549" s="606"/>
      <c r="J549" s="606"/>
      <c r="K549" s="606"/>
      <c r="L549" s="606"/>
      <c r="M549" s="606"/>
      <c r="N549" s="606"/>
      <c r="O549" s="606"/>
      <c r="P549" s="606"/>
      <c r="Q549" s="606"/>
      <c r="R549" s="606"/>
      <c r="S549" s="606"/>
      <c r="T549" s="606"/>
      <c r="U549" s="606"/>
      <c r="V549" s="606"/>
      <c r="W549" s="606"/>
      <c r="X549" s="606"/>
      <c r="Y549" s="606"/>
      <c r="Z549" s="606"/>
    </row>
    <row r="550" spans="2:26">
      <c r="B550" s="185"/>
      <c r="D550" s="215"/>
      <c r="F550" s="270"/>
      <c r="I550" s="606"/>
      <c r="J550" s="606"/>
      <c r="K550" s="606"/>
      <c r="L550" s="606"/>
      <c r="M550" s="606"/>
      <c r="N550" s="606"/>
      <c r="O550" s="606"/>
      <c r="P550" s="606"/>
      <c r="Q550" s="606"/>
      <c r="R550" s="606"/>
      <c r="S550" s="606"/>
      <c r="T550" s="606"/>
      <c r="U550" s="606"/>
      <c r="V550" s="606"/>
      <c r="W550" s="606"/>
      <c r="X550" s="606"/>
      <c r="Y550" s="606"/>
      <c r="Z550" s="606"/>
    </row>
    <row r="551" spans="2:26">
      <c r="B551" s="185"/>
      <c r="D551" s="215"/>
      <c r="F551" s="270"/>
      <c r="I551" s="606"/>
      <c r="J551" s="606"/>
      <c r="K551" s="606"/>
      <c r="L551" s="606"/>
      <c r="M551" s="606"/>
      <c r="N551" s="606"/>
      <c r="O551" s="606"/>
      <c r="P551" s="606"/>
      <c r="Q551" s="606"/>
      <c r="R551" s="606"/>
      <c r="S551" s="606"/>
      <c r="T551" s="606"/>
      <c r="U551" s="606"/>
      <c r="V551" s="606"/>
      <c r="W551" s="606"/>
      <c r="X551" s="606"/>
      <c r="Y551" s="606"/>
      <c r="Z551" s="606"/>
    </row>
    <row r="552" spans="2:26">
      <c r="B552" s="185"/>
      <c r="D552" s="215"/>
      <c r="F552" s="270"/>
      <c r="I552" s="606"/>
      <c r="J552" s="606"/>
      <c r="K552" s="606"/>
      <c r="L552" s="606"/>
      <c r="M552" s="606"/>
      <c r="N552" s="606"/>
      <c r="O552" s="606"/>
      <c r="P552" s="606"/>
      <c r="Q552" s="606"/>
      <c r="R552" s="606"/>
      <c r="S552" s="606"/>
      <c r="T552" s="606"/>
      <c r="U552" s="606"/>
      <c r="V552" s="606"/>
      <c r="W552" s="606"/>
      <c r="X552" s="606"/>
      <c r="Y552" s="606"/>
      <c r="Z552" s="606"/>
    </row>
    <row r="553" spans="2:26">
      <c r="B553" s="185"/>
      <c r="D553" s="215"/>
      <c r="F553" s="270"/>
      <c r="I553" s="606"/>
      <c r="J553" s="606"/>
      <c r="K553" s="606"/>
      <c r="L553" s="606"/>
      <c r="M553" s="606"/>
      <c r="N553" s="606"/>
      <c r="O553" s="606"/>
      <c r="P553" s="606"/>
      <c r="Q553" s="606"/>
      <c r="R553" s="606"/>
      <c r="S553" s="606"/>
      <c r="T553" s="606"/>
      <c r="U553" s="606"/>
      <c r="V553" s="606"/>
      <c r="W553" s="606"/>
      <c r="X553" s="606"/>
      <c r="Y553" s="606"/>
      <c r="Z553" s="606"/>
    </row>
    <row r="554" spans="2:26">
      <c r="B554" s="185"/>
      <c r="D554" s="215"/>
      <c r="F554" s="270"/>
      <c r="I554" s="606"/>
      <c r="J554" s="606"/>
      <c r="K554" s="606"/>
      <c r="L554" s="606"/>
      <c r="M554" s="606"/>
      <c r="N554" s="606"/>
      <c r="O554" s="606"/>
      <c r="P554" s="606"/>
      <c r="Q554" s="606"/>
      <c r="R554" s="606"/>
      <c r="S554" s="606"/>
      <c r="T554" s="606"/>
      <c r="U554" s="606"/>
      <c r="V554" s="606"/>
      <c r="W554" s="606"/>
      <c r="X554" s="606"/>
      <c r="Y554" s="606"/>
      <c r="Z554" s="606"/>
    </row>
    <row r="555" spans="2:26">
      <c r="B555" s="185"/>
      <c r="D555" s="215"/>
      <c r="F555" s="270"/>
      <c r="I555" s="606"/>
      <c r="J555" s="606"/>
      <c r="K555" s="606"/>
      <c r="L555" s="606"/>
      <c r="M555" s="606"/>
      <c r="N555" s="606"/>
      <c r="O555" s="606"/>
      <c r="P555" s="606"/>
      <c r="Q555" s="606"/>
      <c r="R555" s="606"/>
      <c r="S555" s="606"/>
      <c r="T555" s="606"/>
      <c r="U555" s="606"/>
      <c r="V555" s="606"/>
      <c r="W555" s="606"/>
      <c r="X555" s="606"/>
      <c r="Y555" s="606"/>
      <c r="Z555" s="606"/>
    </row>
    <row r="556" spans="2:26">
      <c r="B556" s="185"/>
      <c r="D556" s="215"/>
      <c r="F556" s="270"/>
      <c r="I556" s="606"/>
      <c r="J556" s="606"/>
      <c r="K556" s="606"/>
      <c r="L556" s="606"/>
      <c r="M556" s="606"/>
      <c r="N556" s="606"/>
      <c r="O556" s="606"/>
      <c r="P556" s="606"/>
      <c r="Q556" s="606"/>
      <c r="R556" s="606"/>
      <c r="S556" s="606"/>
      <c r="T556" s="606"/>
      <c r="U556" s="606"/>
      <c r="V556" s="606"/>
      <c r="W556" s="606"/>
      <c r="X556" s="606"/>
      <c r="Y556" s="606"/>
      <c r="Z556" s="606"/>
    </row>
    <row r="557" spans="2:26">
      <c r="B557" s="185"/>
      <c r="D557" s="215"/>
      <c r="F557" s="270"/>
      <c r="I557" s="606"/>
      <c r="J557" s="606"/>
      <c r="K557" s="606"/>
      <c r="L557" s="606"/>
      <c r="M557" s="606"/>
      <c r="N557" s="606"/>
      <c r="O557" s="606"/>
      <c r="P557" s="606"/>
      <c r="Q557" s="606"/>
      <c r="R557" s="606"/>
      <c r="S557" s="606"/>
      <c r="T557" s="606"/>
      <c r="U557" s="606"/>
      <c r="V557" s="606"/>
      <c r="W557" s="606"/>
      <c r="X557" s="606"/>
      <c r="Y557" s="606"/>
      <c r="Z557" s="606"/>
    </row>
    <row r="558" spans="2:26">
      <c r="B558" s="185"/>
      <c r="D558" s="215"/>
      <c r="F558" s="270"/>
      <c r="I558" s="606"/>
      <c r="J558" s="606"/>
      <c r="K558" s="606"/>
      <c r="L558" s="606"/>
      <c r="M558" s="606"/>
      <c r="N558" s="606"/>
      <c r="O558" s="606"/>
      <c r="P558" s="606"/>
      <c r="Q558" s="606"/>
      <c r="R558" s="606"/>
      <c r="S558" s="606"/>
      <c r="T558" s="606"/>
      <c r="U558" s="606"/>
      <c r="V558" s="606"/>
      <c r="W558" s="606"/>
      <c r="X558" s="606"/>
      <c r="Y558" s="606"/>
      <c r="Z558" s="606"/>
    </row>
    <row r="559" spans="2:26">
      <c r="B559" s="185"/>
      <c r="D559" s="215"/>
      <c r="F559" s="270"/>
      <c r="I559" s="606"/>
      <c r="J559" s="606"/>
      <c r="K559" s="606"/>
      <c r="L559" s="606"/>
      <c r="M559" s="606"/>
      <c r="N559" s="606"/>
      <c r="O559" s="606"/>
      <c r="P559" s="606"/>
      <c r="Q559" s="606"/>
      <c r="R559" s="606"/>
      <c r="S559" s="606"/>
      <c r="T559" s="606"/>
      <c r="U559" s="606"/>
      <c r="V559" s="606"/>
      <c r="W559" s="606"/>
      <c r="X559" s="606"/>
      <c r="Y559" s="606"/>
      <c r="Z559" s="606"/>
    </row>
    <row r="560" spans="2:26">
      <c r="B560" s="185"/>
      <c r="D560" s="215"/>
      <c r="F560" s="270"/>
      <c r="I560" s="606"/>
      <c r="J560" s="606"/>
      <c r="K560" s="606"/>
      <c r="L560" s="606"/>
      <c r="M560" s="606"/>
      <c r="N560" s="606"/>
      <c r="O560" s="606"/>
      <c r="P560" s="606"/>
      <c r="Q560" s="606"/>
      <c r="R560" s="606"/>
      <c r="S560" s="606"/>
      <c r="T560" s="606"/>
      <c r="U560" s="606"/>
      <c r="V560" s="606"/>
      <c r="W560" s="606"/>
      <c r="X560" s="606"/>
      <c r="Y560" s="606"/>
      <c r="Z560" s="606"/>
    </row>
    <row r="561" spans="2:26">
      <c r="B561" s="185"/>
      <c r="D561" s="215"/>
      <c r="F561" s="270"/>
      <c r="I561" s="606"/>
      <c r="J561" s="606"/>
      <c r="K561" s="606"/>
      <c r="L561" s="606"/>
      <c r="M561" s="606"/>
      <c r="N561" s="606"/>
      <c r="O561" s="606"/>
      <c r="P561" s="606"/>
      <c r="Q561" s="606"/>
      <c r="R561" s="606"/>
      <c r="S561" s="606"/>
      <c r="T561" s="606"/>
      <c r="U561" s="606"/>
      <c r="V561" s="606"/>
      <c r="W561" s="606"/>
      <c r="X561" s="606"/>
      <c r="Y561" s="606"/>
      <c r="Z561" s="606"/>
    </row>
    <row r="562" spans="2:26">
      <c r="B562" s="185"/>
      <c r="D562" s="215"/>
      <c r="F562" s="270"/>
      <c r="I562" s="606"/>
      <c r="J562" s="606"/>
      <c r="K562" s="606"/>
      <c r="L562" s="606"/>
      <c r="M562" s="606"/>
      <c r="N562" s="606"/>
      <c r="O562" s="606"/>
      <c r="P562" s="606"/>
      <c r="Q562" s="606"/>
      <c r="R562" s="606"/>
      <c r="S562" s="606"/>
      <c r="T562" s="606"/>
      <c r="U562" s="606"/>
      <c r="V562" s="606"/>
      <c r="W562" s="606"/>
      <c r="X562" s="606"/>
      <c r="Y562" s="606"/>
      <c r="Z562" s="606"/>
    </row>
    <row r="563" spans="2:26">
      <c r="B563" s="185"/>
      <c r="D563" s="215"/>
      <c r="F563" s="270"/>
      <c r="I563" s="606"/>
      <c r="J563" s="606"/>
      <c r="K563" s="606"/>
      <c r="L563" s="606"/>
      <c r="M563" s="606"/>
      <c r="N563" s="606"/>
      <c r="O563" s="606"/>
      <c r="P563" s="606"/>
      <c r="Q563" s="606"/>
      <c r="R563" s="606"/>
      <c r="S563" s="606"/>
      <c r="T563" s="606"/>
      <c r="U563" s="606"/>
      <c r="V563" s="606"/>
      <c r="W563" s="606"/>
      <c r="X563" s="606"/>
      <c r="Y563" s="606"/>
      <c r="Z563" s="606"/>
    </row>
    <row r="564" spans="2:26">
      <c r="B564" s="185"/>
      <c r="D564" s="215"/>
      <c r="F564" s="270"/>
      <c r="I564" s="606"/>
      <c r="J564" s="606"/>
      <c r="K564" s="606"/>
      <c r="L564" s="606"/>
      <c r="M564" s="606"/>
      <c r="N564" s="606"/>
      <c r="O564" s="606"/>
      <c r="P564" s="606"/>
      <c r="Q564" s="606"/>
      <c r="R564" s="606"/>
      <c r="S564" s="606"/>
      <c r="T564" s="606"/>
      <c r="U564" s="606"/>
      <c r="V564" s="606"/>
      <c r="W564" s="606"/>
      <c r="X564" s="606"/>
      <c r="Y564" s="606"/>
      <c r="Z564" s="606"/>
    </row>
    <row r="565" spans="2:26">
      <c r="B565" s="185"/>
      <c r="D565" s="215"/>
      <c r="F565" s="270"/>
      <c r="I565" s="606"/>
      <c r="J565" s="606"/>
      <c r="K565" s="606"/>
      <c r="L565" s="606"/>
      <c r="M565" s="606"/>
      <c r="N565" s="606"/>
      <c r="O565" s="606"/>
      <c r="P565" s="606"/>
      <c r="Q565" s="606"/>
      <c r="R565" s="606"/>
      <c r="S565" s="606"/>
      <c r="T565" s="606"/>
      <c r="U565" s="606"/>
      <c r="V565" s="606"/>
      <c r="W565" s="606"/>
      <c r="X565" s="606"/>
      <c r="Y565" s="606"/>
      <c r="Z565" s="606"/>
    </row>
    <row r="566" spans="2:26">
      <c r="B566" s="185"/>
      <c r="D566" s="215"/>
      <c r="F566" s="270"/>
      <c r="I566" s="606"/>
      <c r="J566" s="606"/>
      <c r="K566" s="606"/>
      <c r="L566" s="606"/>
      <c r="M566" s="606"/>
      <c r="N566" s="606"/>
      <c r="O566" s="606"/>
      <c r="P566" s="606"/>
      <c r="Q566" s="606"/>
      <c r="R566" s="606"/>
      <c r="S566" s="606"/>
      <c r="T566" s="606"/>
      <c r="U566" s="606"/>
      <c r="V566" s="606"/>
      <c r="W566" s="606"/>
      <c r="X566" s="606"/>
      <c r="Y566" s="606"/>
      <c r="Z566" s="606"/>
    </row>
    <row r="567" spans="2:26">
      <c r="B567" s="185"/>
      <c r="D567" s="215"/>
      <c r="F567" s="270"/>
      <c r="I567" s="606"/>
      <c r="J567" s="606"/>
      <c r="K567" s="606"/>
      <c r="L567" s="606"/>
      <c r="M567" s="606"/>
      <c r="N567" s="606"/>
      <c r="O567" s="606"/>
      <c r="P567" s="606"/>
      <c r="Q567" s="606"/>
      <c r="R567" s="606"/>
      <c r="S567" s="606"/>
      <c r="T567" s="606"/>
      <c r="U567" s="606"/>
      <c r="V567" s="606"/>
      <c r="W567" s="606"/>
      <c r="X567" s="606"/>
      <c r="Y567" s="606"/>
      <c r="Z567" s="606"/>
    </row>
    <row r="568" spans="2:26">
      <c r="B568" s="185"/>
      <c r="D568" s="215"/>
      <c r="F568" s="270"/>
      <c r="I568" s="606"/>
      <c r="J568" s="606"/>
      <c r="K568" s="606"/>
      <c r="L568" s="606"/>
      <c r="M568" s="606"/>
      <c r="N568" s="606"/>
      <c r="O568" s="606"/>
      <c r="P568" s="606"/>
      <c r="Q568" s="606"/>
      <c r="R568" s="606"/>
      <c r="S568" s="606"/>
      <c r="T568" s="606"/>
      <c r="U568" s="606"/>
      <c r="V568" s="606"/>
      <c r="W568" s="606"/>
      <c r="X568" s="606"/>
      <c r="Y568" s="606"/>
      <c r="Z568" s="606"/>
    </row>
    <row r="569" spans="2:26">
      <c r="B569" s="185"/>
      <c r="D569" s="215"/>
      <c r="F569" s="270"/>
      <c r="I569" s="606"/>
      <c r="J569" s="606"/>
      <c r="K569" s="606"/>
      <c r="L569" s="606"/>
      <c r="M569" s="606"/>
      <c r="N569" s="606"/>
      <c r="O569" s="606"/>
      <c r="P569" s="606"/>
      <c r="Q569" s="606"/>
      <c r="R569" s="606"/>
      <c r="S569" s="606"/>
      <c r="T569" s="606"/>
      <c r="U569" s="606"/>
      <c r="V569" s="606"/>
      <c r="W569" s="606"/>
      <c r="X569" s="606"/>
      <c r="Y569" s="606"/>
      <c r="Z569" s="606"/>
    </row>
    <row r="570" spans="2:26">
      <c r="B570" s="185"/>
      <c r="D570" s="215"/>
      <c r="F570" s="270"/>
      <c r="I570" s="606"/>
      <c r="J570" s="606"/>
      <c r="K570" s="606"/>
      <c r="L570" s="606"/>
      <c r="M570" s="606"/>
      <c r="N570" s="606"/>
      <c r="O570" s="606"/>
      <c r="P570" s="606"/>
      <c r="Q570" s="606"/>
      <c r="R570" s="606"/>
      <c r="S570" s="606"/>
      <c r="T570" s="606"/>
      <c r="U570" s="606"/>
      <c r="V570" s="606"/>
      <c r="W570" s="606"/>
      <c r="X570" s="606"/>
      <c r="Y570" s="606"/>
      <c r="Z570" s="606"/>
    </row>
    <row r="571" spans="2:26">
      <c r="B571" s="185"/>
      <c r="D571" s="215"/>
      <c r="F571" s="270"/>
      <c r="I571" s="606"/>
      <c r="J571" s="606"/>
      <c r="K571" s="606"/>
      <c r="L571" s="606"/>
      <c r="M571" s="606"/>
      <c r="N571" s="606"/>
      <c r="O571" s="606"/>
      <c r="P571" s="606"/>
      <c r="Q571" s="606"/>
      <c r="R571" s="606"/>
      <c r="S571" s="606"/>
      <c r="T571" s="606"/>
      <c r="U571" s="606"/>
      <c r="V571" s="606"/>
      <c r="W571" s="606"/>
      <c r="X571" s="606"/>
      <c r="Y571" s="606"/>
      <c r="Z571" s="606"/>
    </row>
    <row r="572" spans="2:26">
      <c r="B572" s="185"/>
      <c r="D572" s="215"/>
      <c r="F572" s="270"/>
      <c r="I572" s="606"/>
      <c r="J572" s="606"/>
      <c r="K572" s="606"/>
      <c r="L572" s="606"/>
      <c r="M572" s="606"/>
      <c r="N572" s="606"/>
      <c r="O572" s="606"/>
      <c r="P572" s="606"/>
      <c r="Q572" s="606"/>
      <c r="R572" s="606"/>
      <c r="S572" s="606"/>
      <c r="T572" s="606"/>
      <c r="U572" s="606"/>
      <c r="V572" s="606"/>
      <c r="W572" s="606"/>
      <c r="X572" s="606"/>
      <c r="Y572" s="606"/>
      <c r="Z572" s="606"/>
    </row>
    <row r="573" spans="2:26">
      <c r="B573" s="185"/>
      <c r="D573" s="215"/>
      <c r="F573" s="270"/>
      <c r="I573" s="606"/>
      <c r="J573" s="606"/>
      <c r="K573" s="606"/>
      <c r="L573" s="606"/>
      <c r="M573" s="606"/>
      <c r="N573" s="606"/>
      <c r="O573" s="606"/>
      <c r="P573" s="606"/>
      <c r="Q573" s="606"/>
      <c r="R573" s="606"/>
      <c r="S573" s="606"/>
      <c r="T573" s="606"/>
      <c r="U573" s="606"/>
      <c r="V573" s="606"/>
      <c r="W573" s="606"/>
      <c r="X573" s="606"/>
      <c r="Y573" s="606"/>
      <c r="Z573" s="606"/>
    </row>
    <row r="574" spans="2:26">
      <c r="B574" s="185"/>
      <c r="D574" s="215"/>
      <c r="F574" s="270"/>
      <c r="I574" s="606"/>
      <c r="J574" s="606"/>
      <c r="K574" s="606"/>
      <c r="L574" s="606"/>
      <c r="M574" s="606"/>
      <c r="N574" s="606"/>
      <c r="O574" s="606"/>
      <c r="P574" s="606"/>
      <c r="Q574" s="606"/>
      <c r="R574" s="606"/>
      <c r="S574" s="606"/>
      <c r="T574" s="606"/>
      <c r="U574" s="606"/>
      <c r="V574" s="606"/>
      <c r="W574" s="606"/>
      <c r="X574" s="606"/>
      <c r="Y574" s="606"/>
      <c r="Z574" s="606"/>
    </row>
    <row r="575" spans="2:26">
      <c r="B575" s="185"/>
      <c r="D575" s="215"/>
      <c r="F575" s="270"/>
      <c r="I575" s="606"/>
      <c r="J575" s="606"/>
      <c r="K575" s="606"/>
      <c r="L575" s="606"/>
      <c r="M575" s="606"/>
      <c r="N575" s="606"/>
      <c r="O575" s="606"/>
      <c r="P575" s="606"/>
      <c r="Q575" s="606"/>
      <c r="R575" s="606"/>
      <c r="S575" s="606"/>
      <c r="T575" s="606"/>
      <c r="U575" s="606"/>
      <c r="V575" s="606"/>
      <c r="W575" s="606"/>
      <c r="X575" s="606"/>
      <c r="Y575" s="606"/>
      <c r="Z575" s="606"/>
    </row>
    <row r="576" spans="2:26">
      <c r="B576" s="185"/>
      <c r="D576" s="215"/>
      <c r="F576" s="270"/>
      <c r="I576" s="606"/>
      <c r="J576" s="606"/>
      <c r="K576" s="606"/>
      <c r="L576" s="606"/>
      <c r="M576" s="606"/>
      <c r="N576" s="606"/>
      <c r="O576" s="606"/>
      <c r="P576" s="606"/>
      <c r="Q576" s="606"/>
      <c r="R576" s="606"/>
      <c r="S576" s="606"/>
      <c r="T576" s="606"/>
      <c r="U576" s="606"/>
      <c r="V576" s="606"/>
      <c r="W576" s="606"/>
      <c r="X576" s="606"/>
      <c r="Y576" s="606"/>
      <c r="Z576" s="606"/>
    </row>
    <row r="577" spans="2:26">
      <c r="B577" s="185"/>
      <c r="D577" s="215"/>
      <c r="F577" s="270"/>
      <c r="I577" s="606"/>
      <c r="J577" s="606"/>
      <c r="K577" s="606"/>
      <c r="L577" s="606"/>
      <c r="M577" s="606"/>
      <c r="N577" s="606"/>
      <c r="O577" s="606"/>
      <c r="P577" s="606"/>
      <c r="Q577" s="606"/>
      <c r="R577" s="606"/>
      <c r="S577" s="606"/>
      <c r="T577" s="606"/>
      <c r="U577" s="606"/>
      <c r="V577" s="606"/>
      <c r="W577" s="606"/>
      <c r="X577" s="606"/>
      <c r="Y577" s="606"/>
      <c r="Z577" s="606"/>
    </row>
    <row r="578" spans="2:26">
      <c r="B578" s="185"/>
      <c r="D578" s="215"/>
      <c r="F578" s="270"/>
      <c r="I578" s="606"/>
      <c r="J578" s="606"/>
      <c r="K578" s="606"/>
      <c r="L578" s="606"/>
      <c r="M578" s="606"/>
      <c r="N578" s="606"/>
      <c r="O578" s="606"/>
      <c r="P578" s="606"/>
      <c r="Q578" s="606"/>
      <c r="R578" s="606"/>
      <c r="S578" s="606"/>
      <c r="T578" s="606"/>
      <c r="U578" s="606"/>
      <c r="V578" s="606"/>
      <c r="W578" s="606"/>
      <c r="X578" s="606"/>
      <c r="Y578" s="606"/>
      <c r="Z578" s="606"/>
    </row>
    <row r="579" spans="2:26">
      <c r="B579" s="185"/>
      <c r="D579" s="215"/>
      <c r="F579" s="270"/>
      <c r="I579" s="606"/>
      <c r="J579" s="606"/>
      <c r="K579" s="606"/>
      <c r="L579" s="606"/>
      <c r="M579" s="606"/>
      <c r="N579" s="606"/>
      <c r="O579" s="606"/>
      <c r="P579" s="606"/>
      <c r="Q579" s="606"/>
      <c r="R579" s="606"/>
      <c r="S579" s="606"/>
      <c r="T579" s="606"/>
      <c r="U579" s="606"/>
      <c r="V579" s="606"/>
      <c r="W579" s="606"/>
      <c r="X579" s="606"/>
      <c r="Y579" s="606"/>
      <c r="Z579" s="606"/>
    </row>
    <row r="580" spans="2:26">
      <c r="B580" s="185"/>
      <c r="D580" s="215"/>
      <c r="F580" s="270"/>
      <c r="I580" s="606"/>
      <c r="J580" s="606"/>
      <c r="K580" s="606"/>
      <c r="L580" s="606"/>
      <c r="M580" s="606"/>
      <c r="N580" s="606"/>
      <c r="O580" s="606"/>
      <c r="P580" s="606"/>
      <c r="Q580" s="606"/>
      <c r="R580" s="606"/>
      <c r="S580" s="606"/>
      <c r="T580" s="606"/>
      <c r="U580" s="606"/>
      <c r="V580" s="606"/>
      <c r="W580" s="606"/>
      <c r="X580" s="606"/>
      <c r="Y580" s="606"/>
      <c r="Z580" s="606"/>
    </row>
    <row r="581" spans="2:26">
      <c r="B581" s="185"/>
      <c r="D581" s="215"/>
      <c r="F581" s="270"/>
      <c r="I581" s="606"/>
      <c r="J581" s="606"/>
      <c r="K581" s="606"/>
      <c r="L581" s="606"/>
      <c r="M581" s="606"/>
      <c r="N581" s="606"/>
      <c r="O581" s="606"/>
      <c r="P581" s="606"/>
      <c r="Q581" s="606"/>
      <c r="R581" s="606"/>
      <c r="S581" s="606"/>
      <c r="T581" s="606"/>
      <c r="U581" s="606"/>
      <c r="V581" s="606"/>
      <c r="W581" s="606"/>
      <c r="X581" s="606"/>
      <c r="Y581" s="606"/>
      <c r="Z581" s="606"/>
    </row>
    <row r="582" spans="2:26">
      <c r="B582" s="185"/>
      <c r="D582" s="215"/>
      <c r="F582" s="270"/>
      <c r="I582" s="606"/>
      <c r="J582" s="606"/>
      <c r="K582" s="606"/>
      <c r="L582" s="606"/>
      <c r="M582" s="606"/>
      <c r="N582" s="606"/>
      <c r="O582" s="606"/>
      <c r="P582" s="606"/>
      <c r="Q582" s="606"/>
      <c r="R582" s="606"/>
      <c r="S582" s="606"/>
      <c r="T582" s="606"/>
      <c r="U582" s="606"/>
      <c r="V582" s="606"/>
      <c r="W582" s="606"/>
      <c r="X582" s="606"/>
      <c r="Y582" s="606"/>
      <c r="Z582" s="606"/>
    </row>
    <row r="583" spans="2:26">
      <c r="B583" s="185"/>
      <c r="D583" s="215"/>
      <c r="F583" s="270"/>
      <c r="I583" s="606"/>
      <c r="J583" s="606"/>
      <c r="K583" s="606"/>
      <c r="L583" s="606"/>
      <c r="M583" s="606"/>
      <c r="N583" s="606"/>
      <c r="O583" s="606"/>
      <c r="P583" s="606"/>
      <c r="Q583" s="606"/>
      <c r="R583" s="606"/>
      <c r="S583" s="606"/>
      <c r="T583" s="606"/>
      <c r="U583" s="606"/>
      <c r="V583" s="606"/>
      <c r="W583" s="606"/>
      <c r="X583" s="606"/>
      <c r="Y583" s="606"/>
      <c r="Z583" s="606"/>
    </row>
    <row r="584" spans="2:26">
      <c r="B584" s="185"/>
      <c r="D584" s="215"/>
      <c r="F584" s="270"/>
      <c r="I584" s="606"/>
      <c r="J584" s="606"/>
      <c r="K584" s="606"/>
      <c r="L584" s="606"/>
      <c r="M584" s="606"/>
      <c r="N584" s="606"/>
      <c r="O584" s="606"/>
      <c r="P584" s="606"/>
      <c r="Q584" s="606"/>
      <c r="R584" s="606"/>
      <c r="S584" s="606"/>
      <c r="T584" s="606"/>
      <c r="U584" s="606"/>
      <c r="V584" s="606"/>
      <c r="W584" s="606"/>
      <c r="X584" s="606"/>
      <c r="Y584" s="606"/>
      <c r="Z584" s="606"/>
    </row>
    <row r="585" spans="2:26">
      <c r="B585" s="185"/>
      <c r="D585" s="215"/>
      <c r="F585" s="270"/>
      <c r="I585" s="606"/>
      <c r="J585" s="606"/>
      <c r="K585" s="606"/>
      <c r="L585" s="606"/>
      <c r="M585" s="606"/>
      <c r="N585" s="606"/>
      <c r="O585" s="606"/>
      <c r="P585" s="606"/>
      <c r="Q585" s="606"/>
      <c r="R585" s="606"/>
      <c r="S585" s="606"/>
      <c r="T585" s="606"/>
      <c r="U585" s="606"/>
      <c r="V585" s="606"/>
      <c r="W585" s="606"/>
      <c r="X585" s="606"/>
      <c r="Y585" s="606"/>
      <c r="Z585" s="606"/>
    </row>
    <row r="586" spans="2:26">
      <c r="B586" s="185"/>
      <c r="D586" s="215"/>
      <c r="F586" s="270"/>
      <c r="I586" s="606"/>
      <c r="J586" s="606"/>
      <c r="K586" s="606"/>
      <c r="L586" s="606"/>
      <c r="M586" s="606"/>
      <c r="N586" s="606"/>
      <c r="O586" s="606"/>
      <c r="P586" s="606"/>
      <c r="Q586" s="606"/>
      <c r="R586" s="606"/>
      <c r="S586" s="606"/>
      <c r="T586" s="606"/>
      <c r="U586" s="606"/>
      <c r="V586" s="606"/>
      <c r="W586" s="606"/>
      <c r="X586" s="606"/>
      <c r="Y586" s="606"/>
      <c r="Z586" s="606"/>
    </row>
    <row r="587" spans="2:26">
      <c r="B587" s="185"/>
      <c r="D587" s="215"/>
      <c r="F587" s="270"/>
      <c r="I587" s="606"/>
      <c r="J587" s="606"/>
      <c r="K587" s="606"/>
      <c r="L587" s="606"/>
      <c r="M587" s="606"/>
      <c r="N587" s="606"/>
      <c r="O587" s="606"/>
      <c r="P587" s="606"/>
      <c r="Q587" s="606"/>
      <c r="R587" s="606"/>
      <c r="S587" s="606"/>
      <c r="T587" s="606"/>
      <c r="U587" s="606"/>
      <c r="V587" s="606"/>
      <c r="W587" s="606"/>
      <c r="X587" s="606"/>
      <c r="Y587" s="606"/>
      <c r="Z587" s="606"/>
    </row>
    <row r="588" spans="2:26">
      <c r="B588" s="185"/>
      <c r="D588" s="215"/>
      <c r="F588" s="270"/>
      <c r="I588" s="606"/>
      <c r="J588" s="606"/>
      <c r="K588" s="606"/>
      <c r="L588" s="606"/>
      <c r="M588" s="606"/>
      <c r="N588" s="606"/>
      <c r="O588" s="606"/>
      <c r="P588" s="606"/>
      <c r="Q588" s="606"/>
      <c r="R588" s="606"/>
      <c r="S588" s="606"/>
      <c r="T588" s="606"/>
      <c r="U588" s="606"/>
      <c r="V588" s="606"/>
      <c r="W588" s="606"/>
      <c r="X588" s="606"/>
      <c r="Y588" s="606"/>
      <c r="Z588" s="606"/>
    </row>
    <row r="589" spans="2:26">
      <c r="B589" s="185"/>
      <c r="D589" s="215"/>
      <c r="F589" s="270"/>
      <c r="I589" s="606"/>
      <c r="J589" s="606"/>
      <c r="K589" s="606"/>
      <c r="L589" s="606"/>
      <c r="M589" s="606"/>
      <c r="N589" s="606"/>
      <c r="O589" s="606"/>
      <c r="P589" s="606"/>
      <c r="Q589" s="606"/>
      <c r="R589" s="606"/>
      <c r="S589" s="606"/>
      <c r="T589" s="606"/>
      <c r="U589" s="606"/>
      <c r="V589" s="606"/>
      <c r="W589" s="606"/>
      <c r="X589" s="606"/>
      <c r="Y589" s="606"/>
      <c r="Z589" s="606"/>
    </row>
    <row r="590" spans="2:26">
      <c r="B590" s="185"/>
      <c r="D590" s="215"/>
      <c r="F590" s="270"/>
      <c r="I590" s="606"/>
      <c r="J590" s="606"/>
      <c r="K590" s="606"/>
      <c r="L590" s="606"/>
      <c r="M590" s="606"/>
      <c r="N590" s="606"/>
      <c r="O590" s="606"/>
      <c r="P590" s="606"/>
      <c r="Q590" s="606"/>
      <c r="R590" s="606"/>
      <c r="S590" s="606"/>
      <c r="T590" s="606"/>
      <c r="U590" s="606"/>
      <c r="V590" s="606"/>
      <c r="W590" s="606"/>
      <c r="X590" s="606"/>
      <c r="Y590" s="606"/>
      <c r="Z590" s="606"/>
    </row>
    <row r="591" spans="2:26">
      <c r="B591" s="185"/>
      <c r="D591" s="215"/>
      <c r="F591" s="270"/>
      <c r="I591" s="606"/>
      <c r="J591" s="606"/>
      <c r="K591" s="606"/>
      <c r="L591" s="606"/>
      <c r="M591" s="606"/>
      <c r="N591" s="606"/>
      <c r="O591" s="606"/>
      <c r="P591" s="606"/>
      <c r="Q591" s="606"/>
      <c r="R591" s="606"/>
      <c r="S591" s="606"/>
      <c r="T591" s="606"/>
      <c r="U591" s="606"/>
      <c r="V591" s="606"/>
      <c r="W591" s="606"/>
      <c r="X591" s="606"/>
      <c r="Y591" s="606"/>
      <c r="Z591" s="606"/>
    </row>
    <row r="592" spans="2:26">
      <c r="B592" s="185"/>
      <c r="D592" s="215"/>
      <c r="F592" s="270"/>
      <c r="I592" s="606"/>
      <c r="J592" s="606"/>
      <c r="K592" s="606"/>
      <c r="L592" s="606"/>
      <c r="M592" s="606"/>
      <c r="N592" s="606"/>
      <c r="O592" s="606"/>
      <c r="P592" s="606"/>
      <c r="Q592" s="606"/>
      <c r="R592" s="606"/>
      <c r="S592" s="606"/>
      <c r="T592" s="606"/>
      <c r="U592" s="606"/>
      <c r="V592" s="606"/>
      <c r="W592" s="606"/>
      <c r="X592" s="606"/>
      <c r="Y592" s="606"/>
      <c r="Z592" s="606"/>
    </row>
    <row r="593" spans="2:26">
      <c r="B593" s="185"/>
      <c r="D593" s="215"/>
      <c r="F593" s="270"/>
      <c r="I593" s="606"/>
      <c r="J593" s="606"/>
      <c r="K593" s="606"/>
      <c r="L593" s="606"/>
      <c r="M593" s="606"/>
      <c r="N593" s="606"/>
      <c r="O593" s="606"/>
      <c r="P593" s="606"/>
      <c r="Q593" s="606"/>
      <c r="R593" s="606"/>
      <c r="S593" s="606"/>
      <c r="T593" s="606"/>
      <c r="U593" s="606"/>
      <c r="V593" s="606"/>
      <c r="W593" s="606"/>
      <c r="X593" s="606"/>
      <c r="Y593" s="606"/>
      <c r="Z593" s="606"/>
    </row>
    <row r="594" spans="2:26">
      <c r="B594" s="185"/>
      <c r="D594" s="215"/>
      <c r="F594" s="270"/>
      <c r="I594" s="606"/>
      <c r="J594" s="606"/>
      <c r="K594" s="606"/>
      <c r="L594" s="606"/>
      <c r="M594" s="606"/>
      <c r="N594" s="606"/>
      <c r="O594" s="606"/>
      <c r="P594" s="606"/>
      <c r="Q594" s="606"/>
      <c r="R594" s="606"/>
      <c r="S594" s="606"/>
      <c r="T594" s="606"/>
      <c r="U594" s="606"/>
      <c r="V594" s="606"/>
      <c r="W594" s="606"/>
      <c r="X594" s="606"/>
      <c r="Y594" s="606"/>
      <c r="Z594" s="606"/>
    </row>
    <row r="595" spans="2:26">
      <c r="B595" s="185"/>
      <c r="D595" s="215"/>
      <c r="F595" s="270"/>
      <c r="I595" s="606"/>
      <c r="J595" s="606"/>
      <c r="K595" s="606"/>
      <c r="L595" s="606"/>
      <c r="M595" s="606"/>
      <c r="N595" s="606"/>
      <c r="O595" s="606"/>
      <c r="P595" s="606"/>
      <c r="Q595" s="606"/>
      <c r="R595" s="606"/>
      <c r="S595" s="606"/>
      <c r="T595" s="606"/>
      <c r="U595" s="606"/>
      <c r="V595" s="606"/>
      <c r="W595" s="606"/>
      <c r="X595" s="606"/>
      <c r="Y595" s="606"/>
      <c r="Z595" s="606"/>
    </row>
    <row r="596" spans="2:26">
      <c r="B596" s="185"/>
      <c r="D596" s="215"/>
      <c r="F596" s="270"/>
      <c r="I596" s="606"/>
      <c r="J596" s="606"/>
      <c r="K596" s="606"/>
      <c r="L596" s="606"/>
      <c r="M596" s="606"/>
      <c r="N596" s="606"/>
      <c r="O596" s="606"/>
      <c r="P596" s="606"/>
      <c r="Q596" s="606"/>
      <c r="R596" s="606"/>
      <c r="S596" s="606"/>
      <c r="T596" s="606"/>
      <c r="U596" s="606"/>
      <c r="V596" s="606"/>
      <c r="W596" s="606"/>
      <c r="X596" s="606"/>
      <c r="Y596" s="606"/>
      <c r="Z596" s="606"/>
    </row>
    <row r="597" spans="2:26">
      <c r="B597" s="185"/>
      <c r="D597" s="215"/>
      <c r="F597" s="270"/>
      <c r="I597" s="606"/>
      <c r="J597" s="606"/>
      <c r="K597" s="606"/>
      <c r="L597" s="606"/>
      <c r="M597" s="606"/>
      <c r="N597" s="606"/>
      <c r="O597" s="606"/>
      <c r="P597" s="606"/>
      <c r="Q597" s="606"/>
      <c r="R597" s="606"/>
      <c r="S597" s="606"/>
      <c r="T597" s="606"/>
      <c r="U597" s="606"/>
      <c r="V597" s="606"/>
      <c r="W597" s="606"/>
      <c r="X597" s="606"/>
      <c r="Y597" s="606"/>
      <c r="Z597" s="606"/>
    </row>
    <row r="598" spans="2:26">
      <c r="B598" s="185"/>
      <c r="D598" s="215"/>
      <c r="F598" s="270"/>
      <c r="I598" s="606"/>
      <c r="J598" s="606"/>
      <c r="K598" s="606"/>
      <c r="L598" s="606"/>
      <c r="M598" s="606"/>
      <c r="N598" s="606"/>
      <c r="O598" s="606"/>
      <c r="P598" s="606"/>
      <c r="Q598" s="606"/>
      <c r="R598" s="606"/>
      <c r="S598" s="606"/>
      <c r="T598" s="606"/>
      <c r="U598" s="606"/>
      <c r="V598" s="606"/>
      <c r="W598" s="606"/>
      <c r="X598" s="606"/>
      <c r="Y598" s="606"/>
      <c r="Z598" s="606"/>
    </row>
    <row r="599" spans="2:26">
      <c r="B599" s="185"/>
      <c r="D599" s="215"/>
      <c r="F599" s="270"/>
      <c r="I599" s="606"/>
      <c r="J599" s="606"/>
      <c r="K599" s="606"/>
      <c r="L599" s="606"/>
      <c r="M599" s="606"/>
      <c r="N599" s="606"/>
      <c r="O599" s="606"/>
      <c r="P599" s="606"/>
      <c r="Q599" s="606"/>
      <c r="R599" s="606"/>
      <c r="S599" s="606"/>
      <c r="T599" s="606"/>
      <c r="U599" s="606"/>
      <c r="V599" s="606"/>
      <c r="W599" s="606"/>
      <c r="X599" s="606"/>
      <c r="Y599" s="606"/>
      <c r="Z599" s="606"/>
    </row>
    <row r="600" spans="2:26">
      <c r="B600" s="185"/>
      <c r="D600" s="215"/>
      <c r="F600" s="270"/>
      <c r="I600" s="606"/>
      <c r="J600" s="606"/>
      <c r="K600" s="606"/>
      <c r="L600" s="606"/>
      <c r="M600" s="606"/>
      <c r="N600" s="606"/>
      <c r="O600" s="606"/>
      <c r="P600" s="606"/>
      <c r="Q600" s="606"/>
      <c r="R600" s="606"/>
      <c r="S600" s="606"/>
      <c r="T600" s="606"/>
      <c r="U600" s="606"/>
      <c r="V600" s="606"/>
      <c r="W600" s="606"/>
      <c r="X600" s="606"/>
      <c r="Y600" s="606"/>
      <c r="Z600" s="606"/>
    </row>
    <row r="601" spans="2:26">
      <c r="B601" s="185"/>
      <c r="D601" s="215"/>
      <c r="F601" s="270"/>
      <c r="I601" s="606"/>
      <c r="J601" s="606"/>
      <c r="K601" s="606"/>
      <c r="L601" s="606"/>
      <c r="M601" s="606"/>
      <c r="N601" s="606"/>
      <c r="O601" s="606"/>
      <c r="P601" s="606"/>
      <c r="Q601" s="606"/>
      <c r="R601" s="606"/>
      <c r="S601" s="606"/>
      <c r="T601" s="606"/>
      <c r="U601" s="606"/>
      <c r="V601" s="606"/>
      <c r="W601" s="606"/>
      <c r="X601" s="606"/>
      <c r="Y601" s="606"/>
      <c r="Z601" s="606"/>
    </row>
    <row r="602" spans="2:26">
      <c r="B602" s="185"/>
      <c r="D602" s="215"/>
      <c r="F602" s="270"/>
      <c r="I602" s="606"/>
      <c r="J602" s="606"/>
      <c r="K602" s="606"/>
      <c r="L602" s="606"/>
      <c r="M602" s="606"/>
      <c r="N602" s="606"/>
      <c r="O602" s="606"/>
      <c r="P602" s="606"/>
      <c r="Q602" s="606"/>
      <c r="R602" s="606"/>
      <c r="S602" s="606"/>
      <c r="T602" s="606"/>
      <c r="U602" s="606"/>
      <c r="V602" s="606"/>
      <c r="W602" s="606"/>
      <c r="X602" s="606"/>
      <c r="Y602" s="606"/>
      <c r="Z602" s="606"/>
    </row>
    <row r="603" spans="2:26">
      <c r="B603" s="185"/>
      <c r="D603" s="215"/>
      <c r="F603" s="270"/>
      <c r="I603" s="606"/>
      <c r="J603" s="606"/>
      <c r="K603" s="606"/>
      <c r="L603" s="606"/>
      <c r="M603" s="606"/>
      <c r="N603" s="606"/>
      <c r="O603" s="606"/>
      <c r="P603" s="606"/>
      <c r="Q603" s="606"/>
      <c r="R603" s="606"/>
      <c r="S603" s="606"/>
      <c r="T603" s="606"/>
      <c r="U603" s="606"/>
      <c r="V603" s="606"/>
      <c r="W603" s="606"/>
      <c r="X603" s="606"/>
      <c r="Y603" s="606"/>
      <c r="Z603" s="606"/>
    </row>
    <row r="604" spans="2:26">
      <c r="B604" s="185"/>
      <c r="D604" s="215"/>
      <c r="F604" s="270"/>
      <c r="I604" s="606"/>
      <c r="J604" s="606"/>
      <c r="K604" s="606"/>
      <c r="L604" s="606"/>
      <c r="M604" s="606"/>
      <c r="N604" s="606"/>
      <c r="O604" s="606"/>
      <c r="P604" s="606"/>
      <c r="Q604" s="606"/>
      <c r="R604" s="606"/>
      <c r="S604" s="606"/>
      <c r="T604" s="606"/>
      <c r="U604" s="606"/>
      <c r="V604" s="606"/>
      <c r="W604" s="606"/>
      <c r="X604" s="606"/>
      <c r="Y604" s="606"/>
      <c r="Z604" s="606"/>
    </row>
    <row r="605" spans="2:26">
      <c r="B605" s="185"/>
      <c r="D605" s="215"/>
      <c r="F605" s="270"/>
      <c r="I605" s="606"/>
      <c r="J605" s="606"/>
      <c r="K605" s="606"/>
      <c r="L605" s="606"/>
      <c r="M605" s="606"/>
      <c r="N605" s="606"/>
      <c r="O605" s="606"/>
      <c r="P605" s="606"/>
      <c r="Q605" s="606"/>
      <c r="R605" s="606"/>
      <c r="S605" s="606"/>
      <c r="T605" s="606"/>
      <c r="U605" s="606"/>
      <c r="V605" s="606"/>
      <c r="W605" s="606"/>
      <c r="X605" s="606"/>
      <c r="Y605" s="606"/>
      <c r="Z605" s="606"/>
    </row>
    <row r="606" spans="2:26">
      <c r="B606" s="185"/>
      <c r="D606" s="215"/>
      <c r="F606" s="270"/>
      <c r="I606" s="606"/>
      <c r="J606" s="606"/>
      <c r="K606" s="606"/>
      <c r="L606" s="606"/>
      <c r="M606" s="606"/>
      <c r="N606" s="606"/>
      <c r="O606" s="606"/>
      <c r="P606" s="606"/>
      <c r="Q606" s="606"/>
      <c r="R606" s="606"/>
      <c r="S606" s="606"/>
      <c r="T606" s="606"/>
      <c r="U606" s="606"/>
      <c r="V606" s="606"/>
      <c r="W606" s="606"/>
      <c r="X606" s="606"/>
      <c r="Y606" s="606"/>
      <c r="Z606" s="606"/>
    </row>
    <row r="607" spans="2:26">
      <c r="B607" s="185"/>
      <c r="D607" s="215"/>
      <c r="F607" s="270"/>
      <c r="I607" s="606"/>
      <c r="J607" s="606"/>
      <c r="K607" s="606"/>
      <c r="L607" s="606"/>
      <c r="M607" s="606"/>
      <c r="N607" s="606"/>
      <c r="O607" s="606"/>
      <c r="P607" s="606"/>
      <c r="Q607" s="606"/>
      <c r="R607" s="606"/>
      <c r="S607" s="606"/>
      <c r="T607" s="606"/>
      <c r="U607" s="606"/>
      <c r="V607" s="606"/>
      <c r="W607" s="606"/>
      <c r="X607" s="606"/>
      <c r="Y607" s="606"/>
      <c r="Z607" s="606"/>
    </row>
    <row r="608" spans="2:26">
      <c r="B608" s="185"/>
      <c r="D608" s="215"/>
      <c r="F608" s="270"/>
      <c r="I608" s="606"/>
      <c r="J608" s="606"/>
      <c r="K608" s="606"/>
      <c r="L608" s="606"/>
      <c r="M608" s="606"/>
      <c r="N608" s="606"/>
      <c r="O608" s="606"/>
      <c r="P608" s="606"/>
      <c r="Q608" s="606"/>
      <c r="R608" s="606"/>
      <c r="S608" s="606"/>
      <c r="T608" s="606"/>
      <c r="U608" s="606"/>
      <c r="V608" s="606"/>
      <c r="W608" s="606"/>
      <c r="X608" s="606"/>
      <c r="Y608" s="606"/>
      <c r="Z608" s="606"/>
    </row>
    <row r="609" spans="2:26">
      <c r="B609" s="185"/>
      <c r="D609" s="215"/>
      <c r="F609" s="270"/>
      <c r="I609" s="606"/>
      <c r="J609" s="606"/>
      <c r="K609" s="606"/>
      <c r="L609" s="606"/>
      <c r="M609" s="606"/>
      <c r="N609" s="606"/>
      <c r="O609" s="606"/>
      <c r="P609" s="606"/>
      <c r="Q609" s="606"/>
      <c r="R609" s="606"/>
      <c r="S609" s="606"/>
      <c r="T609" s="606"/>
      <c r="U609" s="606"/>
      <c r="V609" s="606"/>
      <c r="W609" s="606"/>
      <c r="X609" s="606"/>
      <c r="Y609" s="606"/>
      <c r="Z609" s="606"/>
    </row>
    <row r="610" spans="2:26">
      <c r="B610" s="185"/>
      <c r="D610" s="215"/>
      <c r="F610" s="270"/>
      <c r="I610" s="606"/>
      <c r="J610" s="606"/>
      <c r="K610" s="606"/>
      <c r="L610" s="606"/>
      <c r="M610" s="606"/>
      <c r="N610" s="606"/>
      <c r="O610" s="606"/>
      <c r="P610" s="606"/>
      <c r="Q610" s="606"/>
      <c r="R610" s="606"/>
      <c r="S610" s="606"/>
      <c r="T610" s="606"/>
      <c r="U610" s="606"/>
      <c r="V610" s="606"/>
      <c r="W610" s="606"/>
      <c r="X610" s="606"/>
      <c r="Y610" s="606"/>
      <c r="Z610" s="606"/>
    </row>
    <row r="611" spans="2:26">
      <c r="B611" s="185"/>
      <c r="D611" s="215"/>
      <c r="F611" s="270"/>
      <c r="I611" s="606"/>
      <c r="J611" s="606"/>
      <c r="K611" s="606"/>
      <c r="L611" s="606"/>
      <c r="M611" s="606"/>
      <c r="N611" s="606"/>
      <c r="O611" s="606"/>
      <c r="P611" s="606"/>
      <c r="Q611" s="606"/>
      <c r="R611" s="606"/>
      <c r="S611" s="606"/>
      <c r="T611" s="606"/>
      <c r="U611" s="606"/>
      <c r="V611" s="606"/>
      <c r="W611" s="606"/>
      <c r="X611" s="606"/>
      <c r="Y611" s="606"/>
      <c r="Z611" s="606"/>
    </row>
    <row r="612" spans="2:26">
      <c r="B612" s="185"/>
      <c r="D612" s="215"/>
      <c r="F612" s="270"/>
      <c r="I612" s="606"/>
      <c r="J612" s="606"/>
      <c r="K612" s="606"/>
      <c r="L612" s="606"/>
      <c r="M612" s="606"/>
      <c r="N612" s="606"/>
      <c r="O612" s="606"/>
      <c r="P612" s="606"/>
      <c r="Q612" s="606"/>
      <c r="R612" s="606"/>
      <c r="S612" s="606"/>
      <c r="T612" s="606"/>
      <c r="U612" s="606"/>
      <c r="V612" s="606"/>
      <c r="W612" s="606"/>
      <c r="X612" s="606"/>
      <c r="Y612" s="606"/>
      <c r="Z612" s="606"/>
    </row>
    <row r="613" spans="2:26">
      <c r="B613" s="185"/>
      <c r="D613" s="215"/>
      <c r="F613" s="270"/>
      <c r="I613" s="606"/>
      <c r="J613" s="606"/>
      <c r="K613" s="606"/>
      <c r="L613" s="606"/>
      <c r="M613" s="606"/>
      <c r="N613" s="606"/>
      <c r="O613" s="606"/>
      <c r="P613" s="606"/>
      <c r="Q613" s="606"/>
      <c r="R613" s="606"/>
      <c r="S613" s="606"/>
      <c r="T613" s="606"/>
      <c r="U613" s="606"/>
      <c r="V613" s="606"/>
      <c r="W613" s="606"/>
      <c r="X613" s="606"/>
      <c r="Y613" s="606"/>
      <c r="Z613" s="606"/>
    </row>
    <row r="614" spans="2:26">
      <c r="B614" s="185"/>
      <c r="D614" s="215"/>
      <c r="F614" s="270"/>
      <c r="I614" s="606"/>
      <c r="J614" s="606"/>
      <c r="K614" s="606"/>
      <c r="L614" s="606"/>
      <c r="M614" s="606"/>
      <c r="N614" s="606"/>
      <c r="O614" s="606"/>
      <c r="P614" s="606"/>
      <c r="Q614" s="606"/>
      <c r="R614" s="606"/>
      <c r="S614" s="606"/>
      <c r="T614" s="606"/>
      <c r="U614" s="606"/>
      <c r="V614" s="606"/>
      <c r="W614" s="606"/>
      <c r="X614" s="606"/>
      <c r="Y614" s="606"/>
      <c r="Z614" s="606"/>
    </row>
    <row r="615" spans="2:26">
      <c r="B615" s="185"/>
      <c r="D615" s="215"/>
      <c r="F615" s="270"/>
      <c r="I615" s="606"/>
      <c r="J615" s="606"/>
      <c r="K615" s="606"/>
      <c r="L615" s="606"/>
      <c r="M615" s="606"/>
      <c r="N615" s="606"/>
      <c r="O615" s="606"/>
      <c r="P615" s="606"/>
      <c r="Q615" s="606"/>
      <c r="R615" s="606"/>
      <c r="S615" s="606"/>
      <c r="T615" s="606"/>
      <c r="U615" s="606"/>
      <c r="V615" s="606"/>
      <c r="W615" s="606"/>
      <c r="X615" s="606"/>
      <c r="Y615" s="606"/>
      <c r="Z615" s="606"/>
    </row>
    <row r="616" spans="2:26">
      <c r="B616" s="185"/>
      <c r="D616" s="215"/>
      <c r="F616" s="270"/>
      <c r="I616" s="606"/>
      <c r="J616" s="606"/>
      <c r="K616" s="606"/>
      <c r="L616" s="606"/>
      <c r="M616" s="606"/>
      <c r="N616" s="606"/>
      <c r="O616" s="606"/>
      <c r="P616" s="606"/>
      <c r="Q616" s="606"/>
      <c r="R616" s="606"/>
      <c r="S616" s="606"/>
      <c r="T616" s="606"/>
      <c r="U616" s="606"/>
      <c r="V616" s="606"/>
      <c r="W616" s="606"/>
      <c r="X616" s="606"/>
      <c r="Y616" s="606"/>
      <c r="Z616" s="606"/>
    </row>
    <row r="617" spans="2:26">
      <c r="B617" s="185"/>
      <c r="D617" s="215"/>
      <c r="F617" s="270"/>
      <c r="I617" s="606"/>
      <c r="J617" s="606"/>
      <c r="K617" s="606"/>
      <c r="L617" s="606"/>
      <c r="M617" s="606"/>
      <c r="N617" s="606"/>
      <c r="O617" s="606"/>
      <c r="P617" s="606"/>
      <c r="Q617" s="606"/>
      <c r="R617" s="606"/>
      <c r="S617" s="606"/>
      <c r="T617" s="606"/>
      <c r="U617" s="606"/>
      <c r="V617" s="606"/>
      <c r="W617" s="606"/>
      <c r="X617" s="606"/>
      <c r="Y617" s="606"/>
      <c r="Z617" s="606"/>
    </row>
    <row r="618" spans="2:26">
      <c r="B618" s="185"/>
      <c r="D618" s="215"/>
      <c r="F618" s="270"/>
      <c r="I618" s="606"/>
      <c r="J618" s="606"/>
      <c r="K618" s="606"/>
      <c r="L618" s="606"/>
      <c r="M618" s="606"/>
      <c r="N618" s="606"/>
      <c r="O618" s="606"/>
      <c r="P618" s="606"/>
      <c r="Q618" s="606"/>
      <c r="R618" s="606"/>
      <c r="S618" s="606"/>
      <c r="T618" s="606"/>
      <c r="U618" s="606"/>
      <c r="V618" s="606"/>
      <c r="W618" s="606"/>
      <c r="X618" s="606"/>
      <c r="Y618" s="606"/>
      <c r="Z618" s="606"/>
    </row>
    <row r="619" spans="2:26">
      <c r="B619" s="185"/>
      <c r="D619" s="215"/>
      <c r="F619" s="270"/>
      <c r="I619" s="606"/>
      <c r="J619" s="606"/>
      <c r="K619" s="606"/>
      <c r="L619" s="606"/>
      <c r="M619" s="606"/>
      <c r="N619" s="606"/>
      <c r="O619" s="606"/>
      <c r="P619" s="606"/>
      <c r="Q619" s="606"/>
      <c r="R619" s="606"/>
      <c r="S619" s="606"/>
      <c r="T619" s="606"/>
      <c r="U619" s="606"/>
      <c r="V619" s="606"/>
      <c r="W619" s="606"/>
      <c r="X619" s="606"/>
      <c r="Y619" s="606"/>
      <c r="Z619" s="606"/>
    </row>
    <row r="620" spans="2:26">
      <c r="B620" s="185"/>
      <c r="D620" s="215"/>
      <c r="F620" s="270"/>
      <c r="I620" s="606"/>
      <c r="J620" s="606"/>
      <c r="K620" s="606"/>
      <c r="L620" s="606"/>
      <c r="M620" s="606"/>
      <c r="N620" s="606"/>
      <c r="O620" s="606"/>
      <c r="P620" s="606"/>
      <c r="Q620" s="606"/>
      <c r="R620" s="606"/>
      <c r="S620" s="606"/>
      <c r="T620" s="606"/>
      <c r="U620" s="606"/>
      <c r="V620" s="606"/>
      <c r="W620" s="606"/>
      <c r="X620" s="606"/>
      <c r="Y620" s="606"/>
      <c r="Z620" s="606"/>
    </row>
    <row r="621" spans="2:26">
      <c r="B621" s="185"/>
      <c r="D621" s="215"/>
      <c r="F621" s="270"/>
      <c r="I621" s="606"/>
      <c r="J621" s="606"/>
      <c r="K621" s="606"/>
      <c r="L621" s="606"/>
      <c r="M621" s="606"/>
      <c r="N621" s="606"/>
      <c r="O621" s="606"/>
      <c r="P621" s="606"/>
      <c r="Q621" s="606"/>
      <c r="R621" s="606"/>
      <c r="S621" s="606"/>
      <c r="T621" s="606"/>
      <c r="U621" s="606"/>
      <c r="V621" s="606"/>
      <c r="W621" s="606"/>
      <c r="X621" s="606"/>
      <c r="Y621" s="606"/>
      <c r="Z621" s="606"/>
    </row>
    <row r="622" spans="2:26">
      <c r="B622" s="185"/>
      <c r="D622" s="215"/>
      <c r="F622" s="270"/>
      <c r="I622" s="606"/>
      <c r="J622" s="606"/>
      <c r="K622" s="606"/>
      <c r="L622" s="606"/>
      <c r="M622" s="606"/>
      <c r="N622" s="606"/>
      <c r="O622" s="606"/>
      <c r="P622" s="606"/>
      <c r="Q622" s="606"/>
      <c r="R622" s="606"/>
      <c r="S622" s="606"/>
      <c r="T622" s="606"/>
      <c r="U622" s="606"/>
      <c r="V622" s="606"/>
      <c r="W622" s="606"/>
      <c r="X622" s="606"/>
      <c r="Y622" s="606"/>
      <c r="Z622" s="606"/>
    </row>
    <row r="623" spans="2:26">
      <c r="B623" s="185"/>
      <c r="D623" s="215"/>
      <c r="F623" s="270"/>
      <c r="I623" s="606"/>
      <c r="J623" s="606"/>
      <c r="K623" s="606"/>
      <c r="L623" s="606"/>
      <c r="M623" s="606"/>
      <c r="N623" s="606"/>
      <c r="O623" s="606"/>
      <c r="P623" s="606"/>
      <c r="Q623" s="606"/>
      <c r="R623" s="606"/>
      <c r="S623" s="606"/>
      <c r="T623" s="606"/>
      <c r="U623" s="606"/>
      <c r="V623" s="606"/>
      <c r="W623" s="606"/>
      <c r="X623" s="606"/>
      <c r="Y623" s="606"/>
      <c r="Z623" s="606"/>
    </row>
    <row r="624" spans="2:26">
      <c r="B624" s="185"/>
      <c r="D624" s="215"/>
      <c r="F624" s="270"/>
      <c r="I624" s="606"/>
      <c r="J624" s="606"/>
      <c r="K624" s="606"/>
      <c r="L624" s="606"/>
      <c r="M624" s="606"/>
      <c r="N624" s="606"/>
      <c r="O624" s="606"/>
      <c r="P624" s="606"/>
      <c r="Q624" s="606"/>
      <c r="R624" s="606"/>
      <c r="S624" s="606"/>
      <c r="T624" s="606"/>
      <c r="U624" s="606"/>
      <c r="V624" s="606"/>
      <c r="W624" s="606"/>
      <c r="X624" s="606"/>
      <c r="Y624" s="606"/>
      <c r="Z624" s="606"/>
    </row>
    <row r="625" spans="2:26">
      <c r="B625" s="185"/>
      <c r="D625" s="215"/>
      <c r="F625" s="270"/>
      <c r="I625" s="606"/>
      <c r="J625" s="606"/>
      <c r="K625" s="606"/>
      <c r="L625" s="606"/>
      <c r="M625" s="606"/>
      <c r="N625" s="606"/>
      <c r="O625" s="606"/>
      <c r="P625" s="606"/>
      <c r="Q625" s="606"/>
      <c r="R625" s="606"/>
      <c r="S625" s="606"/>
      <c r="T625" s="606"/>
      <c r="U625" s="606"/>
      <c r="V625" s="606"/>
      <c r="W625" s="606"/>
      <c r="X625" s="606"/>
      <c r="Y625" s="606"/>
      <c r="Z625" s="606"/>
    </row>
    <row r="626" spans="2:26">
      <c r="B626" s="185"/>
      <c r="D626" s="215"/>
      <c r="F626" s="270"/>
      <c r="I626" s="606"/>
      <c r="J626" s="606"/>
      <c r="K626" s="606"/>
      <c r="L626" s="606"/>
      <c r="M626" s="606"/>
      <c r="N626" s="606"/>
      <c r="O626" s="606"/>
      <c r="P626" s="606"/>
      <c r="Q626" s="606"/>
      <c r="R626" s="606"/>
      <c r="S626" s="606"/>
      <c r="T626" s="606"/>
      <c r="U626" s="606"/>
      <c r="V626" s="606"/>
      <c r="W626" s="606"/>
      <c r="X626" s="606"/>
      <c r="Y626" s="606"/>
      <c r="Z626" s="606"/>
    </row>
    <row r="627" spans="2:26">
      <c r="B627" s="185"/>
      <c r="D627" s="215"/>
      <c r="F627" s="270"/>
      <c r="I627" s="606"/>
      <c r="J627" s="606"/>
      <c r="K627" s="606"/>
      <c r="L627" s="606"/>
      <c r="M627" s="606"/>
      <c r="N627" s="606"/>
      <c r="O627" s="606"/>
      <c r="P627" s="606"/>
      <c r="Q627" s="606"/>
      <c r="R627" s="606"/>
      <c r="S627" s="606"/>
      <c r="T627" s="606"/>
      <c r="U627" s="606"/>
      <c r="V627" s="606"/>
      <c r="W627" s="606"/>
      <c r="X627" s="606"/>
      <c r="Y627" s="606"/>
      <c r="Z627" s="606"/>
    </row>
    <row r="628" spans="2:26">
      <c r="B628" s="185"/>
      <c r="D628" s="215"/>
      <c r="F628" s="270"/>
      <c r="I628" s="606"/>
      <c r="J628" s="606"/>
      <c r="K628" s="606"/>
      <c r="L628" s="606"/>
      <c r="M628" s="606"/>
      <c r="N628" s="606"/>
      <c r="O628" s="606"/>
      <c r="P628" s="606"/>
      <c r="Q628" s="606"/>
      <c r="R628" s="606"/>
      <c r="S628" s="606"/>
      <c r="T628" s="606"/>
      <c r="U628" s="606"/>
      <c r="V628" s="606"/>
      <c r="W628" s="606"/>
      <c r="X628" s="606"/>
      <c r="Y628" s="606"/>
      <c r="Z628" s="606"/>
    </row>
    <row r="629" spans="2:26">
      <c r="B629" s="185"/>
      <c r="D629" s="215"/>
      <c r="F629" s="270"/>
      <c r="I629" s="606"/>
      <c r="J629" s="606"/>
      <c r="K629" s="606"/>
      <c r="L629" s="606"/>
      <c r="M629" s="606"/>
      <c r="N629" s="606"/>
      <c r="O629" s="606"/>
      <c r="P629" s="606"/>
      <c r="Q629" s="606"/>
      <c r="R629" s="606"/>
      <c r="S629" s="606"/>
      <c r="T629" s="606"/>
      <c r="U629" s="606"/>
      <c r="V629" s="606"/>
      <c r="W629" s="606"/>
      <c r="X629" s="606"/>
      <c r="Y629" s="606"/>
      <c r="Z629" s="606"/>
    </row>
    <row r="630" spans="2:26">
      <c r="B630" s="185"/>
      <c r="D630" s="215"/>
      <c r="F630" s="270"/>
      <c r="I630" s="606"/>
      <c r="J630" s="606"/>
      <c r="K630" s="606"/>
      <c r="L630" s="606"/>
      <c r="M630" s="606"/>
      <c r="N630" s="606"/>
      <c r="O630" s="606"/>
      <c r="P630" s="606"/>
      <c r="Q630" s="606"/>
      <c r="R630" s="606"/>
      <c r="S630" s="606"/>
      <c r="T630" s="606"/>
      <c r="U630" s="606"/>
      <c r="V630" s="606"/>
      <c r="W630" s="606"/>
      <c r="X630" s="606"/>
      <c r="Y630" s="606"/>
      <c r="Z630" s="606"/>
    </row>
    <row r="631" spans="2:26">
      <c r="B631" s="185"/>
      <c r="D631" s="215"/>
      <c r="F631" s="270"/>
      <c r="I631" s="606"/>
      <c r="J631" s="606"/>
      <c r="K631" s="606"/>
      <c r="L631" s="606"/>
      <c r="M631" s="606"/>
      <c r="N631" s="606"/>
      <c r="O631" s="606"/>
      <c r="P631" s="606"/>
      <c r="Q631" s="606"/>
      <c r="R631" s="606"/>
      <c r="S631" s="606"/>
      <c r="T631" s="606"/>
      <c r="U631" s="606"/>
      <c r="V631" s="606"/>
      <c r="W631" s="606"/>
      <c r="X631" s="606"/>
      <c r="Y631" s="606"/>
      <c r="Z631" s="606"/>
    </row>
    <row r="632" spans="2:26">
      <c r="B632" s="185"/>
      <c r="D632" s="215"/>
      <c r="F632" s="270"/>
      <c r="I632" s="606"/>
      <c r="J632" s="606"/>
      <c r="K632" s="606"/>
      <c r="L632" s="606"/>
      <c r="M632" s="606"/>
      <c r="N632" s="606"/>
      <c r="O632" s="606"/>
      <c r="P632" s="606"/>
      <c r="Q632" s="606"/>
      <c r="R632" s="606"/>
      <c r="S632" s="606"/>
      <c r="T632" s="606"/>
      <c r="U632" s="606"/>
      <c r="V632" s="606"/>
      <c r="W632" s="606"/>
      <c r="X632" s="606"/>
      <c r="Y632" s="606"/>
      <c r="Z632" s="606"/>
    </row>
    <row r="633" spans="2:26">
      <c r="B633" s="185"/>
      <c r="D633" s="215"/>
      <c r="F633" s="270"/>
      <c r="I633" s="606"/>
      <c r="J633" s="606"/>
      <c r="K633" s="606"/>
      <c r="L633" s="606"/>
      <c r="M633" s="606"/>
      <c r="N633" s="606"/>
      <c r="O633" s="606"/>
      <c r="P633" s="606"/>
      <c r="Q633" s="606"/>
      <c r="R633" s="606"/>
      <c r="S633" s="606"/>
      <c r="T633" s="606"/>
      <c r="U633" s="606"/>
      <c r="V633" s="606"/>
      <c r="W633" s="606"/>
      <c r="X633" s="606"/>
      <c r="Y633" s="606"/>
      <c r="Z633" s="606"/>
    </row>
    <row r="634" spans="2:26">
      <c r="B634" s="185"/>
      <c r="D634" s="215"/>
      <c r="F634" s="270"/>
      <c r="I634" s="606"/>
      <c r="J634" s="606"/>
      <c r="K634" s="606"/>
      <c r="L634" s="606"/>
      <c r="M634" s="606"/>
      <c r="N634" s="606"/>
      <c r="O634" s="606"/>
      <c r="P634" s="606"/>
      <c r="Q634" s="606"/>
      <c r="R634" s="606"/>
      <c r="S634" s="606"/>
      <c r="T634" s="606"/>
      <c r="U634" s="606"/>
      <c r="V634" s="606"/>
      <c r="W634" s="606"/>
      <c r="X634" s="606"/>
      <c r="Y634" s="606"/>
      <c r="Z634" s="606"/>
    </row>
    <row r="635" spans="2:26">
      <c r="B635" s="185"/>
      <c r="D635" s="215"/>
      <c r="F635" s="270"/>
      <c r="I635" s="606"/>
      <c r="J635" s="606"/>
      <c r="K635" s="606"/>
      <c r="L635" s="606"/>
      <c r="M635" s="606"/>
      <c r="N635" s="606"/>
      <c r="O635" s="606"/>
      <c r="P635" s="606"/>
      <c r="Q635" s="606"/>
      <c r="R635" s="606"/>
      <c r="S635" s="606"/>
      <c r="T635" s="606"/>
      <c r="U635" s="606"/>
      <c r="V635" s="606"/>
      <c r="W635" s="606"/>
      <c r="X635" s="606"/>
      <c r="Y635" s="606"/>
      <c r="Z635" s="606"/>
    </row>
    <row r="636" spans="2:26">
      <c r="B636" s="185"/>
      <c r="D636" s="215"/>
      <c r="F636" s="270"/>
      <c r="I636" s="606"/>
      <c r="J636" s="606"/>
      <c r="K636" s="606"/>
      <c r="L636" s="606"/>
      <c r="M636" s="606"/>
      <c r="N636" s="606"/>
      <c r="O636" s="606"/>
      <c r="P636" s="606"/>
      <c r="Q636" s="606"/>
      <c r="R636" s="606"/>
      <c r="S636" s="606"/>
      <c r="T636" s="606"/>
      <c r="U636" s="606"/>
      <c r="V636" s="606"/>
      <c r="W636" s="606"/>
      <c r="X636" s="606"/>
      <c r="Y636" s="606"/>
      <c r="Z636" s="606"/>
    </row>
    <row r="637" spans="2:26">
      <c r="B637" s="185"/>
      <c r="D637" s="215"/>
      <c r="F637" s="270"/>
      <c r="I637" s="606"/>
      <c r="J637" s="606"/>
      <c r="K637" s="606"/>
      <c r="L637" s="606"/>
      <c r="M637" s="606"/>
      <c r="N637" s="606"/>
      <c r="O637" s="606"/>
      <c r="P637" s="606"/>
      <c r="Q637" s="606"/>
      <c r="R637" s="606"/>
      <c r="S637" s="606"/>
      <c r="T637" s="606"/>
      <c r="U637" s="606"/>
      <c r="V637" s="606"/>
      <c r="W637" s="606"/>
      <c r="X637" s="606"/>
      <c r="Y637" s="606"/>
      <c r="Z637" s="606"/>
    </row>
    <row r="638" spans="2:26">
      <c r="B638" s="185"/>
      <c r="D638" s="215"/>
      <c r="F638" s="270"/>
      <c r="I638" s="606"/>
      <c r="J638" s="606"/>
      <c r="K638" s="606"/>
      <c r="L638" s="606"/>
      <c r="M638" s="606"/>
      <c r="N638" s="606"/>
      <c r="O638" s="606"/>
      <c r="P638" s="606"/>
      <c r="Q638" s="606"/>
      <c r="R638" s="606"/>
      <c r="S638" s="606"/>
      <c r="T638" s="606"/>
      <c r="U638" s="606"/>
      <c r="V638" s="606"/>
      <c r="W638" s="606"/>
      <c r="X638" s="606"/>
      <c r="Y638" s="606"/>
      <c r="Z638" s="606"/>
    </row>
    <row r="639" spans="2:26">
      <c r="B639" s="185"/>
      <c r="D639" s="215"/>
      <c r="F639" s="270"/>
      <c r="I639" s="606"/>
      <c r="J639" s="606"/>
      <c r="K639" s="606"/>
      <c r="L639" s="606"/>
      <c r="M639" s="606"/>
      <c r="N639" s="606"/>
      <c r="O639" s="606"/>
      <c r="P639" s="606"/>
      <c r="Q639" s="606"/>
      <c r="R639" s="606"/>
      <c r="S639" s="606"/>
      <c r="T639" s="606"/>
      <c r="U639" s="606"/>
      <c r="V639" s="606"/>
      <c r="W639" s="606"/>
      <c r="X639" s="606"/>
      <c r="Y639" s="606"/>
      <c r="Z639" s="606"/>
    </row>
    <row r="640" spans="2:26">
      <c r="B640" s="185"/>
      <c r="D640" s="215"/>
      <c r="F640" s="270"/>
      <c r="I640" s="606"/>
      <c r="J640" s="606"/>
      <c r="K640" s="606"/>
      <c r="L640" s="606"/>
      <c r="M640" s="606"/>
      <c r="N640" s="606"/>
      <c r="O640" s="606"/>
      <c r="P640" s="606"/>
      <c r="Q640" s="606"/>
      <c r="R640" s="606"/>
      <c r="S640" s="606"/>
      <c r="T640" s="606"/>
      <c r="U640" s="606"/>
      <c r="V640" s="606"/>
      <c r="W640" s="606"/>
      <c r="X640" s="606"/>
      <c r="Y640" s="606"/>
      <c r="Z640" s="606"/>
    </row>
    <row r="641" spans="2:26">
      <c r="B641" s="185"/>
      <c r="D641" s="215"/>
      <c r="F641" s="270"/>
      <c r="I641" s="606"/>
      <c r="J641" s="606"/>
      <c r="K641" s="606"/>
      <c r="L641" s="606"/>
      <c r="M641" s="606"/>
      <c r="N641" s="606"/>
      <c r="O641" s="606"/>
      <c r="P641" s="606"/>
      <c r="Q641" s="606"/>
      <c r="R641" s="606"/>
      <c r="S641" s="606"/>
      <c r="T641" s="606"/>
      <c r="U641" s="606"/>
      <c r="V641" s="606"/>
      <c r="W641" s="606"/>
      <c r="X641" s="606"/>
      <c r="Y641" s="606"/>
      <c r="Z641" s="606"/>
    </row>
    <row r="642" spans="2:26">
      <c r="B642" s="185"/>
      <c r="D642" s="215"/>
      <c r="F642" s="270"/>
      <c r="I642" s="606"/>
      <c r="J642" s="606"/>
      <c r="K642" s="606"/>
      <c r="L642" s="606"/>
      <c r="M642" s="606"/>
      <c r="N642" s="606"/>
      <c r="O642" s="606"/>
      <c r="P642" s="606"/>
      <c r="Q642" s="606"/>
      <c r="R642" s="606"/>
      <c r="S642" s="606"/>
      <c r="T642" s="606"/>
      <c r="U642" s="606"/>
      <c r="V642" s="606"/>
      <c r="W642" s="606"/>
      <c r="X642" s="606"/>
      <c r="Y642" s="606"/>
      <c r="Z642" s="606"/>
    </row>
    <row r="643" spans="2:26">
      <c r="B643" s="185"/>
      <c r="D643" s="215"/>
      <c r="F643" s="270"/>
      <c r="I643" s="606"/>
      <c r="J643" s="606"/>
      <c r="K643" s="606"/>
      <c r="L643" s="606"/>
      <c r="M643" s="606"/>
      <c r="N643" s="606"/>
      <c r="O643" s="606"/>
      <c r="P643" s="606"/>
      <c r="Q643" s="606"/>
      <c r="R643" s="606"/>
      <c r="S643" s="606"/>
      <c r="T643" s="606"/>
      <c r="U643" s="606"/>
      <c r="V643" s="606"/>
      <c r="W643" s="606"/>
      <c r="X643" s="606"/>
      <c r="Y643" s="606"/>
      <c r="Z643" s="606"/>
    </row>
    <row r="644" spans="2:26">
      <c r="B644" s="185"/>
      <c r="D644" s="215"/>
      <c r="F644" s="270"/>
      <c r="I644" s="606"/>
      <c r="J644" s="606"/>
      <c r="K644" s="606"/>
      <c r="L644" s="606"/>
      <c r="M644" s="606"/>
      <c r="N644" s="606"/>
      <c r="O644" s="606"/>
      <c r="P644" s="606"/>
      <c r="Q644" s="606"/>
      <c r="R644" s="606"/>
      <c r="S644" s="606"/>
      <c r="T644" s="606"/>
      <c r="U644" s="606"/>
      <c r="V644" s="606"/>
      <c r="W644" s="606"/>
      <c r="X644" s="606"/>
      <c r="Y644" s="606"/>
      <c r="Z644" s="606"/>
    </row>
    <row r="645" spans="2:26">
      <c r="B645" s="185"/>
      <c r="D645" s="215"/>
      <c r="F645" s="270"/>
      <c r="I645" s="606"/>
      <c r="J645" s="606"/>
      <c r="K645" s="606"/>
      <c r="L645" s="606"/>
      <c r="M645" s="606"/>
      <c r="N645" s="606"/>
      <c r="O645" s="606"/>
      <c r="P645" s="606"/>
      <c r="Q645" s="606"/>
      <c r="R645" s="606"/>
      <c r="S645" s="606"/>
      <c r="T645" s="606"/>
      <c r="U645" s="606"/>
      <c r="V645" s="606"/>
      <c r="W645" s="606"/>
      <c r="X645" s="606"/>
      <c r="Y645" s="606"/>
      <c r="Z645" s="606"/>
    </row>
    <row r="646" spans="2:26">
      <c r="B646" s="185"/>
      <c r="D646" s="215"/>
      <c r="F646" s="270"/>
      <c r="I646" s="606"/>
      <c r="J646" s="606"/>
      <c r="K646" s="606"/>
      <c r="L646" s="606"/>
      <c r="M646" s="606"/>
      <c r="N646" s="606"/>
      <c r="O646" s="606"/>
      <c r="P646" s="606"/>
      <c r="Q646" s="606"/>
      <c r="R646" s="606"/>
      <c r="S646" s="606"/>
      <c r="T646" s="606"/>
      <c r="U646" s="606"/>
      <c r="V646" s="606"/>
      <c r="W646" s="606"/>
      <c r="X646" s="606"/>
      <c r="Y646" s="606"/>
      <c r="Z646" s="606"/>
    </row>
    <row r="647" spans="2:26">
      <c r="B647" s="185"/>
      <c r="D647" s="215"/>
      <c r="F647" s="270"/>
      <c r="I647" s="606"/>
      <c r="J647" s="606"/>
      <c r="K647" s="606"/>
      <c r="L647" s="606"/>
      <c r="M647" s="606"/>
      <c r="N647" s="606"/>
      <c r="O647" s="606"/>
      <c r="P647" s="606"/>
      <c r="Q647" s="606"/>
      <c r="R647" s="606"/>
      <c r="S647" s="606"/>
      <c r="T647" s="606"/>
      <c r="U647" s="606"/>
      <c r="V647" s="606"/>
      <c r="W647" s="606"/>
      <c r="X647" s="606"/>
      <c r="Y647" s="606"/>
      <c r="Z647" s="606"/>
    </row>
    <row r="648" spans="2:26">
      <c r="B648" s="185"/>
      <c r="D648" s="215"/>
      <c r="F648" s="270"/>
      <c r="I648" s="606"/>
      <c r="J648" s="606"/>
      <c r="K648" s="606"/>
      <c r="L648" s="606"/>
      <c r="M648" s="606"/>
      <c r="N648" s="606"/>
      <c r="O648" s="606"/>
      <c r="P648" s="606"/>
      <c r="Q648" s="606"/>
      <c r="R648" s="606"/>
      <c r="S648" s="606"/>
      <c r="T648" s="606"/>
      <c r="U648" s="606"/>
      <c r="V648" s="606"/>
      <c r="W648" s="606"/>
      <c r="X648" s="606"/>
      <c r="Y648" s="606"/>
      <c r="Z648" s="606"/>
    </row>
    <row r="649" spans="2:26">
      <c r="B649" s="185"/>
      <c r="D649" s="215"/>
      <c r="F649" s="270"/>
      <c r="I649" s="606"/>
      <c r="J649" s="606"/>
      <c r="K649" s="606"/>
      <c r="L649" s="606"/>
      <c r="M649" s="606"/>
      <c r="N649" s="606"/>
      <c r="O649" s="606"/>
      <c r="P649" s="606"/>
      <c r="Q649" s="606"/>
      <c r="R649" s="606"/>
      <c r="S649" s="606"/>
      <c r="T649" s="606"/>
      <c r="U649" s="606"/>
      <c r="V649" s="606"/>
      <c r="W649" s="606"/>
      <c r="X649" s="606"/>
      <c r="Y649" s="606"/>
      <c r="Z649" s="606"/>
    </row>
    <row r="650" spans="2:26">
      <c r="B650" s="185"/>
      <c r="D650" s="215"/>
      <c r="F650" s="270"/>
      <c r="I650" s="606"/>
      <c r="J650" s="606"/>
      <c r="K650" s="606"/>
      <c r="L650" s="606"/>
      <c r="M650" s="606"/>
      <c r="N650" s="606"/>
      <c r="O650" s="606"/>
      <c r="P650" s="606"/>
      <c r="Q650" s="606"/>
      <c r="R650" s="606"/>
      <c r="S650" s="606"/>
      <c r="T650" s="606"/>
      <c r="U650" s="606"/>
      <c r="V650" s="606"/>
      <c r="W650" s="606"/>
      <c r="X650" s="606"/>
      <c r="Y650" s="606"/>
      <c r="Z650" s="606"/>
    </row>
    <row r="651" spans="2:26">
      <c r="B651" s="185"/>
      <c r="D651" s="215"/>
      <c r="F651" s="270"/>
      <c r="I651" s="606"/>
      <c r="J651" s="606"/>
      <c r="K651" s="606"/>
      <c r="L651" s="606"/>
      <c r="M651" s="606"/>
      <c r="N651" s="606"/>
      <c r="O651" s="606"/>
      <c r="P651" s="606"/>
      <c r="Q651" s="606"/>
      <c r="R651" s="606"/>
      <c r="S651" s="606"/>
      <c r="T651" s="606"/>
      <c r="U651" s="606"/>
      <c r="V651" s="606"/>
      <c r="W651" s="606"/>
      <c r="X651" s="606"/>
      <c r="Y651" s="606"/>
      <c r="Z651" s="606"/>
    </row>
    <row r="652" spans="2:26">
      <c r="B652" s="185"/>
      <c r="D652" s="215"/>
      <c r="F652" s="270"/>
      <c r="I652" s="606"/>
      <c r="J652" s="606"/>
      <c r="K652" s="606"/>
      <c r="L652" s="606"/>
      <c r="M652" s="606"/>
      <c r="N652" s="606"/>
      <c r="O652" s="606"/>
      <c r="P652" s="606"/>
      <c r="Q652" s="606"/>
      <c r="R652" s="606"/>
      <c r="S652" s="606"/>
      <c r="T652" s="606"/>
      <c r="U652" s="606"/>
      <c r="V652" s="606"/>
      <c r="W652" s="606"/>
      <c r="X652" s="606"/>
      <c r="Y652" s="606"/>
      <c r="Z652" s="606"/>
    </row>
    <row r="653" spans="2:26">
      <c r="B653" s="185"/>
      <c r="D653" s="215"/>
      <c r="F653" s="270"/>
      <c r="I653" s="606"/>
      <c r="J653" s="606"/>
      <c r="K653" s="606"/>
      <c r="L653" s="606"/>
      <c r="M653" s="606"/>
      <c r="N653" s="606"/>
      <c r="O653" s="606"/>
      <c r="P653" s="606"/>
      <c r="Q653" s="606"/>
      <c r="R653" s="606"/>
      <c r="S653" s="606"/>
      <c r="T653" s="606"/>
      <c r="U653" s="606"/>
      <c r="V653" s="606"/>
      <c r="W653" s="606"/>
      <c r="X653" s="606"/>
      <c r="Y653" s="606"/>
      <c r="Z653" s="606"/>
    </row>
    <row r="654" spans="2:26">
      <c r="B654" s="185"/>
      <c r="D654" s="215"/>
      <c r="F654" s="270"/>
      <c r="I654" s="606"/>
      <c r="J654" s="606"/>
      <c r="K654" s="606"/>
      <c r="L654" s="606"/>
      <c r="M654" s="606"/>
      <c r="N654" s="606"/>
      <c r="O654" s="606"/>
      <c r="P654" s="606"/>
      <c r="Q654" s="606"/>
      <c r="R654" s="606"/>
      <c r="S654" s="606"/>
      <c r="T654" s="606"/>
      <c r="U654" s="606"/>
      <c r="V654" s="606"/>
      <c r="W654" s="606"/>
      <c r="X654" s="606"/>
      <c r="Y654" s="606"/>
      <c r="Z654" s="606"/>
    </row>
    <row r="655" spans="2:26">
      <c r="B655" s="185"/>
      <c r="D655" s="215"/>
      <c r="F655" s="270"/>
      <c r="I655" s="606"/>
      <c r="J655" s="606"/>
      <c r="K655" s="606"/>
      <c r="L655" s="606"/>
      <c r="M655" s="606"/>
      <c r="N655" s="606"/>
      <c r="O655" s="606"/>
      <c r="P655" s="606"/>
      <c r="Q655" s="606"/>
      <c r="R655" s="606"/>
      <c r="S655" s="606"/>
      <c r="T655" s="606"/>
      <c r="U655" s="606"/>
      <c r="V655" s="606"/>
      <c r="W655" s="606"/>
      <c r="X655" s="606"/>
      <c r="Y655" s="606"/>
      <c r="Z655" s="606"/>
    </row>
    <row r="656" spans="2:26">
      <c r="B656" s="185"/>
      <c r="D656" s="215"/>
      <c r="F656" s="270"/>
      <c r="I656" s="606"/>
      <c r="J656" s="606"/>
      <c r="K656" s="606"/>
      <c r="L656" s="606"/>
      <c r="M656" s="606"/>
      <c r="N656" s="606"/>
      <c r="O656" s="606"/>
      <c r="P656" s="606"/>
      <c r="Q656" s="606"/>
      <c r="R656" s="606"/>
      <c r="S656" s="606"/>
      <c r="T656" s="606"/>
      <c r="U656" s="606"/>
      <c r="V656" s="606"/>
      <c r="W656" s="606"/>
      <c r="X656" s="606"/>
      <c r="Y656" s="606"/>
      <c r="Z656" s="606"/>
    </row>
    <row r="657" spans="2:26">
      <c r="B657" s="185"/>
      <c r="D657" s="215"/>
      <c r="F657" s="270"/>
      <c r="I657" s="606"/>
      <c r="J657" s="606"/>
      <c r="K657" s="606"/>
      <c r="L657" s="606"/>
      <c r="M657" s="606"/>
      <c r="N657" s="606"/>
      <c r="O657" s="606"/>
      <c r="P657" s="606"/>
      <c r="Q657" s="606"/>
      <c r="R657" s="606"/>
      <c r="S657" s="606"/>
      <c r="T657" s="606"/>
      <c r="U657" s="606"/>
      <c r="V657" s="606"/>
      <c r="W657" s="606"/>
      <c r="X657" s="606"/>
      <c r="Y657" s="606"/>
      <c r="Z657" s="606"/>
    </row>
    <row r="658" spans="2:26">
      <c r="B658" s="185"/>
      <c r="D658" s="215"/>
      <c r="F658" s="270"/>
      <c r="I658" s="606"/>
      <c r="J658" s="606"/>
      <c r="K658" s="606"/>
      <c r="L658" s="606"/>
      <c r="M658" s="606"/>
      <c r="N658" s="606"/>
      <c r="O658" s="606"/>
      <c r="P658" s="606"/>
      <c r="Q658" s="606"/>
      <c r="R658" s="606"/>
      <c r="S658" s="606"/>
      <c r="T658" s="606"/>
      <c r="U658" s="606"/>
      <c r="V658" s="606"/>
      <c r="W658" s="606"/>
      <c r="X658" s="606"/>
      <c r="Y658" s="606"/>
      <c r="Z658" s="606"/>
    </row>
    <row r="659" spans="2:26">
      <c r="B659" s="185"/>
      <c r="D659" s="215"/>
      <c r="F659" s="270"/>
      <c r="I659" s="606"/>
      <c r="J659" s="606"/>
      <c r="K659" s="606"/>
      <c r="L659" s="606"/>
      <c r="M659" s="606"/>
      <c r="N659" s="606"/>
      <c r="O659" s="606"/>
      <c r="P659" s="606"/>
      <c r="Q659" s="606"/>
      <c r="R659" s="606"/>
      <c r="S659" s="606"/>
      <c r="T659" s="606"/>
      <c r="U659" s="606"/>
      <c r="V659" s="606"/>
      <c r="W659" s="606"/>
      <c r="X659" s="606"/>
      <c r="Y659" s="606"/>
      <c r="Z659" s="606"/>
    </row>
    <row r="660" spans="2:26">
      <c r="B660" s="185"/>
      <c r="D660" s="215"/>
      <c r="F660" s="270"/>
      <c r="I660" s="606"/>
      <c r="J660" s="606"/>
      <c r="K660" s="606"/>
      <c r="L660" s="606"/>
      <c r="M660" s="606"/>
      <c r="N660" s="606"/>
      <c r="O660" s="606"/>
      <c r="P660" s="606"/>
      <c r="Q660" s="606"/>
      <c r="R660" s="606"/>
      <c r="S660" s="606"/>
      <c r="T660" s="606"/>
      <c r="U660" s="606"/>
      <c r="V660" s="606"/>
      <c r="W660" s="606"/>
      <c r="X660" s="606"/>
      <c r="Y660" s="606"/>
      <c r="Z660" s="606"/>
    </row>
    <row r="661" spans="2:26">
      <c r="B661" s="185"/>
      <c r="D661" s="215"/>
      <c r="F661" s="270"/>
      <c r="I661" s="606"/>
      <c r="J661" s="606"/>
      <c r="K661" s="606"/>
      <c r="L661" s="606"/>
      <c r="M661" s="606"/>
      <c r="N661" s="606"/>
      <c r="O661" s="606"/>
      <c r="P661" s="606"/>
      <c r="Q661" s="606"/>
      <c r="R661" s="606"/>
      <c r="S661" s="606"/>
      <c r="T661" s="606"/>
      <c r="U661" s="606"/>
      <c r="V661" s="606"/>
      <c r="W661" s="606"/>
      <c r="X661" s="606"/>
      <c r="Y661" s="606"/>
      <c r="Z661" s="606"/>
    </row>
    <row r="662" spans="2:26">
      <c r="B662" s="185"/>
      <c r="D662" s="215"/>
      <c r="F662" s="270"/>
      <c r="I662" s="606"/>
      <c r="J662" s="606"/>
      <c r="K662" s="606"/>
      <c r="L662" s="606"/>
      <c r="M662" s="606"/>
      <c r="N662" s="606"/>
      <c r="O662" s="606"/>
      <c r="P662" s="606"/>
      <c r="Q662" s="606"/>
      <c r="R662" s="606"/>
      <c r="S662" s="606"/>
      <c r="T662" s="606"/>
      <c r="U662" s="606"/>
      <c r="V662" s="606"/>
      <c r="W662" s="606"/>
      <c r="X662" s="606"/>
      <c r="Y662" s="606"/>
      <c r="Z662" s="606"/>
    </row>
    <row r="663" spans="2:26">
      <c r="B663" s="185"/>
      <c r="D663" s="215"/>
      <c r="F663" s="270"/>
      <c r="I663" s="606"/>
      <c r="J663" s="606"/>
      <c r="K663" s="606"/>
      <c r="L663" s="606"/>
      <c r="M663" s="606"/>
      <c r="N663" s="606"/>
      <c r="O663" s="606"/>
      <c r="P663" s="606"/>
      <c r="Q663" s="606"/>
      <c r="R663" s="606"/>
      <c r="S663" s="606"/>
      <c r="T663" s="606"/>
      <c r="U663" s="606"/>
      <c r="V663" s="606"/>
      <c r="W663" s="606"/>
      <c r="X663" s="606"/>
      <c r="Y663" s="606"/>
      <c r="Z663" s="606"/>
    </row>
    <row r="664" spans="2:26">
      <c r="B664" s="185"/>
      <c r="D664" s="215"/>
      <c r="F664" s="270"/>
      <c r="I664" s="606"/>
      <c r="J664" s="606"/>
      <c r="K664" s="606"/>
      <c r="L664" s="606"/>
      <c r="M664" s="606"/>
      <c r="N664" s="606"/>
      <c r="O664" s="606"/>
      <c r="P664" s="606"/>
      <c r="Q664" s="606"/>
      <c r="R664" s="606"/>
      <c r="S664" s="606"/>
      <c r="T664" s="606"/>
      <c r="U664" s="606"/>
      <c r="V664" s="606"/>
      <c r="W664" s="606"/>
      <c r="X664" s="606"/>
      <c r="Y664" s="606"/>
      <c r="Z664" s="606"/>
    </row>
    <row r="665" spans="2:26">
      <c r="B665" s="185"/>
      <c r="D665" s="215"/>
      <c r="F665" s="270"/>
      <c r="I665" s="606"/>
      <c r="J665" s="606"/>
      <c r="K665" s="606"/>
      <c r="L665" s="606"/>
      <c r="M665" s="606"/>
      <c r="N665" s="606"/>
      <c r="O665" s="606"/>
      <c r="P665" s="606"/>
      <c r="Q665" s="606"/>
      <c r="R665" s="606"/>
      <c r="S665" s="606"/>
      <c r="T665" s="606"/>
      <c r="U665" s="606"/>
      <c r="V665" s="606"/>
      <c r="W665" s="606"/>
      <c r="X665" s="606"/>
      <c r="Y665" s="606"/>
      <c r="Z665" s="606"/>
    </row>
    <row r="666" spans="2:26">
      <c r="B666" s="185"/>
      <c r="D666" s="215"/>
      <c r="F666" s="270"/>
      <c r="I666" s="606"/>
      <c r="J666" s="606"/>
      <c r="K666" s="606"/>
      <c r="L666" s="606"/>
      <c r="M666" s="606"/>
      <c r="N666" s="606"/>
      <c r="O666" s="606"/>
      <c r="P666" s="606"/>
      <c r="Q666" s="606"/>
      <c r="R666" s="606"/>
      <c r="S666" s="606"/>
      <c r="T666" s="606"/>
      <c r="U666" s="606"/>
      <c r="V666" s="606"/>
      <c r="W666" s="606"/>
      <c r="X666" s="606"/>
      <c r="Y666" s="606"/>
      <c r="Z666" s="606"/>
    </row>
    <row r="667" spans="2:26">
      <c r="B667" s="185"/>
      <c r="D667" s="215"/>
      <c r="F667" s="270"/>
      <c r="I667" s="606"/>
      <c r="J667" s="606"/>
      <c r="K667" s="606"/>
      <c r="L667" s="606"/>
      <c r="M667" s="606"/>
      <c r="N667" s="606"/>
      <c r="O667" s="606"/>
      <c r="P667" s="606"/>
      <c r="Q667" s="606"/>
      <c r="R667" s="606"/>
      <c r="S667" s="606"/>
      <c r="T667" s="606"/>
      <c r="U667" s="606"/>
      <c r="V667" s="606"/>
      <c r="W667" s="606"/>
      <c r="X667" s="606"/>
      <c r="Y667" s="606"/>
      <c r="Z667" s="606"/>
    </row>
    <row r="668" spans="2:26">
      <c r="B668" s="185"/>
      <c r="D668" s="215"/>
      <c r="F668" s="270"/>
      <c r="I668" s="606"/>
      <c r="J668" s="606"/>
      <c r="K668" s="606"/>
      <c r="L668" s="606"/>
      <c r="M668" s="606"/>
      <c r="N668" s="606"/>
      <c r="O668" s="606"/>
      <c r="P668" s="606"/>
      <c r="Q668" s="606"/>
      <c r="R668" s="606"/>
      <c r="S668" s="606"/>
      <c r="T668" s="606"/>
      <c r="U668" s="606"/>
      <c r="V668" s="606"/>
      <c r="W668" s="606"/>
      <c r="X668" s="606"/>
      <c r="Y668" s="606"/>
      <c r="Z668" s="606"/>
    </row>
    <row r="669" spans="2:26">
      <c r="B669" s="185"/>
      <c r="D669" s="215"/>
      <c r="F669" s="270"/>
      <c r="I669" s="606"/>
      <c r="J669" s="606"/>
      <c r="K669" s="606"/>
      <c r="L669" s="606"/>
      <c r="M669" s="606"/>
      <c r="N669" s="606"/>
      <c r="O669" s="606"/>
      <c r="P669" s="606"/>
      <c r="Q669" s="606"/>
      <c r="R669" s="606"/>
      <c r="S669" s="606"/>
      <c r="T669" s="606"/>
      <c r="U669" s="606"/>
      <c r="V669" s="606"/>
      <c r="W669" s="606"/>
      <c r="X669" s="606"/>
      <c r="Y669" s="606"/>
      <c r="Z669" s="606"/>
    </row>
    <row r="670" spans="2:26">
      <c r="B670" s="185"/>
      <c r="D670" s="215"/>
      <c r="F670" s="270"/>
      <c r="I670" s="606"/>
      <c r="J670" s="606"/>
      <c r="K670" s="606"/>
      <c r="L670" s="606"/>
      <c r="M670" s="606"/>
      <c r="N670" s="606"/>
      <c r="O670" s="606"/>
      <c r="P670" s="606"/>
      <c r="Q670" s="606"/>
      <c r="R670" s="606"/>
      <c r="S670" s="606"/>
      <c r="T670" s="606"/>
      <c r="U670" s="606"/>
      <c r="V670" s="606"/>
      <c r="W670" s="606"/>
      <c r="X670" s="606"/>
      <c r="Y670" s="606"/>
      <c r="Z670" s="606"/>
    </row>
    <row r="671" spans="2:26">
      <c r="B671" s="185"/>
      <c r="D671" s="215"/>
      <c r="F671" s="270"/>
      <c r="I671" s="606"/>
      <c r="J671" s="606"/>
      <c r="K671" s="606"/>
      <c r="L671" s="606"/>
      <c r="M671" s="606"/>
      <c r="N671" s="606"/>
      <c r="O671" s="606"/>
      <c r="P671" s="606"/>
      <c r="Q671" s="606"/>
      <c r="R671" s="606"/>
      <c r="S671" s="606"/>
      <c r="T671" s="606"/>
      <c r="U671" s="606"/>
      <c r="V671" s="606"/>
      <c r="W671" s="606"/>
      <c r="X671" s="606"/>
      <c r="Y671" s="606"/>
      <c r="Z671" s="606"/>
    </row>
    <row r="672" spans="2:26">
      <c r="B672" s="185"/>
      <c r="D672" s="215"/>
      <c r="F672" s="270"/>
      <c r="I672" s="606"/>
      <c r="J672" s="606"/>
      <c r="K672" s="606"/>
      <c r="L672" s="606"/>
      <c r="M672" s="606"/>
      <c r="N672" s="606"/>
      <c r="O672" s="606"/>
      <c r="P672" s="606"/>
      <c r="Q672" s="606"/>
      <c r="R672" s="606"/>
      <c r="S672" s="606"/>
      <c r="T672" s="606"/>
      <c r="U672" s="606"/>
      <c r="V672" s="606"/>
      <c r="W672" s="606"/>
      <c r="X672" s="606"/>
      <c r="Y672" s="606"/>
      <c r="Z672" s="606"/>
    </row>
    <row r="673" spans="2:26">
      <c r="B673" s="185"/>
      <c r="D673" s="215"/>
      <c r="F673" s="270"/>
      <c r="I673" s="606"/>
      <c r="J673" s="606"/>
      <c r="K673" s="606"/>
      <c r="L673" s="606"/>
      <c r="M673" s="606"/>
      <c r="N673" s="606"/>
      <c r="O673" s="606"/>
      <c r="P673" s="606"/>
      <c r="Q673" s="606"/>
      <c r="R673" s="606"/>
      <c r="S673" s="606"/>
      <c r="T673" s="606"/>
      <c r="U673" s="606"/>
      <c r="V673" s="606"/>
      <c r="W673" s="606"/>
      <c r="X673" s="606"/>
      <c r="Y673" s="606"/>
      <c r="Z673" s="606"/>
    </row>
    <row r="674" spans="2:26">
      <c r="B674" s="185"/>
      <c r="D674" s="215"/>
      <c r="F674" s="270"/>
      <c r="I674" s="606"/>
      <c r="J674" s="606"/>
      <c r="K674" s="606"/>
      <c r="L674" s="606"/>
      <c r="M674" s="606"/>
      <c r="N674" s="606"/>
      <c r="O674" s="606"/>
      <c r="P674" s="606"/>
      <c r="Q674" s="606"/>
      <c r="R674" s="606"/>
      <c r="S674" s="606"/>
      <c r="T674" s="606"/>
      <c r="U674" s="606"/>
      <c r="V674" s="606"/>
      <c r="W674" s="606"/>
      <c r="X674" s="606"/>
      <c r="Y674" s="606"/>
      <c r="Z674" s="606"/>
    </row>
    <row r="675" spans="2:26">
      <c r="B675" s="185"/>
      <c r="D675" s="215"/>
      <c r="F675" s="270"/>
      <c r="I675" s="606"/>
      <c r="J675" s="606"/>
      <c r="K675" s="606"/>
      <c r="L675" s="606"/>
      <c r="M675" s="606"/>
      <c r="N675" s="606"/>
      <c r="O675" s="606"/>
      <c r="P675" s="606"/>
      <c r="Q675" s="606"/>
      <c r="R675" s="606"/>
      <c r="S675" s="606"/>
      <c r="T675" s="606"/>
      <c r="U675" s="606"/>
      <c r="V675" s="606"/>
      <c r="W675" s="606"/>
      <c r="X675" s="606"/>
      <c r="Y675" s="606"/>
      <c r="Z675" s="606"/>
    </row>
    <row r="676" spans="2:26">
      <c r="B676" s="185"/>
      <c r="D676" s="215"/>
      <c r="F676" s="270"/>
      <c r="I676" s="606"/>
      <c r="J676" s="606"/>
      <c r="K676" s="606"/>
      <c r="L676" s="606"/>
      <c r="M676" s="606"/>
      <c r="N676" s="606"/>
      <c r="O676" s="606"/>
      <c r="P676" s="606"/>
      <c r="Q676" s="606"/>
      <c r="R676" s="606"/>
      <c r="S676" s="606"/>
      <c r="T676" s="606"/>
      <c r="U676" s="606"/>
      <c r="V676" s="606"/>
      <c r="W676" s="606"/>
      <c r="X676" s="606"/>
      <c r="Y676" s="606"/>
      <c r="Z676" s="606"/>
    </row>
    <row r="677" spans="2:26">
      <c r="B677" s="185"/>
      <c r="D677" s="215"/>
      <c r="F677" s="270"/>
      <c r="I677" s="606"/>
      <c r="J677" s="606"/>
      <c r="K677" s="606"/>
      <c r="L677" s="606"/>
      <c r="M677" s="606"/>
      <c r="N677" s="606"/>
      <c r="O677" s="606"/>
      <c r="P677" s="606"/>
      <c r="Q677" s="606"/>
      <c r="R677" s="606"/>
      <c r="S677" s="606"/>
      <c r="T677" s="606"/>
      <c r="U677" s="606"/>
      <c r="V677" s="606"/>
      <c r="W677" s="606"/>
      <c r="X677" s="606"/>
      <c r="Y677" s="606"/>
      <c r="Z677" s="606"/>
    </row>
    <row r="678" spans="2:26">
      <c r="B678" s="185"/>
      <c r="D678" s="215"/>
      <c r="F678" s="270"/>
      <c r="I678" s="606"/>
      <c r="J678" s="606"/>
      <c r="K678" s="606"/>
      <c r="L678" s="606"/>
      <c r="M678" s="606"/>
      <c r="N678" s="606"/>
      <c r="O678" s="606"/>
      <c r="P678" s="606"/>
      <c r="Q678" s="606"/>
      <c r="R678" s="606"/>
      <c r="S678" s="606"/>
      <c r="T678" s="606"/>
      <c r="U678" s="606"/>
      <c r="V678" s="606"/>
      <c r="W678" s="606"/>
      <c r="X678" s="606"/>
      <c r="Y678" s="606"/>
      <c r="Z678" s="606"/>
    </row>
    <row r="679" spans="2:26">
      <c r="B679" s="185"/>
      <c r="D679" s="215"/>
      <c r="F679" s="270"/>
      <c r="I679" s="606"/>
      <c r="J679" s="606"/>
      <c r="K679" s="606"/>
      <c r="L679" s="606"/>
      <c r="M679" s="606"/>
      <c r="N679" s="606"/>
      <c r="O679" s="606"/>
      <c r="P679" s="606"/>
      <c r="Q679" s="606"/>
      <c r="R679" s="606"/>
      <c r="S679" s="606"/>
      <c r="T679" s="606"/>
      <c r="U679" s="606"/>
      <c r="V679" s="606"/>
      <c r="W679" s="606"/>
      <c r="X679" s="606"/>
      <c r="Y679" s="606"/>
      <c r="Z679" s="606"/>
    </row>
    <row r="680" spans="2:26">
      <c r="B680" s="185"/>
      <c r="D680" s="215"/>
      <c r="F680" s="270"/>
      <c r="I680" s="606"/>
      <c r="J680" s="606"/>
      <c r="K680" s="606"/>
      <c r="L680" s="606"/>
      <c r="M680" s="606"/>
      <c r="N680" s="606"/>
      <c r="O680" s="606"/>
      <c r="P680" s="606"/>
      <c r="Q680" s="606"/>
      <c r="R680" s="606"/>
      <c r="S680" s="606"/>
      <c r="T680" s="606"/>
      <c r="U680" s="606"/>
      <c r="V680" s="606"/>
      <c r="W680" s="606"/>
      <c r="X680" s="606"/>
      <c r="Y680" s="606"/>
      <c r="Z680" s="606"/>
    </row>
    <row r="681" spans="2:26">
      <c r="B681" s="185"/>
      <c r="D681" s="215"/>
      <c r="F681" s="270"/>
      <c r="I681" s="606"/>
      <c r="J681" s="606"/>
      <c r="K681" s="606"/>
      <c r="L681" s="606"/>
      <c r="M681" s="606"/>
      <c r="N681" s="606"/>
      <c r="O681" s="606"/>
      <c r="P681" s="606"/>
      <c r="Q681" s="606"/>
      <c r="R681" s="606"/>
      <c r="S681" s="606"/>
      <c r="T681" s="606"/>
      <c r="U681" s="606"/>
      <c r="V681" s="606"/>
      <c r="W681" s="606"/>
      <c r="X681" s="606"/>
      <c r="Y681" s="606"/>
      <c r="Z681" s="606"/>
    </row>
    <row r="682" spans="2:26">
      <c r="B682" s="185"/>
      <c r="D682" s="215"/>
      <c r="F682" s="270"/>
      <c r="I682" s="606"/>
      <c r="J682" s="606"/>
      <c r="K682" s="606"/>
      <c r="L682" s="606"/>
      <c r="M682" s="606"/>
      <c r="N682" s="606"/>
      <c r="O682" s="606"/>
      <c r="P682" s="606"/>
      <c r="Q682" s="606"/>
      <c r="R682" s="606"/>
      <c r="S682" s="606"/>
      <c r="T682" s="606"/>
      <c r="U682" s="606"/>
      <c r="V682" s="606"/>
      <c r="W682" s="606"/>
      <c r="X682" s="606"/>
      <c r="Y682" s="606"/>
      <c r="Z682" s="606"/>
    </row>
    <row r="683" spans="2:26">
      <c r="B683" s="185"/>
      <c r="D683" s="215"/>
      <c r="F683" s="270"/>
      <c r="I683" s="606"/>
      <c r="J683" s="606"/>
      <c r="K683" s="606"/>
      <c r="L683" s="606"/>
      <c r="M683" s="606"/>
      <c r="N683" s="606"/>
      <c r="O683" s="606"/>
      <c r="P683" s="606"/>
      <c r="Q683" s="606"/>
      <c r="R683" s="606"/>
      <c r="S683" s="606"/>
      <c r="T683" s="606"/>
      <c r="U683" s="606"/>
      <c r="V683" s="606"/>
      <c r="W683" s="606"/>
      <c r="X683" s="606"/>
      <c r="Y683" s="606"/>
      <c r="Z683" s="606"/>
    </row>
    <row r="684" spans="2:26">
      <c r="B684" s="185"/>
      <c r="D684" s="215"/>
      <c r="F684" s="270"/>
      <c r="I684" s="606"/>
      <c r="J684" s="606"/>
      <c r="K684" s="606"/>
      <c r="L684" s="606"/>
      <c r="M684" s="606"/>
      <c r="N684" s="606"/>
      <c r="O684" s="606"/>
      <c r="P684" s="606"/>
      <c r="Q684" s="606"/>
      <c r="R684" s="606"/>
      <c r="S684" s="606"/>
      <c r="T684" s="606"/>
      <c r="U684" s="606"/>
      <c r="V684" s="606"/>
      <c r="W684" s="606"/>
      <c r="X684" s="606"/>
      <c r="Y684" s="606"/>
      <c r="Z684" s="606"/>
    </row>
    <row r="685" spans="2:26">
      <c r="B685" s="185"/>
      <c r="D685" s="215"/>
      <c r="F685" s="270"/>
      <c r="I685" s="606"/>
      <c r="J685" s="606"/>
      <c r="K685" s="606"/>
      <c r="L685" s="606"/>
      <c r="M685" s="606"/>
      <c r="N685" s="606"/>
      <c r="O685" s="606"/>
      <c r="P685" s="606"/>
      <c r="Q685" s="606"/>
      <c r="R685" s="606"/>
      <c r="S685" s="606"/>
      <c r="T685" s="606"/>
      <c r="U685" s="606"/>
      <c r="V685" s="606"/>
      <c r="W685" s="606"/>
      <c r="X685" s="606"/>
      <c r="Y685" s="606"/>
      <c r="Z685" s="606"/>
    </row>
    <row r="686" spans="2:26">
      <c r="B686" s="185"/>
      <c r="D686" s="215"/>
      <c r="F686" s="270"/>
      <c r="I686" s="606"/>
      <c r="J686" s="606"/>
      <c r="K686" s="606"/>
      <c r="L686" s="606"/>
      <c r="M686" s="606"/>
      <c r="N686" s="606"/>
      <c r="O686" s="606"/>
      <c r="P686" s="606"/>
      <c r="Q686" s="606"/>
      <c r="R686" s="606"/>
      <c r="S686" s="606"/>
      <c r="T686" s="606"/>
      <c r="U686" s="606"/>
      <c r="V686" s="606"/>
      <c r="W686" s="606"/>
      <c r="X686" s="606"/>
      <c r="Y686" s="606"/>
      <c r="Z686" s="606"/>
    </row>
    <row r="687" spans="2:26">
      <c r="B687" s="185"/>
      <c r="D687" s="215"/>
      <c r="F687" s="270"/>
      <c r="I687" s="606"/>
      <c r="J687" s="606"/>
      <c r="K687" s="606"/>
      <c r="L687" s="606"/>
      <c r="M687" s="606"/>
      <c r="N687" s="606"/>
      <c r="O687" s="606"/>
      <c r="P687" s="606"/>
      <c r="Q687" s="606"/>
      <c r="R687" s="606"/>
      <c r="S687" s="606"/>
      <c r="T687" s="606"/>
      <c r="U687" s="606"/>
      <c r="V687" s="606"/>
      <c r="W687" s="606"/>
      <c r="X687" s="606"/>
      <c r="Y687" s="606"/>
      <c r="Z687" s="606"/>
    </row>
    <row r="688" spans="2:26">
      <c r="B688" s="185"/>
      <c r="D688" s="215"/>
      <c r="F688" s="270"/>
      <c r="I688" s="606"/>
      <c r="J688" s="606"/>
      <c r="K688" s="606"/>
      <c r="L688" s="606"/>
      <c r="M688" s="606"/>
      <c r="N688" s="606"/>
      <c r="O688" s="606"/>
      <c r="P688" s="606"/>
      <c r="Q688" s="606"/>
      <c r="R688" s="606"/>
      <c r="S688" s="606"/>
      <c r="T688" s="606"/>
      <c r="U688" s="606"/>
      <c r="V688" s="606"/>
      <c r="W688" s="606"/>
      <c r="X688" s="606"/>
      <c r="Y688" s="606"/>
      <c r="Z688" s="606"/>
    </row>
    <row r="689" spans="2:26">
      <c r="B689" s="185"/>
      <c r="D689" s="215"/>
      <c r="F689" s="270"/>
      <c r="I689" s="606"/>
      <c r="J689" s="606"/>
      <c r="K689" s="606"/>
      <c r="L689" s="606"/>
      <c r="M689" s="606"/>
      <c r="N689" s="606"/>
      <c r="O689" s="606"/>
      <c r="P689" s="606"/>
      <c r="Q689" s="606"/>
      <c r="R689" s="606"/>
      <c r="S689" s="606"/>
      <c r="T689" s="606"/>
      <c r="U689" s="606"/>
      <c r="V689" s="606"/>
      <c r="W689" s="606"/>
      <c r="X689" s="606"/>
      <c r="Y689" s="606"/>
      <c r="Z689" s="606"/>
    </row>
    <row r="690" spans="2:26">
      <c r="B690" s="185"/>
      <c r="D690" s="215"/>
      <c r="F690" s="270"/>
      <c r="I690" s="606"/>
      <c r="J690" s="606"/>
      <c r="K690" s="606"/>
      <c r="L690" s="606"/>
      <c r="M690" s="606"/>
      <c r="N690" s="606"/>
      <c r="O690" s="606"/>
      <c r="P690" s="606"/>
      <c r="Q690" s="606"/>
      <c r="R690" s="606"/>
      <c r="S690" s="606"/>
      <c r="T690" s="606"/>
      <c r="U690" s="606"/>
      <c r="V690" s="606"/>
      <c r="W690" s="606"/>
      <c r="X690" s="606"/>
      <c r="Y690" s="606"/>
      <c r="Z690" s="606"/>
    </row>
    <row r="691" spans="2:26">
      <c r="B691" s="185"/>
      <c r="D691" s="215"/>
      <c r="F691" s="270"/>
      <c r="I691" s="606"/>
      <c r="J691" s="606"/>
      <c r="K691" s="606"/>
      <c r="L691" s="606"/>
      <c r="M691" s="606"/>
      <c r="N691" s="606"/>
      <c r="O691" s="606"/>
      <c r="P691" s="606"/>
      <c r="Q691" s="606"/>
      <c r="R691" s="606"/>
      <c r="S691" s="606"/>
      <c r="T691" s="606"/>
      <c r="U691" s="606"/>
      <c r="V691" s="606"/>
      <c r="W691" s="606"/>
      <c r="X691" s="606"/>
      <c r="Y691" s="606"/>
      <c r="Z691" s="606"/>
    </row>
    <row r="692" spans="2:26">
      <c r="B692" s="185"/>
      <c r="D692" s="215"/>
      <c r="F692" s="270"/>
      <c r="I692" s="606"/>
      <c r="J692" s="606"/>
      <c r="K692" s="606"/>
      <c r="L692" s="606"/>
      <c r="M692" s="606"/>
      <c r="N692" s="606"/>
      <c r="O692" s="606"/>
      <c r="P692" s="606"/>
      <c r="Q692" s="606"/>
      <c r="R692" s="606"/>
      <c r="S692" s="606"/>
      <c r="T692" s="606"/>
      <c r="U692" s="606"/>
      <c r="V692" s="606"/>
      <c r="W692" s="606"/>
      <c r="X692" s="606"/>
      <c r="Y692" s="606"/>
      <c r="Z692" s="606"/>
    </row>
    <row r="693" spans="2:26">
      <c r="B693" s="185"/>
      <c r="D693" s="215"/>
      <c r="F693" s="270"/>
      <c r="I693" s="606"/>
      <c r="J693" s="606"/>
      <c r="K693" s="606"/>
      <c r="L693" s="606"/>
      <c r="M693" s="606"/>
      <c r="N693" s="606"/>
      <c r="O693" s="606"/>
      <c r="P693" s="606"/>
      <c r="Q693" s="606"/>
      <c r="R693" s="606"/>
      <c r="S693" s="606"/>
      <c r="T693" s="606"/>
      <c r="U693" s="606"/>
      <c r="V693" s="606"/>
      <c r="W693" s="606"/>
      <c r="X693" s="606"/>
      <c r="Y693" s="606"/>
      <c r="Z693" s="606"/>
    </row>
    <row r="694" spans="2:26">
      <c r="B694" s="185"/>
      <c r="D694" s="215"/>
      <c r="F694" s="270"/>
      <c r="I694" s="606"/>
      <c r="J694" s="606"/>
      <c r="K694" s="606"/>
      <c r="L694" s="606"/>
      <c r="M694" s="606"/>
      <c r="N694" s="606"/>
      <c r="O694" s="606"/>
      <c r="P694" s="606"/>
      <c r="Q694" s="606"/>
      <c r="R694" s="606"/>
      <c r="S694" s="606"/>
      <c r="T694" s="606"/>
      <c r="U694" s="606"/>
      <c r="V694" s="606"/>
      <c r="W694" s="606"/>
      <c r="X694" s="606"/>
      <c r="Y694" s="606"/>
      <c r="Z694" s="606"/>
    </row>
    <row r="695" spans="2:26">
      <c r="B695" s="185"/>
      <c r="D695" s="215"/>
      <c r="F695" s="270"/>
      <c r="I695" s="606"/>
      <c r="J695" s="606"/>
      <c r="K695" s="606"/>
      <c r="L695" s="606"/>
      <c r="M695" s="606"/>
      <c r="N695" s="606"/>
      <c r="O695" s="606"/>
      <c r="P695" s="606"/>
      <c r="Q695" s="606"/>
      <c r="R695" s="606"/>
      <c r="S695" s="606"/>
      <c r="T695" s="606"/>
      <c r="U695" s="606"/>
      <c r="V695" s="606"/>
      <c r="W695" s="606"/>
      <c r="X695" s="606"/>
      <c r="Y695" s="606"/>
      <c r="Z695" s="606"/>
    </row>
    <row r="696" spans="2:26">
      <c r="B696" s="185"/>
      <c r="D696" s="215"/>
      <c r="F696" s="270"/>
      <c r="I696" s="606"/>
      <c r="J696" s="606"/>
      <c r="K696" s="606"/>
      <c r="L696" s="606"/>
      <c r="M696" s="606"/>
      <c r="N696" s="606"/>
      <c r="O696" s="606"/>
      <c r="P696" s="606"/>
      <c r="Q696" s="606"/>
      <c r="R696" s="606"/>
      <c r="S696" s="606"/>
      <c r="T696" s="606"/>
      <c r="U696" s="606"/>
      <c r="V696" s="606"/>
      <c r="W696" s="606"/>
      <c r="X696" s="606"/>
      <c r="Y696" s="606"/>
      <c r="Z696" s="606"/>
    </row>
    <row r="697" spans="2:26">
      <c r="B697" s="185"/>
      <c r="D697" s="215"/>
      <c r="F697" s="270"/>
      <c r="I697" s="606"/>
      <c r="J697" s="606"/>
      <c r="K697" s="606"/>
      <c r="L697" s="606"/>
      <c r="M697" s="606"/>
      <c r="N697" s="606"/>
      <c r="O697" s="606"/>
      <c r="P697" s="606"/>
      <c r="Q697" s="606"/>
      <c r="R697" s="606"/>
      <c r="S697" s="606"/>
      <c r="T697" s="606"/>
      <c r="U697" s="606"/>
      <c r="V697" s="606"/>
      <c r="W697" s="606"/>
      <c r="X697" s="606"/>
      <c r="Y697" s="606"/>
      <c r="Z697" s="606"/>
    </row>
    <row r="698" spans="2:26">
      <c r="B698" s="185"/>
      <c r="D698" s="215"/>
      <c r="F698" s="270"/>
      <c r="I698" s="606"/>
      <c r="J698" s="606"/>
      <c r="K698" s="606"/>
      <c r="L698" s="606"/>
      <c r="M698" s="606"/>
      <c r="N698" s="606"/>
      <c r="O698" s="606"/>
      <c r="P698" s="606"/>
      <c r="Q698" s="606"/>
      <c r="R698" s="606"/>
      <c r="S698" s="606"/>
      <c r="T698" s="606"/>
      <c r="U698" s="606"/>
      <c r="V698" s="606"/>
      <c r="W698" s="606"/>
      <c r="X698" s="606"/>
      <c r="Y698" s="606"/>
      <c r="Z698" s="606"/>
    </row>
    <row r="699" spans="2:26">
      <c r="B699" s="185"/>
      <c r="D699" s="215"/>
      <c r="F699" s="270"/>
      <c r="I699" s="606"/>
      <c r="J699" s="606"/>
      <c r="K699" s="606"/>
      <c r="L699" s="606"/>
      <c r="M699" s="606"/>
      <c r="N699" s="606"/>
      <c r="O699" s="606"/>
      <c r="P699" s="606"/>
      <c r="Q699" s="606"/>
      <c r="R699" s="606"/>
      <c r="S699" s="606"/>
      <c r="T699" s="606"/>
      <c r="U699" s="606"/>
      <c r="V699" s="606"/>
      <c r="W699" s="606"/>
      <c r="X699" s="606"/>
      <c r="Y699" s="606"/>
      <c r="Z699" s="606"/>
    </row>
    <row r="700" spans="2:26">
      <c r="B700" s="185"/>
      <c r="D700" s="215"/>
      <c r="F700" s="270"/>
      <c r="I700" s="606"/>
      <c r="J700" s="606"/>
      <c r="K700" s="606"/>
      <c r="L700" s="606"/>
      <c r="M700" s="606"/>
      <c r="N700" s="606"/>
      <c r="O700" s="606"/>
      <c r="P700" s="606"/>
      <c r="Q700" s="606"/>
      <c r="R700" s="606"/>
      <c r="S700" s="606"/>
      <c r="T700" s="606"/>
      <c r="U700" s="606"/>
      <c r="V700" s="606"/>
      <c r="W700" s="606"/>
      <c r="X700" s="606"/>
      <c r="Y700" s="606"/>
      <c r="Z700" s="606"/>
    </row>
    <row r="701" spans="2:26">
      <c r="B701" s="185"/>
      <c r="D701" s="215"/>
      <c r="F701" s="270"/>
      <c r="I701" s="606"/>
      <c r="J701" s="606"/>
      <c r="K701" s="606"/>
      <c r="L701" s="606"/>
      <c r="M701" s="606"/>
      <c r="N701" s="606"/>
      <c r="O701" s="606"/>
      <c r="P701" s="606"/>
      <c r="Q701" s="606"/>
      <c r="R701" s="606"/>
      <c r="S701" s="606"/>
      <c r="T701" s="606"/>
      <c r="U701" s="606"/>
      <c r="V701" s="606"/>
      <c r="W701" s="606"/>
      <c r="X701" s="606"/>
      <c r="Y701" s="606"/>
      <c r="Z701" s="606"/>
    </row>
    <row r="702" spans="2:26">
      <c r="B702" s="185"/>
      <c r="D702" s="215"/>
      <c r="F702" s="270"/>
      <c r="I702" s="606"/>
      <c r="J702" s="606"/>
      <c r="K702" s="606"/>
      <c r="L702" s="606"/>
      <c r="M702" s="606"/>
      <c r="N702" s="606"/>
      <c r="O702" s="606"/>
      <c r="P702" s="606"/>
      <c r="Q702" s="606"/>
      <c r="R702" s="606"/>
      <c r="S702" s="606"/>
      <c r="T702" s="606"/>
      <c r="U702" s="606"/>
      <c r="V702" s="606"/>
      <c r="W702" s="606"/>
      <c r="X702" s="606"/>
      <c r="Y702" s="606"/>
      <c r="Z702" s="606"/>
    </row>
    <row r="703" spans="2:26">
      <c r="B703" s="185"/>
      <c r="D703" s="215"/>
      <c r="F703" s="270"/>
      <c r="I703" s="606"/>
      <c r="J703" s="606"/>
      <c r="K703" s="606"/>
      <c r="L703" s="606"/>
      <c r="M703" s="606"/>
      <c r="N703" s="606"/>
      <c r="O703" s="606"/>
      <c r="P703" s="606"/>
      <c r="Q703" s="606"/>
      <c r="R703" s="606"/>
      <c r="S703" s="606"/>
      <c r="T703" s="606"/>
      <c r="U703" s="606"/>
      <c r="V703" s="606"/>
      <c r="W703" s="606"/>
      <c r="X703" s="606"/>
      <c r="Y703" s="606"/>
      <c r="Z703" s="606"/>
    </row>
    <row r="704" spans="2:26">
      <c r="B704" s="185"/>
      <c r="D704" s="215"/>
      <c r="F704" s="270"/>
      <c r="I704" s="606"/>
      <c r="J704" s="606"/>
      <c r="K704" s="606"/>
      <c r="L704" s="606"/>
      <c r="M704" s="606"/>
      <c r="N704" s="606"/>
      <c r="O704" s="606"/>
      <c r="P704" s="606"/>
      <c r="Q704" s="606"/>
      <c r="R704" s="606"/>
      <c r="S704" s="606"/>
      <c r="T704" s="606"/>
      <c r="U704" s="606"/>
      <c r="V704" s="606"/>
      <c r="W704" s="606"/>
      <c r="X704" s="606"/>
      <c r="Y704" s="606"/>
      <c r="Z704" s="606"/>
    </row>
    <row r="705" spans="2:26">
      <c r="B705" s="185"/>
      <c r="D705" s="215"/>
      <c r="F705" s="270"/>
      <c r="I705" s="606"/>
      <c r="J705" s="606"/>
      <c r="K705" s="606"/>
      <c r="L705" s="606"/>
      <c r="M705" s="606"/>
      <c r="N705" s="606"/>
      <c r="O705" s="606"/>
      <c r="P705" s="606"/>
      <c r="Q705" s="606"/>
      <c r="R705" s="606"/>
      <c r="S705" s="606"/>
      <c r="T705" s="606"/>
      <c r="U705" s="606"/>
      <c r="V705" s="606"/>
      <c r="W705" s="606"/>
      <c r="X705" s="606"/>
      <c r="Y705" s="606"/>
      <c r="Z705" s="606"/>
    </row>
    <row r="706" spans="2:26">
      <c r="B706" s="185"/>
      <c r="D706" s="215"/>
      <c r="F706" s="270"/>
      <c r="I706" s="606"/>
      <c r="J706" s="606"/>
      <c r="K706" s="606"/>
      <c r="L706" s="606"/>
      <c r="M706" s="606"/>
      <c r="N706" s="606"/>
      <c r="O706" s="606"/>
      <c r="P706" s="606"/>
      <c r="Q706" s="606"/>
      <c r="R706" s="606"/>
      <c r="S706" s="606"/>
      <c r="T706" s="606"/>
      <c r="U706" s="606"/>
      <c r="V706" s="606"/>
      <c r="W706" s="606"/>
      <c r="X706" s="606"/>
      <c r="Y706" s="606"/>
      <c r="Z706" s="606"/>
    </row>
    <row r="707" spans="2:26">
      <c r="B707" s="185"/>
      <c r="D707" s="215"/>
      <c r="F707" s="270"/>
      <c r="I707" s="606"/>
      <c r="J707" s="606"/>
      <c r="K707" s="606"/>
      <c r="L707" s="606"/>
      <c r="M707" s="606"/>
      <c r="N707" s="606"/>
      <c r="O707" s="606"/>
      <c r="P707" s="606"/>
      <c r="Q707" s="606"/>
      <c r="R707" s="606"/>
      <c r="S707" s="606"/>
      <c r="T707" s="606"/>
      <c r="U707" s="606"/>
      <c r="V707" s="606"/>
      <c r="W707" s="606"/>
      <c r="X707" s="606"/>
      <c r="Y707" s="606"/>
      <c r="Z707" s="606"/>
    </row>
    <row r="708" spans="2:26">
      <c r="B708" s="185"/>
      <c r="D708" s="215"/>
      <c r="F708" s="270"/>
      <c r="I708" s="606"/>
      <c r="J708" s="606"/>
      <c r="K708" s="606"/>
      <c r="L708" s="606"/>
      <c r="M708" s="606"/>
      <c r="N708" s="606"/>
      <c r="O708" s="606"/>
      <c r="P708" s="606"/>
      <c r="Q708" s="606"/>
      <c r="R708" s="606"/>
      <c r="S708" s="606"/>
      <c r="T708" s="606"/>
      <c r="U708" s="606"/>
      <c r="V708" s="606"/>
      <c r="W708" s="606"/>
      <c r="X708" s="606"/>
      <c r="Y708" s="606"/>
      <c r="Z708" s="606"/>
    </row>
    <row r="709" spans="2:26">
      <c r="B709" s="185"/>
      <c r="D709" s="215"/>
      <c r="F709" s="270"/>
      <c r="I709" s="606"/>
      <c r="J709" s="606"/>
      <c r="K709" s="606"/>
      <c r="L709" s="606"/>
      <c r="M709" s="606"/>
      <c r="N709" s="606"/>
      <c r="O709" s="606"/>
      <c r="P709" s="606"/>
      <c r="Q709" s="606"/>
      <c r="R709" s="606"/>
      <c r="S709" s="606"/>
      <c r="T709" s="606"/>
      <c r="U709" s="606"/>
      <c r="V709" s="606"/>
      <c r="W709" s="606"/>
      <c r="X709" s="606"/>
      <c r="Y709" s="606"/>
      <c r="Z709" s="606"/>
    </row>
    <row r="710" spans="2:26">
      <c r="B710" s="185"/>
      <c r="D710" s="215"/>
      <c r="F710" s="270"/>
      <c r="I710" s="606"/>
      <c r="J710" s="606"/>
      <c r="K710" s="606"/>
      <c r="L710" s="606"/>
      <c r="M710" s="606"/>
      <c r="N710" s="606"/>
      <c r="O710" s="606"/>
      <c r="P710" s="606"/>
      <c r="Q710" s="606"/>
      <c r="R710" s="606"/>
      <c r="S710" s="606"/>
      <c r="T710" s="606"/>
      <c r="U710" s="606"/>
      <c r="V710" s="606"/>
      <c r="W710" s="606"/>
      <c r="X710" s="606"/>
      <c r="Y710" s="606"/>
      <c r="Z710" s="606"/>
    </row>
    <row r="711" spans="2:26">
      <c r="B711" s="185"/>
      <c r="D711" s="215"/>
      <c r="F711" s="270"/>
      <c r="I711" s="606"/>
      <c r="J711" s="606"/>
      <c r="K711" s="606"/>
      <c r="L711" s="606"/>
      <c r="M711" s="606"/>
      <c r="N711" s="606"/>
      <c r="O711" s="606"/>
      <c r="P711" s="606"/>
      <c r="Q711" s="606"/>
      <c r="R711" s="606"/>
      <c r="S711" s="606"/>
      <c r="T711" s="606"/>
      <c r="U711" s="606"/>
      <c r="V711" s="606"/>
      <c r="W711" s="606"/>
      <c r="X711" s="606"/>
      <c r="Y711" s="606"/>
      <c r="Z711" s="606"/>
    </row>
    <row r="712" spans="2:26">
      <c r="B712" s="185"/>
      <c r="D712" s="215"/>
      <c r="F712" s="270"/>
      <c r="I712" s="606"/>
      <c r="J712" s="606"/>
      <c r="K712" s="606"/>
      <c r="L712" s="606"/>
      <c r="M712" s="606"/>
      <c r="N712" s="606"/>
      <c r="O712" s="606"/>
      <c r="P712" s="606"/>
      <c r="Q712" s="606"/>
      <c r="R712" s="606"/>
      <c r="S712" s="606"/>
      <c r="T712" s="606"/>
      <c r="U712" s="606"/>
      <c r="V712" s="606"/>
      <c r="W712" s="606"/>
      <c r="X712" s="606"/>
      <c r="Y712" s="606"/>
      <c r="Z712" s="606"/>
    </row>
    <row r="713" spans="2:26">
      <c r="B713" s="185"/>
      <c r="D713" s="215"/>
      <c r="F713" s="270"/>
      <c r="I713" s="606"/>
      <c r="J713" s="606"/>
      <c r="K713" s="606"/>
      <c r="L713" s="606"/>
      <c r="M713" s="606"/>
      <c r="N713" s="606"/>
      <c r="O713" s="606"/>
      <c r="P713" s="606"/>
      <c r="Q713" s="606"/>
      <c r="R713" s="606"/>
      <c r="S713" s="606"/>
      <c r="T713" s="606"/>
      <c r="U713" s="606"/>
      <c r="V713" s="606"/>
      <c r="W713" s="606"/>
      <c r="X713" s="606"/>
      <c r="Y713" s="606"/>
      <c r="Z713" s="606"/>
    </row>
    <row r="714" spans="2:26">
      <c r="B714" s="185"/>
      <c r="D714" s="215"/>
      <c r="F714" s="270"/>
      <c r="I714" s="606"/>
      <c r="J714" s="606"/>
      <c r="K714" s="606"/>
      <c r="L714" s="606"/>
      <c r="M714" s="606"/>
      <c r="N714" s="606"/>
      <c r="O714" s="606"/>
      <c r="P714" s="606"/>
      <c r="Q714" s="606"/>
      <c r="R714" s="606"/>
      <c r="S714" s="606"/>
      <c r="T714" s="606"/>
      <c r="U714" s="606"/>
      <c r="V714" s="606"/>
      <c r="W714" s="606"/>
      <c r="X714" s="606"/>
      <c r="Y714" s="606"/>
      <c r="Z714" s="606"/>
    </row>
    <row r="715" spans="2:26">
      <c r="B715" s="185"/>
      <c r="D715" s="215"/>
      <c r="F715" s="270"/>
      <c r="I715" s="606"/>
      <c r="J715" s="606"/>
      <c r="K715" s="606"/>
      <c r="L715" s="606"/>
      <c r="M715" s="606"/>
      <c r="N715" s="606"/>
      <c r="O715" s="606"/>
      <c r="P715" s="606"/>
      <c r="Q715" s="606"/>
      <c r="R715" s="606"/>
      <c r="S715" s="606"/>
      <c r="T715" s="606"/>
      <c r="U715" s="606"/>
      <c r="V715" s="606"/>
      <c r="W715" s="606"/>
      <c r="X715" s="606"/>
      <c r="Y715" s="606"/>
      <c r="Z715" s="606"/>
    </row>
    <row r="716" spans="2:26">
      <c r="B716" s="185"/>
      <c r="D716" s="215"/>
      <c r="F716" s="270"/>
      <c r="I716" s="606"/>
      <c r="J716" s="606"/>
      <c r="K716" s="606"/>
      <c r="L716" s="606"/>
      <c r="M716" s="606"/>
      <c r="N716" s="606"/>
      <c r="O716" s="606"/>
      <c r="P716" s="606"/>
      <c r="Q716" s="606"/>
      <c r="R716" s="606"/>
      <c r="S716" s="606"/>
      <c r="T716" s="606"/>
      <c r="U716" s="606"/>
      <c r="V716" s="606"/>
      <c r="W716" s="606"/>
      <c r="X716" s="606"/>
      <c r="Y716" s="606"/>
      <c r="Z716" s="606"/>
    </row>
    <row r="717" spans="2:26">
      <c r="B717" s="185"/>
      <c r="D717" s="215"/>
      <c r="F717" s="270"/>
      <c r="I717" s="606"/>
      <c r="J717" s="606"/>
      <c r="K717" s="606"/>
      <c r="L717" s="606"/>
      <c r="M717" s="606"/>
      <c r="N717" s="606"/>
      <c r="O717" s="606"/>
      <c r="P717" s="606"/>
      <c r="Q717" s="606"/>
      <c r="R717" s="606"/>
      <c r="S717" s="606"/>
      <c r="T717" s="606"/>
      <c r="U717" s="606"/>
      <c r="V717" s="606"/>
      <c r="W717" s="606"/>
      <c r="X717" s="606"/>
      <c r="Y717" s="606"/>
      <c r="Z717" s="606"/>
    </row>
    <row r="718" spans="2:26">
      <c r="B718" s="185"/>
      <c r="D718" s="215"/>
      <c r="F718" s="270"/>
      <c r="I718" s="606"/>
      <c r="J718" s="606"/>
      <c r="K718" s="606"/>
      <c r="L718" s="606"/>
      <c r="M718" s="606"/>
      <c r="N718" s="606"/>
      <c r="O718" s="606"/>
      <c r="P718" s="606"/>
      <c r="Q718" s="606"/>
      <c r="R718" s="606"/>
      <c r="S718" s="606"/>
      <c r="T718" s="606"/>
      <c r="U718" s="606"/>
      <c r="V718" s="606"/>
      <c r="W718" s="606"/>
      <c r="X718" s="606"/>
      <c r="Y718" s="606"/>
      <c r="Z718" s="606"/>
    </row>
    <row r="719" spans="2:26">
      <c r="B719" s="185"/>
      <c r="D719" s="215"/>
      <c r="F719" s="270"/>
      <c r="I719" s="606"/>
      <c r="J719" s="606"/>
      <c r="K719" s="606"/>
      <c r="L719" s="606"/>
      <c r="M719" s="606"/>
      <c r="N719" s="606"/>
      <c r="O719" s="606"/>
      <c r="P719" s="606"/>
      <c r="Q719" s="606"/>
      <c r="R719" s="606"/>
      <c r="S719" s="606"/>
      <c r="T719" s="606"/>
      <c r="U719" s="606"/>
      <c r="V719" s="606"/>
      <c r="W719" s="606"/>
      <c r="X719" s="606"/>
      <c r="Y719" s="606"/>
      <c r="Z719" s="606"/>
    </row>
    <row r="720" spans="2:26">
      <c r="B720" s="185"/>
      <c r="D720" s="215"/>
      <c r="F720" s="270"/>
      <c r="I720" s="606"/>
      <c r="J720" s="606"/>
      <c r="K720" s="606"/>
      <c r="L720" s="606"/>
      <c r="M720" s="606"/>
      <c r="N720" s="606"/>
      <c r="O720" s="606"/>
      <c r="P720" s="606"/>
      <c r="Q720" s="606"/>
      <c r="R720" s="606"/>
      <c r="S720" s="606"/>
      <c r="T720" s="606"/>
      <c r="U720" s="606"/>
      <c r="V720" s="606"/>
      <c r="W720" s="606"/>
      <c r="X720" s="606"/>
      <c r="Y720" s="606"/>
      <c r="Z720" s="606"/>
    </row>
    <row r="721" spans="2:26">
      <c r="B721" s="185"/>
      <c r="D721" s="215"/>
      <c r="F721" s="270"/>
      <c r="I721" s="606"/>
      <c r="J721" s="606"/>
      <c r="K721" s="606"/>
      <c r="L721" s="606"/>
      <c r="M721" s="606"/>
      <c r="N721" s="606"/>
      <c r="O721" s="606"/>
      <c r="P721" s="606"/>
      <c r="Q721" s="606"/>
      <c r="R721" s="606"/>
      <c r="S721" s="606"/>
      <c r="T721" s="606"/>
      <c r="U721" s="606"/>
      <c r="V721" s="606"/>
      <c r="W721" s="606"/>
      <c r="X721" s="606"/>
      <c r="Y721" s="606"/>
      <c r="Z721" s="606"/>
    </row>
    <row r="722" spans="2:26">
      <c r="B722" s="185"/>
      <c r="D722" s="215"/>
      <c r="F722" s="270"/>
      <c r="I722" s="606"/>
      <c r="J722" s="606"/>
      <c r="K722" s="606"/>
      <c r="L722" s="606"/>
      <c r="M722" s="606"/>
      <c r="N722" s="606"/>
      <c r="O722" s="606"/>
      <c r="P722" s="606"/>
      <c r="Q722" s="606"/>
      <c r="R722" s="606"/>
      <c r="S722" s="606"/>
      <c r="T722" s="606"/>
      <c r="U722" s="606"/>
      <c r="V722" s="606"/>
      <c r="W722" s="606"/>
      <c r="X722" s="606"/>
      <c r="Y722" s="606"/>
      <c r="Z722" s="606"/>
    </row>
    <row r="723" spans="2:26">
      <c r="B723" s="185"/>
      <c r="D723" s="215"/>
      <c r="F723" s="270"/>
      <c r="I723" s="606"/>
      <c r="J723" s="606"/>
      <c r="K723" s="606"/>
      <c r="L723" s="606"/>
      <c r="M723" s="606"/>
      <c r="N723" s="606"/>
      <c r="O723" s="606"/>
      <c r="P723" s="606"/>
      <c r="Q723" s="606"/>
      <c r="R723" s="606"/>
      <c r="S723" s="606"/>
      <c r="T723" s="606"/>
      <c r="U723" s="606"/>
      <c r="V723" s="606"/>
      <c r="W723" s="606"/>
      <c r="X723" s="606"/>
      <c r="Y723" s="606"/>
      <c r="Z723" s="606"/>
    </row>
    <row r="724" spans="2:26">
      <c r="B724" s="185"/>
      <c r="D724" s="215"/>
      <c r="F724" s="270"/>
      <c r="I724" s="606"/>
      <c r="J724" s="606"/>
      <c r="K724" s="606"/>
      <c r="L724" s="606"/>
      <c r="M724" s="606"/>
      <c r="N724" s="606"/>
      <c r="O724" s="606"/>
      <c r="P724" s="606"/>
      <c r="Q724" s="606"/>
      <c r="R724" s="606"/>
      <c r="S724" s="606"/>
      <c r="T724" s="606"/>
      <c r="U724" s="606"/>
      <c r="V724" s="606"/>
      <c r="W724" s="606"/>
      <c r="X724" s="606"/>
      <c r="Y724" s="606"/>
      <c r="Z724" s="606"/>
    </row>
    <row r="725" spans="2:26">
      <c r="B725" s="185"/>
      <c r="D725" s="215"/>
      <c r="F725" s="270"/>
      <c r="I725" s="606"/>
      <c r="J725" s="606"/>
      <c r="K725" s="606"/>
      <c r="L725" s="606"/>
      <c r="M725" s="606"/>
      <c r="N725" s="606"/>
      <c r="O725" s="606"/>
      <c r="P725" s="606"/>
      <c r="Q725" s="606"/>
      <c r="R725" s="606"/>
      <c r="S725" s="606"/>
      <c r="T725" s="606"/>
      <c r="U725" s="606"/>
      <c r="V725" s="606"/>
      <c r="W725" s="606"/>
      <c r="X725" s="606"/>
      <c r="Y725" s="606"/>
      <c r="Z725" s="606"/>
    </row>
    <row r="726" spans="2:26">
      <c r="B726" s="185"/>
      <c r="D726" s="215"/>
      <c r="F726" s="270"/>
      <c r="I726" s="606"/>
      <c r="J726" s="606"/>
      <c r="K726" s="606"/>
      <c r="L726" s="606"/>
      <c r="M726" s="606"/>
      <c r="N726" s="606"/>
      <c r="O726" s="606"/>
      <c r="P726" s="606"/>
      <c r="Q726" s="606"/>
      <c r="R726" s="606"/>
      <c r="S726" s="606"/>
      <c r="T726" s="606"/>
      <c r="U726" s="606"/>
      <c r="V726" s="606"/>
      <c r="W726" s="606"/>
      <c r="X726" s="606"/>
      <c r="Y726" s="606"/>
      <c r="Z726" s="606"/>
    </row>
    <row r="727" spans="2:26">
      <c r="B727" s="185"/>
      <c r="D727" s="215"/>
      <c r="F727" s="270"/>
      <c r="I727" s="606"/>
      <c r="J727" s="606"/>
      <c r="K727" s="606"/>
      <c r="L727" s="606"/>
      <c r="M727" s="606"/>
      <c r="N727" s="606"/>
      <c r="O727" s="606"/>
      <c r="P727" s="606"/>
      <c r="Q727" s="606"/>
      <c r="R727" s="606"/>
      <c r="S727" s="606"/>
      <c r="T727" s="606"/>
      <c r="U727" s="606"/>
      <c r="V727" s="606"/>
      <c r="W727" s="606"/>
      <c r="X727" s="606"/>
      <c r="Y727" s="606"/>
      <c r="Z727" s="606"/>
    </row>
    <row r="728" spans="2:26">
      <c r="B728" s="185"/>
      <c r="D728" s="215"/>
      <c r="F728" s="270"/>
      <c r="I728" s="606"/>
      <c r="J728" s="606"/>
      <c r="K728" s="606"/>
      <c r="L728" s="606"/>
      <c r="M728" s="606"/>
      <c r="N728" s="606"/>
      <c r="O728" s="606"/>
      <c r="P728" s="606"/>
      <c r="Q728" s="606"/>
      <c r="R728" s="606"/>
      <c r="S728" s="606"/>
      <c r="T728" s="606"/>
      <c r="U728" s="606"/>
      <c r="V728" s="606"/>
      <c r="W728" s="606"/>
      <c r="X728" s="606"/>
      <c r="Y728" s="606"/>
      <c r="Z728" s="606"/>
    </row>
    <row r="729" spans="2:26">
      <c r="B729" s="185"/>
      <c r="D729" s="215"/>
      <c r="F729" s="270"/>
      <c r="I729" s="606"/>
      <c r="J729" s="606"/>
      <c r="K729" s="606"/>
      <c r="L729" s="606"/>
      <c r="M729" s="606"/>
      <c r="N729" s="606"/>
      <c r="O729" s="606"/>
      <c r="P729" s="606"/>
      <c r="Q729" s="606"/>
      <c r="R729" s="606"/>
      <c r="S729" s="606"/>
      <c r="T729" s="606"/>
      <c r="U729" s="606"/>
      <c r="V729" s="606"/>
      <c r="W729" s="606"/>
      <c r="X729" s="606"/>
      <c r="Y729" s="606"/>
      <c r="Z729" s="606"/>
    </row>
    <row r="730" spans="2:26">
      <c r="B730" s="185"/>
      <c r="D730" s="215"/>
      <c r="F730" s="270"/>
      <c r="I730" s="606"/>
      <c r="J730" s="606"/>
      <c r="K730" s="606"/>
      <c r="L730" s="606"/>
      <c r="M730" s="606"/>
      <c r="N730" s="606"/>
      <c r="O730" s="606"/>
      <c r="P730" s="606"/>
      <c r="Q730" s="606"/>
      <c r="R730" s="606"/>
      <c r="S730" s="606"/>
      <c r="T730" s="606"/>
      <c r="U730" s="606"/>
      <c r="V730" s="606"/>
      <c r="W730" s="606"/>
      <c r="X730" s="606"/>
      <c r="Y730" s="606"/>
      <c r="Z730" s="606"/>
    </row>
    <row r="731" spans="2:26">
      <c r="B731" s="185"/>
      <c r="D731" s="215"/>
      <c r="F731" s="270"/>
      <c r="I731" s="606"/>
      <c r="J731" s="606"/>
      <c r="K731" s="606"/>
      <c r="L731" s="606"/>
      <c r="M731" s="606"/>
      <c r="N731" s="606"/>
      <c r="O731" s="606"/>
      <c r="P731" s="606"/>
      <c r="Q731" s="606"/>
      <c r="R731" s="606"/>
      <c r="S731" s="606"/>
      <c r="T731" s="606"/>
      <c r="U731" s="606"/>
      <c r="V731" s="606"/>
      <c r="W731" s="606"/>
      <c r="X731" s="606"/>
      <c r="Y731" s="606"/>
      <c r="Z731" s="606"/>
    </row>
    <row r="732" spans="2:26">
      <c r="B732" s="185"/>
      <c r="D732" s="215"/>
      <c r="F732" s="270"/>
      <c r="I732" s="606"/>
      <c r="J732" s="606"/>
      <c r="K732" s="606"/>
      <c r="L732" s="606"/>
      <c r="M732" s="606"/>
      <c r="N732" s="606"/>
      <c r="O732" s="606"/>
      <c r="P732" s="606"/>
      <c r="Q732" s="606"/>
      <c r="R732" s="606"/>
      <c r="S732" s="606"/>
      <c r="T732" s="606"/>
      <c r="U732" s="606"/>
      <c r="V732" s="606"/>
      <c r="W732" s="606"/>
      <c r="X732" s="606"/>
      <c r="Y732" s="606"/>
      <c r="Z732" s="606"/>
    </row>
    <row r="733" spans="2:26">
      <c r="B733" s="185"/>
      <c r="D733" s="215"/>
      <c r="F733" s="270"/>
      <c r="I733" s="606"/>
      <c r="J733" s="606"/>
      <c r="K733" s="606"/>
      <c r="L733" s="606"/>
      <c r="M733" s="606"/>
      <c r="N733" s="606"/>
      <c r="O733" s="606"/>
      <c r="P733" s="606"/>
      <c r="Q733" s="606"/>
      <c r="R733" s="606"/>
      <c r="S733" s="606"/>
      <c r="T733" s="606"/>
      <c r="U733" s="606"/>
      <c r="V733" s="606"/>
      <c r="W733" s="606"/>
      <c r="X733" s="606"/>
      <c r="Y733" s="606"/>
      <c r="Z733" s="606"/>
    </row>
    <row r="734" spans="2:26">
      <c r="B734" s="185"/>
      <c r="D734" s="215"/>
      <c r="F734" s="270"/>
      <c r="I734" s="606"/>
      <c r="J734" s="606"/>
      <c r="K734" s="606"/>
      <c r="L734" s="606"/>
      <c r="M734" s="606"/>
      <c r="N734" s="606"/>
      <c r="O734" s="606"/>
      <c r="P734" s="606"/>
      <c r="Q734" s="606"/>
      <c r="R734" s="606"/>
      <c r="S734" s="606"/>
      <c r="T734" s="606"/>
      <c r="U734" s="606"/>
      <c r="V734" s="606"/>
      <c r="W734" s="606"/>
      <c r="X734" s="606"/>
      <c r="Y734" s="606"/>
      <c r="Z734" s="606"/>
    </row>
    <row r="735" spans="2:26">
      <c r="B735" s="185"/>
      <c r="D735" s="215"/>
      <c r="F735" s="270"/>
      <c r="I735" s="606"/>
      <c r="J735" s="606"/>
      <c r="K735" s="606"/>
      <c r="L735" s="606"/>
      <c r="M735" s="606"/>
      <c r="N735" s="606"/>
      <c r="O735" s="606"/>
      <c r="P735" s="606"/>
      <c r="Q735" s="606"/>
      <c r="R735" s="606"/>
      <c r="S735" s="606"/>
      <c r="T735" s="606"/>
      <c r="U735" s="606"/>
      <c r="V735" s="606"/>
      <c r="W735" s="606"/>
      <c r="X735" s="606"/>
      <c r="Y735" s="606"/>
      <c r="Z735" s="606"/>
    </row>
    <row r="736" spans="2:26">
      <c r="B736" s="185"/>
      <c r="D736" s="215"/>
      <c r="F736" s="270"/>
      <c r="I736" s="606"/>
      <c r="J736" s="606"/>
      <c r="K736" s="606"/>
      <c r="L736" s="606"/>
      <c r="M736" s="606"/>
      <c r="N736" s="606"/>
      <c r="O736" s="606"/>
      <c r="P736" s="606"/>
      <c r="Q736" s="606"/>
      <c r="R736" s="606"/>
      <c r="S736" s="606"/>
      <c r="T736" s="606"/>
      <c r="U736" s="606"/>
      <c r="V736" s="606"/>
      <c r="W736" s="606"/>
      <c r="X736" s="606"/>
      <c r="Y736" s="606"/>
      <c r="Z736" s="606"/>
    </row>
    <row r="737" spans="2:26">
      <c r="B737" s="185"/>
      <c r="D737" s="215"/>
      <c r="F737" s="270"/>
      <c r="I737" s="606"/>
      <c r="J737" s="606"/>
      <c r="K737" s="606"/>
      <c r="L737" s="606"/>
      <c r="M737" s="606"/>
      <c r="N737" s="606"/>
      <c r="O737" s="606"/>
      <c r="P737" s="606"/>
      <c r="Q737" s="606"/>
      <c r="R737" s="606"/>
      <c r="S737" s="606"/>
      <c r="T737" s="606"/>
      <c r="U737" s="606"/>
      <c r="V737" s="606"/>
      <c r="W737" s="606"/>
      <c r="X737" s="606"/>
      <c r="Y737" s="606"/>
      <c r="Z737" s="606"/>
    </row>
    <row r="738" spans="2:26">
      <c r="B738" s="185"/>
      <c r="D738" s="215"/>
      <c r="F738" s="270"/>
      <c r="I738" s="606"/>
      <c r="J738" s="606"/>
      <c r="K738" s="606"/>
      <c r="L738" s="606"/>
      <c r="M738" s="606"/>
      <c r="N738" s="606"/>
      <c r="O738" s="606"/>
      <c r="P738" s="606"/>
      <c r="Q738" s="606"/>
      <c r="R738" s="606"/>
      <c r="S738" s="606"/>
      <c r="T738" s="606"/>
      <c r="U738" s="606"/>
      <c r="V738" s="606"/>
      <c r="W738" s="606"/>
      <c r="X738" s="606"/>
      <c r="Y738" s="606"/>
      <c r="Z738" s="606"/>
    </row>
    <row r="739" spans="2:26">
      <c r="B739" s="185"/>
      <c r="D739" s="215"/>
      <c r="F739" s="270"/>
      <c r="I739" s="606"/>
      <c r="J739" s="606"/>
      <c r="K739" s="606"/>
      <c r="L739" s="606"/>
      <c r="M739" s="606"/>
      <c r="N739" s="606"/>
      <c r="O739" s="606"/>
      <c r="P739" s="606"/>
      <c r="Q739" s="606"/>
      <c r="R739" s="606"/>
      <c r="S739" s="606"/>
      <c r="T739" s="606"/>
      <c r="U739" s="606"/>
      <c r="V739" s="606"/>
      <c r="W739" s="606"/>
      <c r="X739" s="606"/>
      <c r="Y739" s="606"/>
      <c r="Z739" s="606"/>
    </row>
    <row r="740" spans="2:26">
      <c r="B740" s="185"/>
      <c r="D740" s="215"/>
      <c r="F740" s="270"/>
      <c r="I740" s="606"/>
      <c r="J740" s="606"/>
      <c r="K740" s="606"/>
      <c r="L740" s="606"/>
      <c r="M740" s="606"/>
      <c r="N740" s="606"/>
      <c r="O740" s="606"/>
      <c r="P740" s="606"/>
      <c r="Q740" s="606"/>
      <c r="R740" s="606"/>
      <c r="S740" s="606"/>
      <c r="T740" s="606"/>
      <c r="U740" s="606"/>
      <c r="V740" s="606"/>
      <c r="W740" s="606"/>
      <c r="X740" s="606"/>
      <c r="Y740" s="606"/>
      <c r="Z740" s="606"/>
    </row>
    <row r="741" spans="2:26">
      <c r="B741" s="185"/>
      <c r="D741" s="215"/>
      <c r="F741" s="270"/>
      <c r="I741" s="606"/>
      <c r="J741" s="606"/>
      <c r="K741" s="606"/>
      <c r="L741" s="606"/>
      <c r="M741" s="606"/>
      <c r="N741" s="606"/>
      <c r="O741" s="606"/>
      <c r="P741" s="606"/>
      <c r="Q741" s="606"/>
      <c r="R741" s="606"/>
      <c r="S741" s="606"/>
      <c r="T741" s="606"/>
      <c r="U741" s="606"/>
      <c r="V741" s="606"/>
      <c r="W741" s="606"/>
      <c r="X741" s="606"/>
      <c r="Y741" s="606"/>
      <c r="Z741" s="606"/>
    </row>
    <row r="742" spans="2:26">
      <c r="B742" s="185"/>
      <c r="D742" s="215"/>
      <c r="F742" s="270"/>
      <c r="I742" s="606"/>
      <c r="J742" s="606"/>
      <c r="K742" s="606"/>
      <c r="L742" s="606"/>
      <c r="M742" s="606"/>
      <c r="N742" s="606"/>
      <c r="O742" s="606"/>
      <c r="P742" s="606"/>
      <c r="Q742" s="606"/>
      <c r="R742" s="606"/>
      <c r="S742" s="606"/>
      <c r="T742" s="606"/>
      <c r="U742" s="606"/>
      <c r="V742" s="606"/>
      <c r="W742" s="606"/>
      <c r="X742" s="606"/>
      <c r="Y742" s="606"/>
      <c r="Z742" s="606"/>
    </row>
    <row r="743" spans="2:26">
      <c r="B743" s="185"/>
      <c r="D743" s="215"/>
      <c r="F743" s="270"/>
      <c r="I743" s="606"/>
      <c r="J743" s="606"/>
      <c r="K743" s="606"/>
      <c r="L743" s="606"/>
      <c r="M743" s="606"/>
      <c r="N743" s="606"/>
      <c r="O743" s="606"/>
      <c r="P743" s="606"/>
      <c r="Q743" s="606"/>
      <c r="R743" s="606"/>
      <c r="S743" s="606"/>
      <c r="T743" s="606"/>
      <c r="U743" s="606"/>
      <c r="V743" s="606"/>
      <c r="W743" s="606"/>
      <c r="X743" s="606"/>
      <c r="Y743" s="606"/>
      <c r="Z743" s="606"/>
    </row>
    <row r="744" spans="2:26">
      <c r="B744" s="185"/>
      <c r="D744" s="215"/>
      <c r="F744" s="270"/>
      <c r="I744" s="606"/>
      <c r="J744" s="606"/>
      <c r="K744" s="606"/>
      <c r="L744" s="606"/>
      <c r="M744" s="606"/>
      <c r="N744" s="606"/>
      <c r="O744" s="606"/>
      <c r="P744" s="606"/>
      <c r="Q744" s="606"/>
      <c r="R744" s="606"/>
      <c r="S744" s="606"/>
      <c r="T744" s="606"/>
      <c r="U744" s="606"/>
      <c r="V744" s="606"/>
      <c r="W744" s="606"/>
      <c r="X744" s="606"/>
      <c r="Y744" s="606"/>
      <c r="Z744" s="606"/>
    </row>
    <row r="745" spans="2:26">
      <c r="B745" s="185"/>
      <c r="D745" s="215"/>
      <c r="F745" s="270"/>
      <c r="I745" s="606"/>
      <c r="J745" s="606"/>
      <c r="K745" s="606"/>
      <c r="L745" s="606"/>
      <c r="M745" s="606"/>
      <c r="N745" s="606"/>
      <c r="O745" s="606"/>
      <c r="P745" s="606"/>
      <c r="Q745" s="606"/>
      <c r="R745" s="606"/>
      <c r="S745" s="606"/>
      <c r="T745" s="606"/>
      <c r="U745" s="606"/>
      <c r="V745" s="606"/>
      <c r="W745" s="606"/>
      <c r="X745" s="606"/>
      <c r="Y745" s="606"/>
      <c r="Z745" s="606"/>
    </row>
    <row r="746" spans="2:26">
      <c r="B746" s="185"/>
      <c r="D746" s="215"/>
      <c r="F746" s="270"/>
      <c r="I746" s="606"/>
      <c r="J746" s="606"/>
      <c r="K746" s="606"/>
      <c r="L746" s="606"/>
      <c r="M746" s="606"/>
      <c r="N746" s="606"/>
      <c r="O746" s="606"/>
      <c r="P746" s="606"/>
      <c r="Q746" s="606"/>
      <c r="R746" s="606"/>
      <c r="S746" s="606"/>
      <c r="T746" s="606"/>
      <c r="U746" s="606"/>
      <c r="V746" s="606"/>
      <c r="W746" s="606"/>
      <c r="X746" s="606"/>
      <c r="Y746" s="606"/>
      <c r="Z746" s="606"/>
    </row>
    <row r="747" spans="2:26">
      <c r="B747" s="185"/>
      <c r="D747" s="215"/>
      <c r="F747" s="270"/>
      <c r="I747" s="606"/>
      <c r="J747" s="606"/>
      <c r="K747" s="606"/>
      <c r="L747" s="606"/>
      <c r="M747" s="606"/>
      <c r="N747" s="606"/>
      <c r="O747" s="606"/>
      <c r="P747" s="606"/>
      <c r="Q747" s="606"/>
      <c r="R747" s="606"/>
      <c r="S747" s="606"/>
      <c r="T747" s="606"/>
      <c r="U747" s="606"/>
      <c r="V747" s="606"/>
      <c r="W747" s="606"/>
      <c r="X747" s="606"/>
      <c r="Y747" s="606"/>
      <c r="Z747" s="606"/>
    </row>
    <row r="748" spans="2:26">
      <c r="B748" s="185"/>
      <c r="D748" s="215"/>
      <c r="F748" s="270"/>
      <c r="I748" s="606"/>
      <c r="J748" s="606"/>
      <c r="K748" s="606"/>
      <c r="L748" s="606"/>
      <c r="M748" s="606"/>
      <c r="N748" s="606"/>
      <c r="O748" s="606"/>
      <c r="P748" s="606"/>
      <c r="Q748" s="606"/>
      <c r="R748" s="606"/>
      <c r="S748" s="606"/>
      <c r="T748" s="606"/>
      <c r="U748" s="606"/>
      <c r="V748" s="606"/>
      <c r="W748" s="606"/>
      <c r="X748" s="606"/>
      <c r="Y748" s="606"/>
      <c r="Z748" s="606"/>
    </row>
    <row r="749" spans="2:26">
      <c r="B749" s="185"/>
      <c r="D749" s="215"/>
      <c r="F749" s="270"/>
      <c r="I749" s="606"/>
      <c r="J749" s="606"/>
      <c r="K749" s="606"/>
      <c r="L749" s="606"/>
      <c r="M749" s="606"/>
      <c r="N749" s="606"/>
      <c r="O749" s="606"/>
      <c r="P749" s="606"/>
      <c r="Q749" s="606"/>
      <c r="R749" s="606"/>
      <c r="S749" s="606"/>
      <c r="T749" s="606"/>
      <c r="U749" s="606"/>
      <c r="V749" s="606"/>
      <c r="W749" s="606"/>
      <c r="X749" s="606"/>
      <c r="Y749" s="606"/>
      <c r="Z749" s="606"/>
    </row>
    <row r="750" spans="2:26">
      <c r="B750" s="185"/>
      <c r="D750" s="215"/>
      <c r="F750" s="270"/>
      <c r="I750" s="606"/>
      <c r="J750" s="606"/>
      <c r="K750" s="606"/>
      <c r="L750" s="606"/>
      <c r="M750" s="606"/>
      <c r="N750" s="606"/>
      <c r="O750" s="606"/>
      <c r="P750" s="606"/>
      <c r="Q750" s="606"/>
      <c r="R750" s="606"/>
      <c r="S750" s="606"/>
      <c r="T750" s="606"/>
      <c r="U750" s="606"/>
      <c r="V750" s="606"/>
      <c r="W750" s="606"/>
      <c r="X750" s="606"/>
      <c r="Y750" s="606"/>
      <c r="Z750" s="606"/>
    </row>
    <row r="751" spans="2:26">
      <c r="B751" s="185"/>
      <c r="D751" s="215"/>
      <c r="F751" s="270"/>
      <c r="I751" s="606"/>
      <c r="J751" s="606"/>
      <c r="K751" s="606"/>
      <c r="L751" s="606"/>
      <c r="M751" s="606"/>
      <c r="N751" s="606"/>
      <c r="O751" s="606"/>
      <c r="P751" s="606"/>
      <c r="Q751" s="606"/>
      <c r="R751" s="606"/>
      <c r="S751" s="606"/>
      <c r="T751" s="606"/>
      <c r="U751" s="606"/>
      <c r="V751" s="606"/>
      <c r="W751" s="606"/>
      <c r="X751" s="606"/>
      <c r="Y751" s="606"/>
      <c r="Z751" s="606"/>
    </row>
    <row r="752" spans="2:26">
      <c r="B752" s="185"/>
      <c r="D752" s="215"/>
      <c r="F752" s="270"/>
      <c r="I752" s="606"/>
      <c r="J752" s="606"/>
      <c r="K752" s="606"/>
      <c r="L752" s="606"/>
      <c r="M752" s="606"/>
      <c r="N752" s="606"/>
      <c r="O752" s="606"/>
      <c r="P752" s="606"/>
      <c r="Q752" s="606"/>
      <c r="R752" s="606"/>
      <c r="S752" s="606"/>
      <c r="T752" s="606"/>
      <c r="U752" s="606"/>
      <c r="V752" s="606"/>
      <c r="W752" s="606"/>
      <c r="X752" s="606"/>
      <c r="Y752" s="606"/>
      <c r="Z752" s="606"/>
    </row>
    <row r="753" spans="2:26">
      <c r="B753" s="185"/>
      <c r="D753" s="215"/>
      <c r="F753" s="270"/>
      <c r="I753" s="606"/>
      <c r="J753" s="606"/>
      <c r="K753" s="606"/>
      <c r="L753" s="606"/>
      <c r="M753" s="606"/>
      <c r="N753" s="606"/>
      <c r="O753" s="606"/>
      <c r="P753" s="606"/>
      <c r="Q753" s="606"/>
      <c r="R753" s="606"/>
      <c r="S753" s="606"/>
      <c r="T753" s="606"/>
      <c r="U753" s="606"/>
      <c r="V753" s="606"/>
      <c r="W753" s="606"/>
      <c r="X753" s="606"/>
      <c r="Y753" s="606"/>
      <c r="Z753" s="606"/>
    </row>
    <row r="754" spans="2:26">
      <c r="B754" s="185"/>
      <c r="D754" s="215"/>
      <c r="F754" s="270"/>
      <c r="I754" s="606"/>
      <c r="J754" s="606"/>
      <c r="K754" s="606"/>
      <c r="L754" s="606"/>
      <c r="M754" s="606"/>
      <c r="N754" s="606"/>
      <c r="O754" s="606"/>
      <c r="P754" s="606"/>
      <c r="Q754" s="606"/>
      <c r="R754" s="606"/>
      <c r="S754" s="606"/>
      <c r="T754" s="606"/>
      <c r="U754" s="606"/>
      <c r="V754" s="606"/>
      <c r="W754" s="606"/>
      <c r="X754" s="606"/>
      <c r="Y754" s="606"/>
      <c r="Z754" s="606"/>
    </row>
    <row r="755" spans="2:26">
      <c r="B755" s="185"/>
      <c r="D755" s="215"/>
      <c r="F755" s="270"/>
      <c r="I755" s="606"/>
      <c r="J755" s="606"/>
      <c r="K755" s="606"/>
      <c r="L755" s="606"/>
      <c r="M755" s="606"/>
      <c r="N755" s="606"/>
      <c r="O755" s="606"/>
      <c r="P755" s="606"/>
      <c r="Q755" s="606"/>
      <c r="R755" s="606"/>
      <c r="S755" s="606"/>
      <c r="T755" s="606"/>
      <c r="U755" s="606"/>
      <c r="V755" s="606"/>
      <c r="W755" s="606"/>
      <c r="X755" s="606"/>
      <c r="Y755" s="606"/>
      <c r="Z755" s="606"/>
    </row>
    <row r="756" spans="2:26">
      <c r="B756" s="185"/>
      <c r="D756" s="215"/>
      <c r="F756" s="270"/>
      <c r="I756" s="606"/>
      <c r="J756" s="606"/>
      <c r="K756" s="606"/>
      <c r="L756" s="606"/>
      <c r="M756" s="606"/>
      <c r="N756" s="606"/>
      <c r="O756" s="606"/>
      <c r="P756" s="606"/>
      <c r="Q756" s="606"/>
      <c r="R756" s="606"/>
      <c r="S756" s="606"/>
      <c r="T756" s="606"/>
      <c r="U756" s="606"/>
      <c r="V756" s="606"/>
      <c r="W756" s="606"/>
      <c r="X756" s="606"/>
      <c r="Y756" s="606"/>
      <c r="Z756" s="606"/>
    </row>
    <row r="757" spans="2:26">
      <c r="B757" s="185"/>
      <c r="D757" s="215"/>
      <c r="F757" s="270"/>
      <c r="I757" s="606"/>
      <c r="J757" s="606"/>
      <c r="K757" s="606"/>
      <c r="L757" s="606"/>
      <c r="M757" s="606"/>
      <c r="N757" s="606"/>
      <c r="O757" s="606"/>
      <c r="P757" s="606"/>
      <c r="Q757" s="606"/>
      <c r="R757" s="606"/>
      <c r="S757" s="606"/>
      <c r="T757" s="606"/>
      <c r="U757" s="606"/>
      <c r="V757" s="606"/>
      <c r="W757" s="606"/>
      <c r="X757" s="606"/>
      <c r="Y757" s="606"/>
      <c r="Z757" s="606"/>
    </row>
    <row r="758" spans="2:26">
      <c r="B758" s="185"/>
      <c r="D758" s="215"/>
      <c r="F758" s="270"/>
      <c r="I758" s="606"/>
      <c r="J758" s="606"/>
      <c r="K758" s="606"/>
      <c r="L758" s="606"/>
      <c r="M758" s="606"/>
      <c r="N758" s="606"/>
      <c r="O758" s="606"/>
      <c r="P758" s="606"/>
      <c r="Q758" s="606"/>
      <c r="R758" s="606"/>
      <c r="S758" s="606"/>
      <c r="T758" s="606"/>
      <c r="U758" s="606"/>
      <c r="V758" s="606"/>
      <c r="W758" s="606"/>
      <c r="X758" s="606"/>
      <c r="Y758" s="606"/>
      <c r="Z758" s="606"/>
    </row>
    <row r="759" spans="2:26">
      <c r="B759" s="185"/>
      <c r="D759" s="215"/>
      <c r="F759" s="270"/>
      <c r="I759" s="606"/>
      <c r="J759" s="606"/>
      <c r="K759" s="606"/>
      <c r="L759" s="606"/>
      <c r="M759" s="606"/>
      <c r="N759" s="606"/>
      <c r="O759" s="606"/>
      <c r="P759" s="606"/>
      <c r="Q759" s="606"/>
      <c r="R759" s="606"/>
      <c r="S759" s="606"/>
      <c r="T759" s="606"/>
      <c r="U759" s="606"/>
      <c r="V759" s="606"/>
      <c r="W759" s="606"/>
      <c r="X759" s="606"/>
      <c r="Y759" s="606"/>
      <c r="Z759" s="606"/>
    </row>
    <row r="760" spans="2:26">
      <c r="B760" s="185"/>
      <c r="D760" s="215"/>
      <c r="F760" s="270"/>
      <c r="I760" s="606"/>
      <c r="J760" s="606"/>
      <c r="K760" s="606"/>
      <c r="L760" s="606"/>
      <c r="M760" s="606"/>
      <c r="N760" s="606"/>
      <c r="O760" s="606"/>
      <c r="P760" s="606"/>
      <c r="Q760" s="606"/>
      <c r="R760" s="606"/>
      <c r="S760" s="606"/>
      <c r="T760" s="606"/>
      <c r="U760" s="606"/>
      <c r="V760" s="606"/>
      <c r="W760" s="606"/>
      <c r="X760" s="606"/>
      <c r="Y760" s="606"/>
      <c r="Z760" s="606"/>
    </row>
    <row r="761" spans="2:26">
      <c r="B761" s="185"/>
      <c r="D761" s="215"/>
      <c r="F761" s="270"/>
      <c r="I761" s="606"/>
      <c r="J761" s="606"/>
      <c r="K761" s="606"/>
      <c r="L761" s="606"/>
      <c r="M761" s="606"/>
      <c r="N761" s="606"/>
      <c r="O761" s="606"/>
      <c r="P761" s="606"/>
      <c r="Q761" s="606"/>
      <c r="R761" s="606"/>
      <c r="S761" s="606"/>
      <c r="T761" s="606"/>
      <c r="U761" s="606"/>
      <c r="V761" s="606"/>
      <c r="W761" s="606"/>
      <c r="X761" s="606"/>
      <c r="Y761" s="606"/>
      <c r="Z761" s="606"/>
    </row>
    <row r="762" spans="2:26">
      <c r="B762" s="185"/>
      <c r="D762" s="215"/>
      <c r="F762" s="270"/>
      <c r="I762" s="606"/>
      <c r="J762" s="606"/>
      <c r="K762" s="606"/>
      <c r="L762" s="606"/>
      <c r="M762" s="606"/>
      <c r="N762" s="606"/>
      <c r="O762" s="606"/>
      <c r="P762" s="606"/>
      <c r="Q762" s="606"/>
      <c r="R762" s="606"/>
      <c r="S762" s="606"/>
      <c r="T762" s="606"/>
      <c r="U762" s="606"/>
      <c r="V762" s="606"/>
      <c r="W762" s="606"/>
      <c r="X762" s="606"/>
      <c r="Y762" s="606"/>
      <c r="Z762" s="606"/>
    </row>
    <row r="763" spans="2:26">
      <c r="B763" s="185"/>
      <c r="D763" s="215"/>
      <c r="F763" s="270"/>
      <c r="I763" s="606"/>
      <c r="J763" s="606"/>
      <c r="K763" s="606"/>
      <c r="L763" s="606"/>
      <c r="M763" s="606"/>
      <c r="N763" s="606"/>
      <c r="O763" s="606"/>
      <c r="P763" s="606"/>
      <c r="Q763" s="606"/>
      <c r="R763" s="606"/>
      <c r="S763" s="606"/>
      <c r="T763" s="606"/>
      <c r="U763" s="606"/>
      <c r="V763" s="606"/>
      <c r="W763" s="606"/>
      <c r="X763" s="606"/>
      <c r="Y763" s="606"/>
      <c r="Z763" s="606"/>
    </row>
    <row r="764" spans="2:26">
      <c r="B764" s="185"/>
      <c r="D764" s="215"/>
      <c r="F764" s="270"/>
      <c r="I764" s="606"/>
      <c r="J764" s="606"/>
      <c r="K764" s="606"/>
      <c r="L764" s="606"/>
      <c r="M764" s="606"/>
      <c r="N764" s="606"/>
      <c r="O764" s="606"/>
      <c r="P764" s="606"/>
      <c r="Q764" s="606"/>
      <c r="R764" s="606"/>
      <c r="S764" s="606"/>
      <c r="T764" s="606"/>
      <c r="U764" s="606"/>
      <c r="V764" s="606"/>
      <c r="W764" s="606"/>
      <c r="X764" s="606"/>
      <c r="Y764" s="606"/>
      <c r="Z764" s="606"/>
    </row>
    <row r="765" spans="2:26">
      <c r="B765" s="185"/>
      <c r="D765" s="215"/>
      <c r="F765" s="270"/>
      <c r="I765" s="606"/>
      <c r="J765" s="606"/>
      <c r="K765" s="606"/>
      <c r="L765" s="606"/>
      <c r="M765" s="606"/>
      <c r="N765" s="606"/>
      <c r="O765" s="606"/>
      <c r="P765" s="606"/>
      <c r="Q765" s="606"/>
      <c r="R765" s="606"/>
      <c r="S765" s="606"/>
      <c r="T765" s="606"/>
      <c r="U765" s="606"/>
      <c r="V765" s="606"/>
      <c r="W765" s="606"/>
      <c r="X765" s="606"/>
      <c r="Y765" s="606"/>
      <c r="Z765" s="606"/>
    </row>
    <row r="766" spans="2:26">
      <c r="B766" s="185"/>
      <c r="D766" s="215"/>
      <c r="F766" s="270"/>
      <c r="I766" s="606"/>
      <c r="J766" s="606"/>
      <c r="K766" s="606"/>
      <c r="L766" s="606"/>
      <c r="M766" s="606"/>
      <c r="N766" s="606"/>
      <c r="O766" s="606"/>
      <c r="P766" s="606"/>
      <c r="Q766" s="606"/>
      <c r="R766" s="606"/>
      <c r="S766" s="606"/>
      <c r="T766" s="606"/>
      <c r="U766" s="606"/>
      <c r="V766" s="606"/>
      <c r="W766" s="606"/>
      <c r="X766" s="606"/>
      <c r="Y766" s="606"/>
      <c r="Z766" s="606"/>
    </row>
    <row r="767" spans="2:26">
      <c r="B767" s="185"/>
      <c r="D767" s="215"/>
      <c r="F767" s="270"/>
      <c r="I767" s="606"/>
      <c r="J767" s="606"/>
      <c r="K767" s="606"/>
      <c r="L767" s="606"/>
      <c r="M767" s="606"/>
      <c r="N767" s="606"/>
      <c r="O767" s="606"/>
      <c r="P767" s="606"/>
      <c r="Q767" s="606"/>
      <c r="R767" s="606"/>
      <c r="S767" s="606"/>
      <c r="T767" s="606"/>
      <c r="U767" s="606"/>
      <c r="V767" s="606"/>
      <c r="W767" s="606"/>
      <c r="X767" s="606"/>
      <c r="Y767" s="606"/>
      <c r="Z767" s="606"/>
    </row>
    <row r="768" spans="2:26">
      <c r="B768" s="185"/>
      <c r="D768" s="215"/>
      <c r="F768" s="270"/>
      <c r="I768" s="606"/>
      <c r="J768" s="606"/>
      <c r="K768" s="606"/>
      <c r="L768" s="606"/>
      <c r="M768" s="606"/>
      <c r="N768" s="606"/>
      <c r="O768" s="606"/>
      <c r="P768" s="606"/>
      <c r="Q768" s="606"/>
      <c r="R768" s="606"/>
      <c r="S768" s="606"/>
      <c r="T768" s="606"/>
      <c r="U768" s="606"/>
      <c r="V768" s="606"/>
      <c r="W768" s="606"/>
      <c r="X768" s="606"/>
      <c r="Y768" s="606"/>
      <c r="Z768" s="606"/>
    </row>
    <row r="769" spans="2:26">
      <c r="B769" s="185"/>
      <c r="D769" s="215"/>
      <c r="F769" s="270"/>
      <c r="I769" s="606"/>
      <c r="J769" s="606"/>
      <c r="K769" s="606"/>
      <c r="L769" s="606"/>
      <c r="M769" s="606"/>
      <c r="N769" s="606"/>
      <c r="O769" s="606"/>
      <c r="P769" s="606"/>
      <c r="Q769" s="606"/>
      <c r="R769" s="606"/>
      <c r="S769" s="606"/>
      <c r="T769" s="606"/>
      <c r="U769" s="606"/>
      <c r="V769" s="606"/>
      <c r="W769" s="606"/>
      <c r="X769" s="606"/>
      <c r="Y769" s="606"/>
      <c r="Z769" s="606"/>
    </row>
    <row r="770" spans="2:26">
      <c r="B770" s="185"/>
      <c r="D770" s="215"/>
      <c r="F770" s="270"/>
      <c r="I770" s="606"/>
      <c r="J770" s="606"/>
      <c r="K770" s="606"/>
      <c r="L770" s="606"/>
      <c r="M770" s="606"/>
      <c r="N770" s="606"/>
      <c r="O770" s="606"/>
      <c r="P770" s="606"/>
      <c r="Q770" s="606"/>
      <c r="R770" s="606"/>
      <c r="S770" s="606"/>
      <c r="T770" s="606"/>
      <c r="U770" s="606"/>
      <c r="V770" s="606"/>
      <c r="W770" s="606"/>
      <c r="X770" s="606"/>
      <c r="Y770" s="606"/>
      <c r="Z770" s="606"/>
    </row>
    <row r="771" spans="2:26">
      <c r="B771" s="185"/>
      <c r="D771" s="215"/>
      <c r="F771" s="270"/>
      <c r="I771" s="606"/>
      <c r="J771" s="606"/>
      <c r="K771" s="606"/>
      <c r="L771" s="606"/>
      <c r="M771" s="606"/>
      <c r="N771" s="606"/>
      <c r="O771" s="606"/>
      <c r="P771" s="606"/>
      <c r="Q771" s="606"/>
      <c r="R771" s="606"/>
      <c r="S771" s="606"/>
      <c r="T771" s="606"/>
      <c r="U771" s="606"/>
      <c r="V771" s="606"/>
      <c r="W771" s="606"/>
      <c r="X771" s="606"/>
      <c r="Y771" s="606"/>
      <c r="Z771" s="606"/>
    </row>
    <row r="772" spans="2:26">
      <c r="B772" s="185"/>
      <c r="D772" s="215"/>
      <c r="F772" s="270"/>
      <c r="I772" s="606"/>
      <c r="J772" s="606"/>
      <c r="K772" s="606"/>
      <c r="L772" s="606"/>
      <c r="M772" s="606"/>
      <c r="N772" s="606"/>
      <c r="O772" s="606"/>
      <c r="P772" s="606"/>
      <c r="Q772" s="606"/>
      <c r="R772" s="606"/>
      <c r="S772" s="606"/>
      <c r="T772" s="606"/>
      <c r="U772" s="606"/>
      <c r="V772" s="606"/>
      <c r="W772" s="606"/>
      <c r="X772" s="606"/>
      <c r="Y772" s="606"/>
      <c r="Z772" s="606"/>
    </row>
    <row r="773" spans="2:26">
      <c r="B773" s="185"/>
      <c r="D773" s="215"/>
      <c r="F773" s="270"/>
      <c r="I773" s="606"/>
      <c r="J773" s="606"/>
      <c r="K773" s="606"/>
      <c r="L773" s="606"/>
      <c r="M773" s="606"/>
      <c r="N773" s="606"/>
      <c r="O773" s="606"/>
      <c r="P773" s="606"/>
      <c r="Q773" s="606"/>
      <c r="R773" s="606"/>
      <c r="S773" s="606"/>
      <c r="T773" s="606"/>
      <c r="U773" s="606"/>
      <c r="V773" s="606"/>
      <c r="W773" s="606"/>
      <c r="X773" s="606"/>
      <c r="Y773" s="606"/>
      <c r="Z773" s="606"/>
    </row>
    <row r="774" spans="2:26">
      <c r="B774" s="185"/>
      <c r="D774" s="215"/>
      <c r="F774" s="270"/>
      <c r="I774" s="606"/>
      <c r="J774" s="606"/>
      <c r="K774" s="606"/>
      <c r="L774" s="606"/>
      <c r="M774" s="606"/>
      <c r="N774" s="606"/>
      <c r="O774" s="606"/>
      <c r="P774" s="606"/>
      <c r="Q774" s="606"/>
      <c r="R774" s="606"/>
      <c r="S774" s="606"/>
      <c r="T774" s="606"/>
      <c r="U774" s="606"/>
      <c r="V774" s="606"/>
      <c r="W774" s="606"/>
      <c r="X774" s="606"/>
      <c r="Y774" s="606"/>
      <c r="Z774" s="606"/>
    </row>
    <row r="775" spans="2:26">
      <c r="B775" s="185"/>
      <c r="D775" s="215"/>
      <c r="F775" s="270"/>
      <c r="I775" s="606"/>
      <c r="J775" s="606"/>
      <c r="K775" s="606"/>
      <c r="L775" s="606"/>
      <c r="M775" s="606"/>
      <c r="N775" s="606"/>
      <c r="O775" s="606"/>
      <c r="P775" s="606"/>
      <c r="Q775" s="606"/>
      <c r="R775" s="606"/>
      <c r="S775" s="606"/>
      <c r="T775" s="606"/>
      <c r="U775" s="606"/>
      <c r="V775" s="606"/>
      <c r="W775" s="606"/>
      <c r="X775" s="606"/>
      <c r="Y775" s="606"/>
      <c r="Z775" s="606"/>
    </row>
    <row r="776" spans="2:26">
      <c r="B776" s="185"/>
      <c r="D776" s="215"/>
      <c r="F776" s="270"/>
      <c r="I776" s="606"/>
      <c r="J776" s="606"/>
      <c r="K776" s="606"/>
      <c r="L776" s="606"/>
      <c r="M776" s="606"/>
      <c r="N776" s="606"/>
      <c r="O776" s="606"/>
      <c r="P776" s="606"/>
      <c r="Q776" s="606"/>
      <c r="R776" s="606"/>
      <c r="S776" s="606"/>
      <c r="T776" s="606"/>
      <c r="U776" s="606"/>
      <c r="V776" s="606"/>
      <c r="W776" s="606"/>
      <c r="X776" s="606"/>
      <c r="Y776" s="606"/>
      <c r="Z776" s="606"/>
    </row>
    <row r="777" spans="2:26">
      <c r="B777" s="185"/>
      <c r="D777" s="215"/>
      <c r="F777" s="270"/>
      <c r="I777" s="606"/>
      <c r="J777" s="606"/>
      <c r="K777" s="606"/>
      <c r="L777" s="606"/>
      <c r="M777" s="606"/>
      <c r="N777" s="606"/>
      <c r="O777" s="606"/>
      <c r="P777" s="606"/>
      <c r="Q777" s="606"/>
      <c r="R777" s="606"/>
      <c r="S777" s="606"/>
      <c r="T777" s="606"/>
      <c r="U777" s="606"/>
      <c r="V777" s="606"/>
      <c r="W777" s="606"/>
      <c r="X777" s="606"/>
      <c r="Y777" s="606"/>
      <c r="Z777" s="606"/>
    </row>
    <row r="778" spans="2:26">
      <c r="B778" s="185"/>
      <c r="D778" s="215"/>
      <c r="F778" s="270"/>
      <c r="I778" s="606"/>
      <c r="J778" s="606"/>
      <c r="K778" s="606"/>
      <c r="L778" s="606"/>
      <c r="M778" s="606"/>
      <c r="N778" s="606"/>
      <c r="O778" s="606"/>
      <c r="P778" s="606"/>
      <c r="Q778" s="606"/>
      <c r="R778" s="606"/>
      <c r="S778" s="606"/>
      <c r="T778" s="606"/>
      <c r="U778" s="606"/>
      <c r="V778" s="606"/>
      <c r="W778" s="606"/>
      <c r="X778" s="606"/>
      <c r="Y778" s="606"/>
      <c r="Z778" s="606"/>
    </row>
    <row r="779" spans="2:26">
      <c r="B779" s="185"/>
      <c r="D779" s="215"/>
      <c r="F779" s="270"/>
      <c r="I779" s="606"/>
      <c r="J779" s="606"/>
      <c r="K779" s="606"/>
      <c r="L779" s="606"/>
      <c r="M779" s="606"/>
      <c r="N779" s="606"/>
      <c r="O779" s="606"/>
      <c r="P779" s="606"/>
      <c r="Q779" s="606"/>
      <c r="R779" s="606"/>
      <c r="S779" s="606"/>
      <c r="T779" s="606"/>
      <c r="U779" s="606"/>
      <c r="V779" s="606"/>
      <c r="W779" s="606"/>
      <c r="X779" s="606"/>
      <c r="Y779" s="606"/>
      <c r="Z779" s="606"/>
    </row>
    <row r="780" spans="2:26">
      <c r="B780" s="185"/>
      <c r="D780" s="215"/>
      <c r="F780" s="270"/>
      <c r="I780" s="606"/>
      <c r="J780" s="606"/>
      <c r="K780" s="606"/>
      <c r="L780" s="606"/>
      <c r="M780" s="606"/>
      <c r="N780" s="606"/>
      <c r="O780" s="606"/>
      <c r="P780" s="606"/>
      <c r="Q780" s="606"/>
      <c r="R780" s="606"/>
      <c r="S780" s="606"/>
      <c r="T780" s="606"/>
      <c r="U780" s="606"/>
      <c r="V780" s="606"/>
      <c r="W780" s="606"/>
      <c r="X780" s="606"/>
      <c r="Y780" s="606"/>
      <c r="Z780" s="606"/>
    </row>
    <row r="781" spans="2:26">
      <c r="B781" s="185"/>
      <c r="D781" s="215"/>
      <c r="F781" s="270"/>
      <c r="I781" s="606"/>
      <c r="J781" s="606"/>
      <c r="K781" s="606"/>
      <c r="L781" s="606"/>
      <c r="M781" s="606"/>
      <c r="N781" s="606"/>
      <c r="O781" s="606"/>
      <c r="P781" s="606"/>
      <c r="Q781" s="606"/>
      <c r="R781" s="606"/>
      <c r="S781" s="606"/>
      <c r="T781" s="606"/>
      <c r="U781" s="606"/>
      <c r="V781" s="606"/>
      <c r="W781" s="606"/>
      <c r="X781" s="606"/>
      <c r="Y781" s="606"/>
      <c r="Z781" s="606"/>
    </row>
    <row r="782" spans="2:26">
      <c r="B782" s="185"/>
      <c r="D782" s="215"/>
      <c r="F782" s="270"/>
      <c r="I782" s="606"/>
      <c r="J782" s="606"/>
      <c r="K782" s="606"/>
      <c r="L782" s="606"/>
      <c r="M782" s="606"/>
      <c r="N782" s="606"/>
      <c r="O782" s="606"/>
      <c r="P782" s="606"/>
      <c r="Q782" s="606"/>
      <c r="R782" s="606"/>
      <c r="S782" s="606"/>
      <c r="T782" s="606"/>
      <c r="U782" s="606"/>
      <c r="V782" s="606"/>
      <c r="W782" s="606"/>
      <c r="X782" s="606"/>
      <c r="Y782" s="606"/>
      <c r="Z782" s="606"/>
    </row>
    <row r="783" spans="2:26">
      <c r="B783" s="185"/>
      <c r="D783" s="215"/>
      <c r="F783" s="270"/>
      <c r="I783" s="606"/>
      <c r="J783" s="606"/>
      <c r="K783" s="606"/>
      <c r="L783" s="606"/>
      <c r="M783" s="606"/>
      <c r="N783" s="606"/>
      <c r="O783" s="606"/>
      <c r="P783" s="606"/>
      <c r="Q783" s="606"/>
      <c r="R783" s="606"/>
      <c r="S783" s="606"/>
      <c r="T783" s="606"/>
      <c r="U783" s="606"/>
      <c r="V783" s="606"/>
      <c r="W783" s="606"/>
      <c r="X783" s="606"/>
      <c r="Y783" s="606"/>
      <c r="Z783" s="606"/>
    </row>
    <row r="784" spans="2:26">
      <c r="B784" s="185"/>
      <c r="D784" s="215"/>
      <c r="F784" s="270"/>
      <c r="I784" s="606"/>
      <c r="J784" s="606"/>
      <c r="K784" s="606"/>
      <c r="L784" s="606"/>
      <c r="M784" s="606"/>
      <c r="N784" s="606"/>
      <c r="O784" s="606"/>
      <c r="P784" s="606"/>
      <c r="Q784" s="606"/>
      <c r="R784" s="606"/>
      <c r="S784" s="606"/>
      <c r="T784" s="606"/>
      <c r="U784" s="606"/>
      <c r="V784" s="606"/>
      <c r="W784" s="606"/>
      <c r="X784" s="606"/>
      <c r="Y784" s="606"/>
      <c r="Z784" s="606"/>
    </row>
    <row r="785" spans="2:26">
      <c r="B785" s="185"/>
      <c r="D785" s="215"/>
      <c r="F785" s="270"/>
      <c r="I785" s="606"/>
      <c r="J785" s="606"/>
      <c r="K785" s="606"/>
      <c r="L785" s="606"/>
      <c r="M785" s="606"/>
      <c r="N785" s="606"/>
      <c r="O785" s="606"/>
      <c r="P785" s="606"/>
      <c r="Q785" s="606"/>
      <c r="R785" s="606"/>
      <c r="S785" s="606"/>
      <c r="T785" s="606"/>
      <c r="U785" s="606"/>
      <c r="V785" s="606"/>
      <c r="W785" s="606"/>
      <c r="X785" s="606"/>
      <c r="Y785" s="606"/>
      <c r="Z785" s="606"/>
    </row>
    <row r="786" spans="2:26">
      <c r="B786" s="185"/>
      <c r="D786" s="215"/>
      <c r="F786" s="270"/>
      <c r="I786" s="606"/>
      <c r="J786" s="606"/>
      <c r="K786" s="606"/>
      <c r="L786" s="606"/>
      <c r="M786" s="606"/>
      <c r="N786" s="606"/>
      <c r="O786" s="606"/>
      <c r="P786" s="606"/>
      <c r="Q786" s="606"/>
      <c r="R786" s="606"/>
      <c r="S786" s="606"/>
      <c r="T786" s="606"/>
      <c r="U786" s="606"/>
      <c r="V786" s="606"/>
      <c r="W786" s="606"/>
      <c r="X786" s="606"/>
      <c r="Y786" s="606"/>
      <c r="Z786" s="606"/>
    </row>
    <row r="787" spans="2:26">
      <c r="B787" s="185"/>
      <c r="D787" s="215"/>
      <c r="F787" s="270"/>
      <c r="I787" s="606"/>
      <c r="J787" s="606"/>
      <c r="K787" s="606"/>
      <c r="L787" s="606"/>
      <c r="M787" s="606"/>
      <c r="N787" s="606"/>
      <c r="O787" s="606"/>
      <c r="P787" s="606"/>
      <c r="Q787" s="606"/>
      <c r="R787" s="606"/>
      <c r="S787" s="606"/>
      <c r="T787" s="606"/>
      <c r="U787" s="606"/>
      <c r="V787" s="606"/>
      <c r="W787" s="606"/>
      <c r="X787" s="606"/>
      <c r="Y787" s="606"/>
      <c r="Z787" s="606"/>
    </row>
    <row r="788" spans="2:26">
      <c r="B788" s="185"/>
      <c r="D788" s="215"/>
      <c r="F788" s="270"/>
      <c r="I788" s="606"/>
      <c r="J788" s="606"/>
      <c r="K788" s="606"/>
      <c r="L788" s="606"/>
      <c r="M788" s="606"/>
      <c r="N788" s="606"/>
      <c r="O788" s="606"/>
      <c r="P788" s="606"/>
      <c r="Q788" s="606"/>
      <c r="R788" s="606"/>
      <c r="S788" s="606"/>
      <c r="T788" s="606"/>
      <c r="U788" s="606"/>
      <c r="V788" s="606"/>
      <c r="W788" s="606"/>
      <c r="X788" s="606"/>
      <c r="Y788" s="606"/>
      <c r="Z788" s="606"/>
    </row>
    <row r="789" spans="2:26">
      <c r="B789" s="185"/>
      <c r="D789" s="215"/>
      <c r="F789" s="270"/>
      <c r="I789" s="606"/>
      <c r="J789" s="606"/>
      <c r="K789" s="606"/>
      <c r="L789" s="606"/>
      <c r="M789" s="606"/>
      <c r="N789" s="606"/>
      <c r="O789" s="606"/>
      <c r="P789" s="606"/>
      <c r="Q789" s="606"/>
      <c r="R789" s="606"/>
      <c r="S789" s="606"/>
      <c r="T789" s="606"/>
      <c r="U789" s="606"/>
      <c r="V789" s="606"/>
      <c r="W789" s="606"/>
      <c r="X789" s="606"/>
      <c r="Y789" s="606"/>
      <c r="Z789" s="606"/>
    </row>
    <row r="790" spans="2:26">
      <c r="B790" s="185"/>
      <c r="D790" s="215"/>
      <c r="F790" s="270"/>
      <c r="I790" s="606"/>
      <c r="J790" s="606"/>
      <c r="K790" s="606"/>
      <c r="L790" s="606"/>
      <c r="M790" s="606"/>
      <c r="N790" s="606"/>
      <c r="O790" s="606"/>
      <c r="P790" s="606"/>
      <c r="Q790" s="606"/>
      <c r="R790" s="606"/>
      <c r="S790" s="606"/>
      <c r="T790" s="606"/>
      <c r="U790" s="606"/>
      <c r="V790" s="606"/>
      <c r="W790" s="606"/>
      <c r="X790" s="606"/>
      <c r="Y790" s="606"/>
      <c r="Z790" s="606"/>
    </row>
    <row r="791" spans="2:26">
      <c r="B791" s="185"/>
      <c r="D791" s="215"/>
      <c r="F791" s="270"/>
      <c r="I791" s="606"/>
      <c r="J791" s="606"/>
      <c r="K791" s="606"/>
      <c r="L791" s="606"/>
      <c r="M791" s="606"/>
      <c r="N791" s="606"/>
      <c r="O791" s="606"/>
      <c r="P791" s="606"/>
      <c r="Q791" s="606"/>
      <c r="R791" s="606"/>
      <c r="S791" s="606"/>
      <c r="T791" s="606"/>
      <c r="U791" s="606"/>
      <c r="V791" s="606"/>
      <c r="W791" s="606"/>
      <c r="X791" s="606"/>
      <c r="Y791" s="606"/>
      <c r="Z791" s="606"/>
    </row>
    <row r="792" spans="2:26">
      <c r="B792" s="185"/>
      <c r="D792" s="215"/>
      <c r="F792" s="270"/>
      <c r="I792" s="606"/>
      <c r="J792" s="606"/>
      <c r="K792" s="606"/>
      <c r="L792" s="606"/>
      <c r="M792" s="606"/>
      <c r="N792" s="606"/>
      <c r="O792" s="606"/>
      <c r="P792" s="606"/>
      <c r="Q792" s="606"/>
      <c r="R792" s="606"/>
      <c r="S792" s="606"/>
      <c r="T792" s="606"/>
      <c r="U792" s="606"/>
      <c r="V792" s="606"/>
      <c r="W792" s="606"/>
      <c r="X792" s="606"/>
      <c r="Y792" s="606"/>
      <c r="Z792" s="606"/>
    </row>
    <row r="793" spans="2:26">
      <c r="B793" s="185"/>
      <c r="D793" s="215"/>
      <c r="F793" s="270"/>
      <c r="I793" s="606"/>
      <c r="J793" s="606"/>
      <c r="K793" s="606"/>
      <c r="L793" s="606"/>
      <c r="M793" s="606"/>
      <c r="N793" s="606"/>
      <c r="O793" s="606"/>
      <c r="P793" s="606"/>
      <c r="Q793" s="606"/>
      <c r="R793" s="606"/>
      <c r="S793" s="606"/>
      <c r="T793" s="606"/>
      <c r="U793" s="606"/>
      <c r="V793" s="606"/>
      <c r="W793" s="606"/>
      <c r="X793" s="606"/>
      <c r="Y793" s="606"/>
      <c r="Z793" s="606"/>
    </row>
    <row r="794" spans="2:26">
      <c r="B794" s="185"/>
      <c r="D794" s="215"/>
      <c r="F794" s="270"/>
      <c r="I794" s="606"/>
      <c r="J794" s="606"/>
      <c r="K794" s="606"/>
      <c r="L794" s="606"/>
      <c r="M794" s="606"/>
      <c r="N794" s="606"/>
      <c r="O794" s="606"/>
      <c r="P794" s="606"/>
      <c r="Q794" s="606"/>
      <c r="R794" s="606"/>
      <c r="S794" s="606"/>
      <c r="T794" s="606"/>
      <c r="U794" s="606"/>
      <c r="V794" s="606"/>
      <c r="W794" s="606"/>
      <c r="X794" s="606"/>
      <c r="Y794" s="606"/>
      <c r="Z794" s="606"/>
    </row>
    <row r="795" spans="2:26">
      <c r="B795" s="185"/>
      <c r="D795" s="215"/>
      <c r="F795" s="270"/>
      <c r="I795" s="606"/>
      <c r="J795" s="606"/>
      <c r="K795" s="606"/>
      <c r="L795" s="606"/>
      <c r="M795" s="606"/>
      <c r="N795" s="606"/>
      <c r="O795" s="606"/>
      <c r="P795" s="606"/>
      <c r="Q795" s="606"/>
      <c r="R795" s="606"/>
      <c r="S795" s="606"/>
      <c r="T795" s="606"/>
      <c r="U795" s="606"/>
      <c r="V795" s="606"/>
      <c r="W795" s="606"/>
      <c r="X795" s="606"/>
      <c r="Y795" s="606"/>
      <c r="Z795" s="606"/>
    </row>
    <row r="796" spans="2:26">
      <c r="B796" s="185"/>
      <c r="D796" s="215"/>
      <c r="F796" s="270"/>
      <c r="I796" s="606"/>
      <c r="J796" s="606"/>
      <c r="K796" s="606"/>
      <c r="L796" s="606"/>
      <c r="M796" s="606"/>
      <c r="N796" s="606"/>
      <c r="O796" s="606"/>
      <c r="P796" s="606"/>
      <c r="Q796" s="606"/>
      <c r="R796" s="606"/>
      <c r="S796" s="606"/>
      <c r="T796" s="606"/>
      <c r="U796" s="606"/>
      <c r="V796" s="606"/>
      <c r="W796" s="606"/>
      <c r="X796" s="606"/>
      <c r="Y796" s="606"/>
      <c r="Z796" s="606"/>
    </row>
    <row r="797" spans="2:26">
      <c r="B797" s="185"/>
      <c r="D797" s="215"/>
      <c r="F797" s="270"/>
      <c r="I797" s="606"/>
      <c r="J797" s="606"/>
      <c r="K797" s="606"/>
      <c r="L797" s="606"/>
      <c r="M797" s="606"/>
      <c r="N797" s="606"/>
      <c r="O797" s="606"/>
      <c r="P797" s="606"/>
      <c r="Q797" s="606"/>
      <c r="R797" s="606"/>
      <c r="S797" s="606"/>
      <c r="T797" s="606"/>
      <c r="U797" s="606"/>
      <c r="V797" s="606"/>
      <c r="W797" s="606"/>
      <c r="X797" s="606"/>
      <c r="Y797" s="606"/>
      <c r="Z797" s="606"/>
    </row>
    <row r="798" spans="2:26">
      <c r="B798" s="185"/>
      <c r="D798" s="215"/>
      <c r="F798" s="270"/>
      <c r="I798" s="606"/>
      <c r="J798" s="606"/>
      <c r="K798" s="606"/>
      <c r="L798" s="606"/>
      <c r="M798" s="606"/>
      <c r="N798" s="606"/>
      <c r="O798" s="606"/>
      <c r="P798" s="606"/>
      <c r="Q798" s="606"/>
      <c r="R798" s="606"/>
      <c r="S798" s="606"/>
      <c r="T798" s="606"/>
      <c r="U798" s="606"/>
      <c r="V798" s="606"/>
      <c r="W798" s="606"/>
      <c r="X798" s="606"/>
      <c r="Y798" s="606"/>
      <c r="Z798" s="606"/>
    </row>
    <row r="799" spans="2:26">
      <c r="B799" s="185"/>
      <c r="D799" s="215"/>
      <c r="F799" s="270"/>
      <c r="I799" s="606"/>
      <c r="J799" s="606"/>
      <c r="K799" s="606"/>
      <c r="L799" s="606"/>
      <c r="M799" s="606"/>
      <c r="N799" s="606"/>
      <c r="O799" s="606"/>
      <c r="P799" s="606"/>
      <c r="Q799" s="606"/>
      <c r="R799" s="606"/>
      <c r="S799" s="606"/>
      <c r="T799" s="606"/>
      <c r="U799" s="606"/>
      <c r="V799" s="606"/>
      <c r="W799" s="606"/>
      <c r="X799" s="606"/>
      <c r="Y799" s="606"/>
      <c r="Z799" s="606"/>
    </row>
    <row r="800" spans="2:26">
      <c r="B800" s="185"/>
      <c r="D800" s="215"/>
      <c r="F800" s="270"/>
      <c r="I800" s="606"/>
      <c r="J800" s="606"/>
      <c r="K800" s="606"/>
      <c r="L800" s="606"/>
      <c r="M800" s="606"/>
      <c r="N800" s="606"/>
      <c r="O800" s="606"/>
      <c r="P800" s="606"/>
      <c r="Q800" s="606"/>
      <c r="R800" s="606"/>
      <c r="S800" s="606"/>
      <c r="T800" s="606"/>
      <c r="U800" s="606"/>
      <c r="V800" s="606"/>
      <c r="W800" s="606"/>
      <c r="X800" s="606"/>
      <c r="Y800" s="606"/>
      <c r="Z800" s="606"/>
    </row>
    <row r="801" spans="2:26">
      <c r="B801" s="185"/>
      <c r="D801" s="215"/>
      <c r="F801" s="270"/>
      <c r="I801" s="606"/>
      <c r="J801" s="606"/>
      <c r="K801" s="606"/>
      <c r="L801" s="606"/>
      <c r="M801" s="606"/>
      <c r="N801" s="606"/>
      <c r="O801" s="606"/>
      <c r="P801" s="606"/>
      <c r="Q801" s="606"/>
      <c r="R801" s="606"/>
      <c r="S801" s="606"/>
      <c r="T801" s="606"/>
      <c r="U801" s="606"/>
      <c r="V801" s="606"/>
      <c r="W801" s="606"/>
      <c r="X801" s="606"/>
      <c r="Y801" s="606"/>
      <c r="Z801" s="606"/>
    </row>
    <row r="802" spans="2:26">
      <c r="B802" s="185"/>
      <c r="D802" s="215"/>
      <c r="F802" s="270"/>
      <c r="I802" s="606"/>
      <c r="J802" s="606"/>
      <c r="K802" s="606"/>
      <c r="L802" s="606"/>
      <c r="M802" s="606"/>
      <c r="N802" s="606"/>
      <c r="O802" s="606"/>
      <c r="P802" s="606"/>
      <c r="Q802" s="606"/>
      <c r="R802" s="606"/>
      <c r="S802" s="606"/>
      <c r="T802" s="606"/>
      <c r="U802" s="606"/>
      <c r="V802" s="606"/>
      <c r="W802" s="606"/>
      <c r="X802" s="606"/>
      <c r="Y802" s="606"/>
      <c r="Z802" s="606"/>
    </row>
    <row r="803" spans="2:26">
      <c r="I803" s="606"/>
      <c r="J803" s="606"/>
      <c r="K803" s="606"/>
      <c r="L803" s="606"/>
      <c r="M803" s="606"/>
      <c r="N803" s="606"/>
      <c r="O803" s="606"/>
      <c r="P803" s="606"/>
      <c r="Q803" s="606"/>
      <c r="R803" s="606"/>
      <c r="S803" s="606"/>
      <c r="T803" s="606"/>
      <c r="U803" s="606"/>
      <c r="V803" s="606"/>
      <c r="W803" s="606"/>
      <c r="X803" s="606"/>
      <c r="Y803" s="606"/>
      <c r="Z803" s="606"/>
    </row>
    <row r="804" spans="2:26">
      <c r="I804" s="606"/>
      <c r="J804" s="606"/>
      <c r="K804" s="606"/>
      <c r="L804" s="606"/>
      <c r="M804" s="606"/>
      <c r="N804" s="606"/>
      <c r="O804" s="606"/>
      <c r="P804" s="606"/>
      <c r="Q804" s="606"/>
      <c r="R804" s="606"/>
      <c r="S804" s="606"/>
      <c r="T804" s="606"/>
      <c r="U804" s="606"/>
      <c r="V804" s="606"/>
      <c r="W804" s="606"/>
      <c r="X804" s="606"/>
      <c r="Y804" s="606"/>
      <c r="Z804" s="606"/>
    </row>
    <row r="805" spans="2:26">
      <c r="I805" s="606"/>
      <c r="J805" s="606"/>
      <c r="K805" s="606"/>
      <c r="L805" s="606"/>
      <c r="M805" s="606"/>
      <c r="N805" s="606"/>
      <c r="O805" s="606"/>
      <c r="P805" s="606"/>
      <c r="Q805" s="606"/>
      <c r="R805" s="606"/>
      <c r="S805" s="606"/>
      <c r="T805" s="606"/>
      <c r="U805" s="606"/>
      <c r="V805" s="606"/>
      <c r="W805" s="606"/>
      <c r="X805" s="606"/>
      <c r="Y805" s="606"/>
      <c r="Z805" s="606"/>
    </row>
    <row r="806" spans="2:26">
      <c r="I806" s="606"/>
      <c r="J806" s="606"/>
      <c r="K806" s="606"/>
      <c r="L806" s="606"/>
      <c r="M806" s="606"/>
      <c r="N806" s="606"/>
      <c r="O806" s="606"/>
      <c r="P806" s="606"/>
      <c r="Q806" s="606"/>
      <c r="R806" s="606"/>
      <c r="S806" s="606"/>
      <c r="T806" s="606"/>
      <c r="U806" s="606"/>
      <c r="V806" s="606"/>
      <c r="W806" s="606"/>
      <c r="X806" s="606"/>
      <c r="Y806" s="606"/>
      <c r="Z806" s="606"/>
    </row>
    <row r="807" spans="2:26">
      <c r="I807" s="606"/>
      <c r="J807" s="606"/>
      <c r="K807" s="606"/>
      <c r="L807" s="606"/>
      <c r="M807" s="606"/>
      <c r="N807" s="606"/>
      <c r="O807" s="606"/>
      <c r="P807" s="606"/>
      <c r="Q807" s="606"/>
      <c r="R807" s="606"/>
      <c r="S807" s="606"/>
      <c r="T807" s="606"/>
      <c r="U807" s="606"/>
      <c r="V807" s="606"/>
      <c r="W807" s="606"/>
      <c r="X807" s="606"/>
      <c r="Y807" s="606"/>
      <c r="Z807" s="606"/>
    </row>
    <row r="808" spans="2:26">
      <c r="I808" s="606"/>
      <c r="J808" s="606"/>
      <c r="K808" s="606"/>
      <c r="L808" s="606"/>
      <c r="M808" s="606"/>
      <c r="N808" s="606"/>
      <c r="O808" s="606"/>
      <c r="P808" s="606"/>
      <c r="Q808" s="606"/>
      <c r="R808" s="606"/>
      <c r="S808" s="606"/>
      <c r="T808" s="606"/>
      <c r="U808" s="606"/>
      <c r="V808" s="606"/>
      <c r="W808" s="606"/>
      <c r="X808" s="606"/>
      <c r="Y808" s="606"/>
      <c r="Z808" s="606"/>
    </row>
    <row r="809" spans="2:26">
      <c r="I809" s="606"/>
      <c r="J809" s="606"/>
      <c r="K809" s="606"/>
      <c r="L809" s="606"/>
      <c r="M809" s="606"/>
      <c r="N809" s="606"/>
      <c r="O809" s="606"/>
      <c r="P809" s="606"/>
      <c r="Q809" s="606"/>
      <c r="R809" s="606"/>
      <c r="S809" s="606"/>
      <c r="T809" s="606"/>
      <c r="U809" s="606"/>
      <c r="V809" s="606"/>
      <c r="W809" s="606"/>
      <c r="X809" s="606"/>
      <c r="Y809" s="606"/>
      <c r="Z809" s="606"/>
    </row>
    <row r="810" spans="2:26">
      <c r="I810" s="606"/>
      <c r="J810" s="606"/>
      <c r="K810" s="606"/>
      <c r="L810" s="606"/>
      <c r="M810" s="606"/>
      <c r="N810" s="606"/>
      <c r="O810" s="606"/>
      <c r="P810" s="606"/>
      <c r="Q810" s="606"/>
      <c r="R810" s="606"/>
      <c r="S810" s="606"/>
      <c r="T810" s="606"/>
      <c r="U810" s="606"/>
      <c r="V810" s="606"/>
      <c r="W810" s="606"/>
      <c r="X810" s="606"/>
      <c r="Y810" s="606"/>
      <c r="Z810" s="606"/>
    </row>
    <row r="811" spans="2:26">
      <c r="I811" s="606"/>
      <c r="J811" s="606"/>
      <c r="K811" s="606"/>
      <c r="L811" s="606"/>
      <c r="M811" s="606"/>
      <c r="N811" s="606"/>
      <c r="O811" s="606"/>
      <c r="P811" s="606"/>
      <c r="Q811" s="606"/>
      <c r="R811" s="606"/>
      <c r="S811" s="606"/>
      <c r="T811" s="606"/>
      <c r="U811" s="606"/>
      <c r="V811" s="606"/>
      <c r="W811" s="606"/>
      <c r="X811" s="606"/>
      <c r="Y811" s="606"/>
      <c r="Z811" s="606"/>
    </row>
    <row r="812" spans="2:26">
      <c r="I812" s="606"/>
      <c r="J812" s="606"/>
      <c r="K812" s="606"/>
      <c r="L812" s="606"/>
      <c r="M812" s="606"/>
      <c r="N812" s="606"/>
      <c r="O812" s="606"/>
      <c r="P812" s="606"/>
      <c r="Q812" s="606"/>
      <c r="R812" s="606"/>
      <c r="S812" s="606"/>
      <c r="T812" s="606"/>
      <c r="U812" s="606"/>
      <c r="V812" s="606"/>
      <c r="W812" s="606"/>
      <c r="X812" s="606"/>
      <c r="Y812" s="606"/>
      <c r="Z812" s="606"/>
    </row>
    <row r="813" spans="2:26">
      <c r="I813" s="606"/>
      <c r="J813" s="606"/>
      <c r="K813" s="606"/>
      <c r="L813" s="606"/>
      <c r="M813" s="606"/>
      <c r="N813" s="606"/>
      <c r="O813" s="606"/>
      <c r="P813" s="606"/>
      <c r="Q813" s="606"/>
      <c r="R813" s="606"/>
      <c r="S813" s="606"/>
      <c r="T813" s="606"/>
      <c r="U813" s="606"/>
      <c r="V813" s="606"/>
      <c r="W813" s="606"/>
      <c r="X813" s="606"/>
      <c r="Y813" s="606"/>
      <c r="Z813" s="606"/>
    </row>
    <row r="814" spans="2:26">
      <c r="I814" s="606"/>
      <c r="J814" s="606"/>
      <c r="K814" s="606"/>
      <c r="L814" s="606"/>
      <c r="M814" s="606"/>
      <c r="N814" s="606"/>
      <c r="O814" s="606"/>
      <c r="P814" s="606"/>
      <c r="Q814" s="606"/>
      <c r="R814" s="606"/>
      <c r="S814" s="606"/>
      <c r="T814" s="606"/>
      <c r="U814" s="606"/>
      <c r="V814" s="606"/>
      <c r="W814" s="606"/>
      <c r="X814" s="606"/>
      <c r="Y814" s="606"/>
      <c r="Z814" s="606"/>
    </row>
    <row r="815" spans="2:26">
      <c r="I815" s="606"/>
      <c r="J815" s="606"/>
      <c r="K815" s="606"/>
      <c r="L815" s="606"/>
      <c r="M815" s="606"/>
      <c r="N815" s="606"/>
      <c r="O815" s="606"/>
      <c r="P815" s="606"/>
      <c r="Q815" s="606"/>
      <c r="R815" s="606"/>
      <c r="S815" s="606"/>
      <c r="T815" s="606"/>
      <c r="U815" s="606"/>
      <c r="V815" s="606"/>
      <c r="W815" s="606"/>
      <c r="X815" s="606"/>
      <c r="Y815" s="606"/>
      <c r="Z815" s="606"/>
    </row>
    <row r="816" spans="2:26">
      <c r="I816" s="606"/>
      <c r="J816" s="606"/>
      <c r="K816" s="606"/>
      <c r="L816" s="606"/>
      <c r="M816" s="606"/>
      <c r="N816" s="606"/>
      <c r="O816" s="606"/>
      <c r="P816" s="606"/>
      <c r="Q816" s="606"/>
      <c r="R816" s="606"/>
      <c r="S816" s="606"/>
      <c r="T816" s="606"/>
      <c r="U816" s="606"/>
      <c r="V816" s="606"/>
      <c r="W816" s="606"/>
      <c r="X816" s="606"/>
      <c r="Y816" s="606"/>
      <c r="Z816" s="606"/>
    </row>
    <row r="817" spans="9:26">
      <c r="I817" s="606"/>
      <c r="J817" s="606"/>
      <c r="K817" s="606"/>
      <c r="L817" s="606"/>
      <c r="M817" s="606"/>
      <c r="N817" s="606"/>
      <c r="O817" s="606"/>
      <c r="P817" s="606"/>
      <c r="Q817" s="606"/>
      <c r="R817" s="606"/>
      <c r="S817" s="606"/>
      <c r="T817" s="606"/>
      <c r="U817" s="606"/>
      <c r="V817" s="606"/>
      <c r="W817" s="606"/>
      <c r="X817" s="606"/>
      <c r="Y817" s="606"/>
      <c r="Z817" s="606"/>
    </row>
    <row r="818" spans="9:26">
      <c r="I818" s="606"/>
      <c r="J818" s="606"/>
      <c r="K818" s="606"/>
      <c r="L818" s="606"/>
      <c r="M818" s="606"/>
      <c r="N818" s="606"/>
      <c r="O818" s="606"/>
      <c r="P818" s="606"/>
      <c r="Q818" s="606"/>
      <c r="R818" s="606"/>
      <c r="S818" s="606"/>
      <c r="T818" s="606"/>
      <c r="U818" s="606"/>
      <c r="V818" s="606"/>
      <c r="W818" s="606"/>
      <c r="X818" s="606"/>
      <c r="Y818" s="606"/>
      <c r="Z818" s="606"/>
    </row>
    <row r="819" spans="9:26">
      <c r="I819" s="606"/>
      <c r="J819" s="606"/>
      <c r="K819" s="606"/>
      <c r="L819" s="606"/>
      <c r="M819" s="606"/>
      <c r="N819" s="606"/>
      <c r="O819" s="606"/>
      <c r="P819" s="606"/>
      <c r="Q819" s="606"/>
      <c r="R819" s="606"/>
      <c r="S819" s="606"/>
      <c r="T819" s="606"/>
      <c r="U819" s="606"/>
      <c r="V819" s="606"/>
      <c r="W819" s="606"/>
      <c r="X819" s="606"/>
      <c r="Y819" s="606"/>
      <c r="Z819" s="606"/>
    </row>
    <row r="820" spans="9:26">
      <c r="I820" s="606"/>
      <c r="J820" s="606"/>
      <c r="K820" s="606"/>
      <c r="L820" s="606"/>
      <c r="M820" s="606"/>
      <c r="N820" s="606"/>
      <c r="O820" s="606"/>
      <c r="P820" s="606"/>
      <c r="Q820" s="606"/>
      <c r="R820" s="606"/>
      <c r="S820" s="606"/>
      <c r="T820" s="606"/>
      <c r="U820" s="606"/>
      <c r="V820" s="606"/>
      <c r="W820" s="606"/>
      <c r="X820" s="606"/>
      <c r="Y820" s="606"/>
      <c r="Z820" s="606"/>
    </row>
    <row r="821" spans="9:26">
      <c r="I821" s="606"/>
      <c r="J821" s="606"/>
      <c r="K821" s="606"/>
      <c r="L821" s="606"/>
      <c r="M821" s="606"/>
      <c r="N821" s="606"/>
      <c r="O821" s="606"/>
      <c r="P821" s="606"/>
      <c r="Q821" s="606"/>
      <c r="R821" s="606"/>
      <c r="S821" s="606"/>
      <c r="T821" s="606"/>
      <c r="U821" s="606"/>
      <c r="V821" s="606"/>
      <c r="W821" s="606"/>
      <c r="X821" s="606"/>
      <c r="Y821" s="606"/>
      <c r="Z821" s="606"/>
    </row>
    <row r="822" spans="9:26">
      <c r="I822" s="606"/>
      <c r="J822" s="606"/>
      <c r="K822" s="606"/>
      <c r="L822" s="606"/>
      <c r="M822" s="606"/>
      <c r="N822" s="606"/>
      <c r="O822" s="606"/>
      <c r="P822" s="606"/>
      <c r="Q822" s="606"/>
      <c r="R822" s="606"/>
      <c r="S822" s="606"/>
      <c r="T822" s="606"/>
      <c r="U822" s="606"/>
      <c r="V822" s="606"/>
      <c r="W822" s="606"/>
      <c r="X822" s="606"/>
      <c r="Y822" s="606"/>
      <c r="Z822" s="606"/>
    </row>
    <row r="823" spans="9:26">
      <c r="I823" s="606"/>
      <c r="J823" s="606"/>
      <c r="K823" s="606"/>
      <c r="L823" s="606"/>
      <c r="M823" s="606"/>
      <c r="N823" s="606"/>
      <c r="O823" s="606"/>
      <c r="P823" s="606"/>
      <c r="Q823" s="606"/>
      <c r="R823" s="606"/>
      <c r="S823" s="606"/>
      <c r="T823" s="606"/>
      <c r="U823" s="606"/>
      <c r="V823" s="606"/>
      <c r="W823" s="606"/>
      <c r="X823" s="606"/>
      <c r="Y823" s="606"/>
      <c r="Z823" s="606"/>
    </row>
    <row r="824" spans="9:26">
      <c r="I824" s="606"/>
      <c r="J824" s="606"/>
      <c r="K824" s="606"/>
      <c r="L824" s="606"/>
      <c r="M824" s="606"/>
      <c r="N824" s="606"/>
      <c r="O824" s="606"/>
      <c r="P824" s="606"/>
      <c r="Q824" s="606"/>
      <c r="R824" s="606"/>
      <c r="S824" s="606"/>
      <c r="T824" s="606"/>
      <c r="U824" s="606"/>
      <c r="V824" s="606"/>
      <c r="W824" s="606"/>
      <c r="X824" s="606"/>
      <c r="Y824" s="606"/>
      <c r="Z824" s="606"/>
    </row>
    <row r="825" spans="9:26">
      <c r="I825" s="606"/>
      <c r="J825" s="606"/>
      <c r="K825" s="606"/>
      <c r="L825" s="606"/>
      <c r="M825" s="606"/>
      <c r="N825" s="606"/>
      <c r="O825" s="606"/>
      <c r="P825" s="606"/>
      <c r="Q825" s="606"/>
      <c r="R825" s="606"/>
      <c r="S825" s="606"/>
      <c r="T825" s="606"/>
      <c r="U825" s="606"/>
      <c r="V825" s="606"/>
      <c r="W825" s="606"/>
      <c r="X825" s="606"/>
      <c r="Y825" s="606"/>
      <c r="Z825" s="606"/>
    </row>
    <row r="826" spans="9:26">
      <c r="I826" s="606"/>
      <c r="J826" s="606"/>
      <c r="K826" s="606"/>
      <c r="L826" s="606"/>
      <c r="M826" s="606"/>
      <c r="N826" s="606"/>
      <c r="O826" s="606"/>
      <c r="P826" s="606"/>
      <c r="Q826" s="606"/>
      <c r="R826" s="606"/>
      <c r="S826" s="606"/>
      <c r="T826" s="606"/>
      <c r="U826" s="606"/>
      <c r="V826" s="606"/>
      <c r="W826" s="606"/>
      <c r="X826" s="606"/>
      <c r="Y826" s="606"/>
      <c r="Z826" s="606"/>
    </row>
    <row r="827" spans="9:26">
      <c r="I827" s="606"/>
      <c r="J827" s="606"/>
      <c r="K827" s="606"/>
      <c r="L827" s="606"/>
      <c r="M827" s="606"/>
      <c r="N827" s="606"/>
      <c r="O827" s="606"/>
      <c r="P827" s="606"/>
      <c r="Q827" s="606"/>
      <c r="R827" s="606"/>
      <c r="S827" s="606"/>
      <c r="T827" s="606"/>
      <c r="U827" s="606"/>
      <c r="V827" s="606"/>
      <c r="W827" s="606"/>
      <c r="X827" s="606"/>
      <c r="Y827" s="606"/>
      <c r="Z827" s="606"/>
    </row>
    <row r="828" spans="9:26">
      <c r="I828" s="606"/>
      <c r="J828" s="606"/>
      <c r="K828" s="606"/>
      <c r="L828" s="606"/>
      <c r="M828" s="606"/>
      <c r="N828" s="606"/>
      <c r="O828" s="606"/>
      <c r="P828" s="606"/>
      <c r="Q828" s="606"/>
      <c r="R828" s="606"/>
      <c r="S828" s="606"/>
      <c r="T828" s="606"/>
      <c r="U828" s="606"/>
      <c r="V828" s="606"/>
      <c r="W828" s="606"/>
      <c r="X828" s="606"/>
      <c r="Y828" s="606"/>
      <c r="Z828" s="606"/>
    </row>
    <row r="829" spans="9:26">
      <c r="I829" s="606"/>
      <c r="J829" s="606"/>
      <c r="K829" s="606"/>
      <c r="L829" s="606"/>
      <c r="M829" s="606"/>
      <c r="N829" s="606"/>
      <c r="O829" s="606"/>
      <c r="P829" s="606"/>
      <c r="Q829" s="606"/>
      <c r="R829" s="606"/>
      <c r="S829" s="606"/>
      <c r="T829" s="606"/>
      <c r="U829" s="606"/>
      <c r="V829" s="606"/>
      <c r="W829" s="606"/>
      <c r="X829" s="606"/>
      <c r="Y829" s="606"/>
      <c r="Z829" s="606"/>
    </row>
    <row r="830" spans="9:26">
      <c r="I830" s="606"/>
      <c r="J830" s="606"/>
      <c r="K830" s="606"/>
      <c r="L830" s="606"/>
      <c r="M830" s="606"/>
      <c r="N830" s="606"/>
      <c r="O830" s="606"/>
      <c r="P830" s="606"/>
      <c r="Q830" s="606"/>
      <c r="R830" s="606"/>
      <c r="S830" s="606"/>
      <c r="T830" s="606"/>
      <c r="U830" s="606"/>
      <c r="V830" s="606"/>
      <c r="W830" s="606"/>
      <c r="X830" s="606"/>
      <c r="Y830" s="606"/>
      <c r="Z830" s="606"/>
    </row>
    <row r="831" spans="9:26">
      <c r="I831" s="606"/>
      <c r="J831" s="606"/>
      <c r="K831" s="606"/>
      <c r="L831" s="606"/>
      <c r="M831" s="606"/>
      <c r="N831" s="606"/>
      <c r="O831" s="606"/>
      <c r="P831" s="606"/>
      <c r="Q831" s="606"/>
      <c r="R831" s="606"/>
      <c r="S831" s="606"/>
      <c r="T831" s="606"/>
      <c r="U831" s="606"/>
      <c r="V831" s="606"/>
      <c r="W831" s="606"/>
      <c r="X831" s="606"/>
      <c r="Y831" s="606"/>
      <c r="Z831" s="606"/>
    </row>
    <row r="832" spans="9:26">
      <c r="I832" s="606"/>
      <c r="J832" s="606"/>
      <c r="K832" s="606"/>
      <c r="L832" s="606"/>
      <c r="M832" s="606"/>
      <c r="N832" s="606"/>
      <c r="O832" s="606"/>
      <c r="P832" s="606"/>
      <c r="Q832" s="606"/>
      <c r="R832" s="606"/>
      <c r="S832" s="606"/>
      <c r="T832" s="606"/>
      <c r="U832" s="606"/>
      <c r="V832" s="606"/>
      <c r="W832" s="606"/>
      <c r="X832" s="606"/>
      <c r="Y832" s="606"/>
      <c r="Z832" s="606"/>
    </row>
    <row r="833" spans="9:26">
      <c r="I833" s="606"/>
      <c r="J833" s="606"/>
      <c r="K833" s="606"/>
      <c r="L833" s="606"/>
      <c r="M833" s="606"/>
      <c r="N833" s="606"/>
      <c r="O833" s="606"/>
      <c r="P833" s="606"/>
      <c r="Q833" s="606"/>
      <c r="R833" s="606"/>
      <c r="S833" s="606"/>
      <c r="T833" s="606"/>
      <c r="U833" s="606"/>
      <c r="V833" s="606"/>
      <c r="W833" s="606"/>
      <c r="X833" s="606"/>
      <c r="Y833" s="606"/>
      <c r="Z833" s="606"/>
    </row>
    <row r="834" spans="9:26">
      <c r="I834" s="606"/>
      <c r="J834" s="606"/>
      <c r="K834" s="606"/>
      <c r="L834" s="606"/>
      <c r="M834" s="606"/>
      <c r="N834" s="606"/>
      <c r="O834" s="606"/>
      <c r="P834" s="606"/>
      <c r="Q834" s="606"/>
      <c r="R834" s="606"/>
      <c r="S834" s="606"/>
      <c r="T834" s="606"/>
      <c r="U834" s="606"/>
      <c r="V834" s="606"/>
      <c r="W834" s="606"/>
      <c r="X834" s="606"/>
      <c r="Y834" s="606"/>
      <c r="Z834" s="606"/>
    </row>
    <row r="835" spans="9:26">
      <c r="I835" s="606"/>
      <c r="J835" s="606"/>
      <c r="K835" s="606"/>
      <c r="L835" s="606"/>
      <c r="M835" s="606"/>
      <c r="N835" s="606"/>
      <c r="O835" s="606"/>
      <c r="P835" s="606"/>
      <c r="Q835" s="606"/>
      <c r="R835" s="606"/>
      <c r="S835" s="606"/>
      <c r="T835" s="606"/>
      <c r="U835" s="606"/>
      <c r="V835" s="606"/>
      <c r="W835" s="606"/>
      <c r="X835" s="606"/>
      <c r="Y835" s="606"/>
      <c r="Z835" s="606"/>
    </row>
    <row r="836" spans="9:26">
      <c r="I836" s="606"/>
      <c r="J836" s="606"/>
      <c r="K836" s="606"/>
      <c r="L836" s="606"/>
      <c r="M836" s="606"/>
      <c r="N836" s="606"/>
      <c r="O836" s="606"/>
      <c r="P836" s="606"/>
      <c r="Q836" s="606"/>
      <c r="R836" s="606"/>
      <c r="S836" s="606"/>
      <c r="T836" s="606"/>
      <c r="U836" s="606"/>
      <c r="V836" s="606"/>
      <c r="W836" s="606"/>
      <c r="X836" s="606"/>
      <c r="Y836" s="606"/>
      <c r="Z836" s="606"/>
    </row>
    <row r="837" spans="9:26">
      <c r="I837" s="606"/>
      <c r="J837" s="606"/>
      <c r="K837" s="606"/>
      <c r="L837" s="606"/>
      <c r="M837" s="606"/>
      <c r="N837" s="606"/>
      <c r="O837" s="606"/>
      <c r="P837" s="606"/>
      <c r="Q837" s="606"/>
      <c r="R837" s="606"/>
      <c r="S837" s="606"/>
      <c r="T837" s="606"/>
      <c r="U837" s="606"/>
      <c r="V837" s="606"/>
      <c r="W837" s="606"/>
      <c r="X837" s="606"/>
      <c r="Y837" s="606"/>
      <c r="Z837" s="606"/>
    </row>
    <row r="838" spans="9:26">
      <c r="I838" s="606"/>
      <c r="J838" s="606"/>
      <c r="K838" s="606"/>
      <c r="L838" s="606"/>
      <c r="M838" s="606"/>
      <c r="N838" s="606"/>
      <c r="O838" s="606"/>
      <c r="P838" s="606"/>
      <c r="Q838" s="606"/>
      <c r="R838" s="606"/>
      <c r="S838" s="606"/>
      <c r="T838" s="606"/>
      <c r="U838" s="606"/>
      <c r="V838" s="606"/>
      <c r="W838" s="606"/>
      <c r="X838" s="606"/>
      <c r="Y838" s="606"/>
      <c r="Z838" s="606"/>
    </row>
    <row r="839" spans="9:26">
      <c r="I839" s="606"/>
      <c r="J839" s="606"/>
      <c r="K839" s="606"/>
      <c r="L839" s="606"/>
      <c r="M839" s="606"/>
      <c r="N839" s="606"/>
      <c r="O839" s="606"/>
      <c r="P839" s="606"/>
      <c r="Q839" s="606"/>
      <c r="R839" s="606"/>
      <c r="S839" s="606"/>
      <c r="T839" s="606"/>
      <c r="U839" s="606"/>
      <c r="V839" s="606"/>
      <c r="W839" s="606"/>
      <c r="X839" s="606"/>
      <c r="Y839" s="606"/>
      <c r="Z839" s="606"/>
    </row>
    <row r="840" spans="9:26">
      <c r="I840" s="606"/>
      <c r="J840" s="606"/>
      <c r="K840" s="606"/>
      <c r="L840" s="606"/>
      <c r="M840" s="606"/>
      <c r="N840" s="606"/>
      <c r="O840" s="606"/>
      <c r="P840" s="606"/>
      <c r="Q840" s="606"/>
      <c r="R840" s="606"/>
      <c r="S840" s="606"/>
      <c r="T840" s="606"/>
      <c r="U840" s="606"/>
      <c r="V840" s="606"/>
      <c r="W840" s="606"/>
      <c r="X840" s="606"/>
      <c r="Y840" s="606"/>
      <c r="Z840" s="606"/>
    </row>
    <row r="841" spans="9:26">
      <c r="I841" s="606"/>
      <c r="J841" s="606"/>
      <c r="K841" s="606"/>
      <c r="L841" s="606"/>
      <c r="M841" s="606"/>
      <c r="N841" s="606"/>
      <c r="O841" s="606"/>
      <c r="P841" s="606"/>
      <c r="Q841" s="606"/>
      <c r="R841" s="606"/>
      <c r="S841" s="606"/>
      <c r="T841" s="606"/>
      <c r="U841" s="606"/>
      <c r="V841" s="606"/>
      <c r="W841" s="606"/>
      <c r="X841" s="606"/>
      <c r="Y841" s="606"/>
      <c r="Z841" s="606"/>
    </row>
    <row r="842" spans="9:26">
      <c r="I842" s="606"/>
      <c r="J842" s="606"/>
      <c r="K842" s="606"/>
      <c r="L842" s="606"/>
      <c r="M842" s="606"/>
      <c r="N842" s="606"/>
      <c r="O842" s="606"/>
      <c r="P842" s="606"/>
      <c r="Q842" s="606"/>
      <c r="R842" s="606"/>
      <c r="S842" s="606"/>
      <c r="T842" s="606"/>
      <c r="U842" s="606"/>
      <c r="V842" s="606"/>
      <c r="W842" s="606"/>
      <c r="X842" s="606"/>
      <c r="Y842" s="606"/>
      <c r="Z842" s="606"/>
    </row>
    <row r="843" spans="9:26">
      <c r="I843" s="606"/>
      <c r="J843" s="606"/>
      <c r="K843" s="606"/>
      <c r="L843" s="606"/>
      <c r="M843" s="606"/>
      <c r="N843" s="606"/>
      <c r="O843" s="606"/>
      <c r="P843" s="606"/>
      <c r="Q843" s="606"/>
      <c r="R843" s="606"/>
      <c r="S843" s="606"/>
      <c r="T843" s="606"/>
      <c r="U843" s="606"/>
      <c r="V843" s="606"/>
      <c r="W843" s="606"/>
      <c r="X843" s="606"/>
      <c r="Y843" s="606"/>
      <c r="Z843" s="606"/>
    </row>
    <row r="844" spans="9:26">
      <c r="I844" s="606"/>
      <c r="J844" s="606"/>
      <c r="K844" s="606"/>
      <c r="L844" s="606"/>
      <c r="M844" s="606"/>
      <c r="N844" s="606"/>
      <c r="O844" s="606"/>
      <c r="P844" s="606"/>
      <c r="Q844" s="606"/>
      <c r="R844" s="606"/>
      <c r="S844" s="606"/>
      <c r="T844" s="606"/>
      <c r="U844" s="606"/>
      <c r="V844" s="606"/>
      <c r="W844" s="606"/>
      <c r="X844" s="606"/>
      <c r="Y844" s="606"/>
      <c r="Z844" s="606"/>
    </row>
    <row r="845" spans="9:26">
      <c r="I845" s="606"/>
      <c r="J845" s="606"/>
      <c r="K845" s="606"/>
      <c r="L845" s="606"/>
      <c r="M845" s="606"/>
      <c r="N845" s="606"/>
      <c r="O845" s="606"/>
      <c r="P845" s="606"/>
      <c r="Q845" s="606"/>
      <c r="R845" s="606"/>
      <c r="S845" s="606"/>
      <c r="T845" s="606"/>
      <c r="U845" s="606"/>
      <c r="V845" s="606"/>
      <c r="W845" s="606"/>
      <c r="X845" s="606"/>
      <c r="Y845" s="606"/>
      <c r="Z845" s="606"/>
    </row>
    <row r="846" spans="9:26">
      <c r="I846" s="606"/>
      <c r="J846" s="606"/>
      <c r="K846" s="606"/>
      <c r="L846" s="606"/>
      <c r="M846" s="606"/>
      <c r="N846" s="606"/>
      <c r="O846" s="606"/>
      <c r="P846" s="606"/>
      <c r="Q846" s="606"/>
      <c r="R846" s="606"/>
      <c r="S846" s="606"/>
      <c r="T846" s="606"/>
      <c r="U846" s="606"/>
      <c r="V846" s="606"/>
      <c r="W846" s="606"/>
      <c r="X846" s="606"/>
      <c r="Y846" s="606"/>
      <c r="Z846" s="606"/>
    </row>
    <row r="847" spans="9:26">
      <c r="I847" s="606"/>
      <c r="J847" s="606"/>
      <c r="K847" s="606"/>
      <c r="L847" s="606"/>
      <c r="M847" s="606"/>
      <c r="N847" s="606"/>
      <c r="O847" s="606"/>
      <c r="P847" s="606"/>
      <c r="Q847" s="606"/>
      <c r="R847" s="606"/>
      <c r="S847" s="606"/>
      <c r="T847" s="606"/>
      <c r="U847" s="606"/>
      <c r="V847" s="606"/>
      <c r="W847" s="606"/>
      <c r="X847" s="606"/>
      <c r="Y847" s="606"/>
      <c r="Z847" s="606"/>
    </row>
    <row r="848" spans="9:26">
      <c r="I848" s="606"/>
      <c r="J848" s="606"/>
      <c r="K848" s="606"/>
      <c r="L848" s="606"/>
      <c r="M848" s="606"/>
      <c r="N848" s="606"/>
      <c r="O848" s="606"/>
      <c r="P848" s="606"/>
      <c r="Q848" s="606"/>
      <c r="R848" s="606"/>
      <c r="S848" s="606"/>
      <c r="T848" s="606"/>
      <c r="U848" s="606"/>
      <c r="V848" s="606"/>
      <c r="W848" s="606"/>
      <c r="X848" s="606"/>
      <c r="Y848" s="606"/>
      <c r="Z848" s="606"/>
    </row>
    <row r="849" spans="9:26">
      <c r="I849" s="606"/>
      <c r="J849" s="606"/>
      <c r="K849" s="606"/>
      <c r="L849" s="606"/>
      <c r="M849" s="606"/>
      <c r="N849" s="606"/>
      <c r="O849" s="606"/>
      <c r="P849" s="606"/>
      <c r="Q849" s="606"/>
      <c r="R849" s="606"/>
      <c r="S849" s="606"/>
      <c r="T849" s="606"/>
      <c r="U849" s="606"/>
      <c r="V849" s="606"/>
      <c r="W849" s="606"/>
      <c r="X849" s="606"/>
      <c r="Y849" s="606"/>
      <c r="Z849" s="606"/>
    </row>
    <row r="850" spans="9:26">
      <c r="I850" s="606"/>
      <c r="J850" s="606"/>
      <c r="K850" s="606"/>
      <c r="L850" s="606"/>
      <c r="M850" s="606"/>
      <c r="N850" s="606"/>
      <c r="O850" s="606"/>
      <c r="P850" s="606"/>
      <c r="Q850" s="606"/>
      <c r="R850" s="606"/>
      <c r="S850" s="606"/>
      <c r="T850" s="606"/>
      <c r="U850" s="606"/>
      <c r="V850" s="606"/>
      <c r="W850" s="606"/>
      <c r="X850" s="606"/>
      <c r="Y850" s="606"/>
      <c r="Z850" s="606"/>
    </row>
    <row r="851" spans="9:26">
      <c r="I851" s="606"/>
      <c r="J851" s="606"/>
      <c r="K851" s="606"/>
      <c r="L851" s="606"/>
      <c r="M851" s="606"/>
      <c r="N851" s="606"/>
      <c r="O851" s="606"/>
      <c r="P851" s="606"/>
      <c r="Q851" s="606"/>
      <c r="R851" s="606"/>
      <c r="S851" s="606"/>
      <c r="T851" s="606"/>
      <c r="U851" s="606"/>
      <c r="V851" s="606"/>
      <c r="W851" s="606"/>
      <c r="X851" s="606"/>
      <c r="Y851" s="606"/>
      <c r="Z851" s="606"/>
    </row>
    <row r="852" spans="9:26">
      <c r="I852" s="606"/>
      <c r="J852" s="606"/>
      <c r="K852" s="606"/>
      <c r="L852" s="606"/>
      <c r="M852" s="606"/>
      <c r="N852" s="606"/>
      <c r="O852" s="606"/>
      <c r="P852" s="606"/>
      <c r="Q852" s="606"/>
      <c r="R852" s="606"/>
      <c r="S852" s="606"/>
      <c r="T852" s="606"/>
      <c r="U852" s="606"/>
      <c r="V852" s="606"/>
      <c r="W852" s="606"/>
      <c r="X852" s="606"/>
      <c r="Y852" s="606"/>
      <c r="Z852" s="606"/>
    </row>
    <row r="853" spans="9:26">
      <c r="I853" s="606"/>
      <c r="J853" s="606"/>
      <c r="K853" s="606"/>
      <c r="L853" s="606"/>
      <c r="M853" s="606"/>
      <c r="N853" s="606"/>
      <c r="O853" s="606"/>
      <c r="P853" s="606"/>
      <c r="Q853" s="606"/>
      <c r="R853" s="606"/>
      <c r="S853" s="606"/>
      <c r="T853" s="606"/>
      <c r="U853" s="606"/>
      <c r="V853" s="606"/>
      <c r="W853" s="606"/>
      <c r="X853" s="606"/>
      <c r="Y853" s="606"/>
      <c r="Z853" s="606"/>
    </row>
    <row r="854" spans="9:26">
      <c r="I854" s="606"/>
      <c r="J854" s="606"/>
      <c r="K854" s="606"/>
      <c r="L854" s="606"/>
      <c r="M854" s="606"/>
      <c r="N854" s="606"/>
      <c r="O854" s="606"/>
      <c r="P854" s="606"/>
      <c r="Q854" s="606"/>
      <c r="R854" s="606"/>
      <c r="S854" s="606"/>
      <c r="T854" s="606"/>
      <c r="U854" s="606"/>
      <c r="V854" s="606"/>
      <c r="W854" s="606"/>
      <c r="X854" s="606"/>
      <c r="Y854" s="606"/>
      <c r="Z854" s="606"/>
    </row>
    <row r="855" spans="9:26">
      <c r="I855" s="606"/>
      <c r="J855" s="606"/>
      <c r="K855" s="606"/>
      <c r="L855" s="606"/>
      <c r="M855" s="606"/>
      <c r="N855" s="606"/>
      <c r="O855" s="606"/>
      <c r="P855" s="606"/>
      <c r="Q855" s="606"/>
      <c r="R855" s="606"/>
      <c r="S855" s="606"/>
      <c r="T855" s="606"/>
      <c r="U855" s="606"/>
      <c r="V855" s="606"/>
      <c r="W855" s="606"/>
      <c r="X855" s="606"/>
      <c r="Y855" s="606"/>
      <c r="Z855" s="606"/>
    </row>
    <row r="856" spans="9:26">
      <c r="I856" s="606"/>
      <c r="J856" s="606"/>
      <c r="K856" s="606"/>
      <c r="L856" s="606"/>
      <c r="M856" s="606"/>
      <c r="N856" s="606"/>
      <c r="O856" s="606"/>
      <c r="P856" s="606"/>
      <c r="Q856" s="606"/>
      <c r="R856" s="606"/>
      <c r="S856" s="606"/>
      <c r="T856" s="606"/>
      <c r="U856" s="606"/>
      <c r="V856" s="606"/>
      <c r="W856" s="606"/>
      <c r="X856" s="606"/>
      <c r="Y856" s="606"/>
      <c r="Z856" s="606"/>
    </row>
    <row r="857" spans="9:26">
      <c r="I857" s="606"/>
      <c r="J857" s="606"/>
      <c r="K857" s="606"/>
      <c r="L857" s="606"/>
      <c r="M857" s="606"/>
      <c r="N857" s="606"/>
      <c r="O857" s="606"/>
      <c r="P857" s="606"/>
      <c r="Q857" s="606"/>
      <c r="R857" s="606"/>
      <c r="S857" s="606"/>
      <c r="T857" s="606"/>
      <c r="U857" s="606"/>
      <c r="V857" s="606"/>
      <c r="W857" s="606"/>
      <c r="X857" s="606"/>
      <c r="Y857" s="606"/>
      <c r="Z857" s="606"/>
    </row>
    <row r="858" spans="9:26">
      <c r="I858" s="606"/>
      <c r="J858" s="606"/>
      <c r="K858" s="606"/>
      <c r="L858" s="606"/>
      <c r="M858" s="606"/>
      <c r="N858" s="606"/>
      <c r="O858" s="606"/>
      <c r="P858" s="606"/>
      <c r="Q858" s="606"/>
      <c r="R858" s="606"/>
      <c r="S858" s="606"/>
      <c r="T858" s="606"/>
      <c r="U858" s="606"/>
      <c r="V858" s="606"/>
      <c r="W858" s="606"/>
      <c r="X858" s="606"/>
      <c r="Y858" s="606"/>
      <c r="Z858" s="606"/>
    </row>
    <row r="859" spans="9:26">
      <c r="I859" s="606"/>
      <c r="J859" s="606"/>
      <c r="K859" s="606"/>
      <c r="L859" s="606"/>
      <c r="M859" s="606"/>
      <c r="N859" s="606"/>
      <c r="O859" s="606"/>
      <c r="P859" s="606"/>
      <c r="Q859" s="606"/>
      <c r="R859" s="606"/>
      <c r="S859" s="606"/>
      <c r="T859" s="606"/>
      <c r="U859" s="606"/>
      <c r="V859" s="606"/>
      <c r="W859" s="606"/>
      <c r="X859" s="606"/>
      <c r="Y859" s="606"/>
      <c r="Z859" s="606"/>
    </row>
    <row r="860" spans="9:26">
      <c r="I860" s="606"/>
      <c r="J860" s="606"/>
      <c r="K860" s="606"/>
      <c r="L860" s="606"/>
      <c r="M860" s="606"/>
      <c r="N860" s="606"/>
      <c r="O860" s="606"/>
      <c r="P860" s="606"/>
      <c r="Q860" s="606"/>
      <c r="R860" s="606"/>
      <c r="S860" s="606"/>
      <c r="T860" s="606"/>
      <c r="U860" s="606"/>
      <c r="V860" s="606"/>
      <c r="W860" s="606"/>
      <c r="X860" s="606"/>
      <c r="Y860" s="606"/>
      <c r="Z860" s="606"/>
    </row>
    <row r="861" spans="9:26">
      <c r="I861" s="606"/>
      <c r="J861" s="606"/>
      <c r="K861" s="606"/>
      <c r="L861" s="606"/>
      <c r="M861" s="606"/>
      <c r="N861" s="606"/>
      <c r="O861" s="606"/>
      <c r="P861" s="606"/>
      <c r="Q861" s="606"/>
      <c r="R861" s="606"/>
      <c r="S861" s="606"/>
      <c r="T861" s="606"/>
      <c r="U861" s="606"/>
      <c r="V861" s="606"/>
      <c r="W861" s="606"/>
      <c r="X861" s="606"/>
      <c r="Y861" s="606"/>
      <c r="Z861" s="606"/>
    </row>
    <row r="862" spans="9:26">
      <c r="I862" s="606"/>
      <c r="J862" s="606"/>
      <c r="K862" s="606"/>
      <c r="L862" s="606"/>
      <c r="M862" s="606"/>
      <c r="N862" s="606"/>
      <c r="O862" s="606"/>
      <c r="P862" s="606"/>
      <c r="Q862" s="606"/>
      <c r="R862" s="606"/>
      <c r="S862" s="606"/>
      <c r="T862" s="606"/>
      <c r="U862" s="606"/>
      <c r="V862" s="606"/>
      <c r="W862" s="606"/>
      <c r="X862" s="606"/>
      <c r="Y862" s="606"/>
      <c r="Z862" s="606"/>
    </row>
    <row r="863" spans="9:26">
      <c r="I863" s="606"/>
      <c r="J863" s="606"/>
      <c r="K863" s="606"/>
      <c r="L863" s="606"/>
      <c r="M863" s="606"/>
      <c r="N863" s="606"/>
      <c r="O863" s="606"/>
      <c r="P863" s="606"/>
      <c r="Q863" s="606"/>
      <c r="R863" s="606"/>
      <c r="S863" s="606"/>
      <c r="T863" s="606"/>
      <c r="U863" s="606"/>
      <c r="V863" s="606"/>
      <c r="W863" s="606"/>
      <c r="X863" s="606"/>
      <c r="Y863" s="606"/>
      <c r="Z863" s="606"/>
    </row>
    <row r="864" spans="9:26">
      <c r="I864" s="606"/>
      <c r="J864" s="606"/>
      <c r="K864" s="606"/>
      <c r="L864" s="606"/>
      <c r="M864" s="606"/>
      <c r="N864" s="606"/>
      <c r="O864" s="606"/>
      <c r="P864" s="606"/>
      <c r="Q864" s="606"/>
      <c r="R864" s="606"/>
      <c r="S864" s="606"/>
      <c r="T864" s="606"/>
      <c r="U864" s="606"/>
      <c r="V864" s="606"/>
      <c r="W864" s="606"/>
      <c r="X864" s="606"/>
      <c r="Y864" s="606"/>
      <c r="Z864" s="606"/>
    </row>
    <row r="865" spans="9:26">
      <c r="I865" s="606"/>
      <c r="J865" s="606"/>
      <c r="K865" s="606"/>
      <c r="L865" s="606"/>
      <c r="M865" s="606"/>
      <c r="N865" s="606"/>
      <c r="O865" s="606"/>
      <c r="P865" s="606"/>
      <c r="Q865" s="606"/>
      <c r="R865" s="606"/>
      <c r="S865" s="606"/>
      <c r="T865" s="606"/>
      <c r="U865" s="606"/>
      <c r="V865" s="606"/>
      <c r="W865" s="606"/>
      <c r="X865" s="606"/>
      <c r="Y865" s="606"/>
      <c r="Z865" s="606"/>
    </row>
    <row r="866" spans="9:26">
      <c r="I866" s="606"/>
      <c r="J866" s="606"/>
      <c r="K866" s="606"/>
      <c r="L866" s="606"/>
      <c r="M866" s="606"/>
      <c r="N866" s="606"/>
      <c r="O866" s="606"/>
      <c r="P866" s="606"/>
      <c r="Q866" s="606"/>
      <c r="R866" s="606"/>
      <c r="S866" s="606"/>
      <c r="T866" s="606"/>
      <c r="U866" s="606"/>
      <c r="V866" s="606"/>
      <c r="W866" s="606"/>
      <c r="X866" s="606"/>
      <c r="Y866" s="606"/>
      <c r="Z866" s="606"/>
    </row>
    <row r="867" spans="9:26">
      <c r="I867" s="606"/>
      <c r="J867" s="606"/>
      <c r="K867" s="606"/>
      <c r="L867" s="606"/>
      <c r="M867" s="606"/>
      <c r="N867" s="606"/>
      <c r="O867" s="606"/>
      <c r="P867" s="606"/>
      <c r="Q867" s="606"/>
      <c r="R867" s="606"/>
      <c r="S867" s="606"/>
      <c r="T867" s="606"/>
      <c r="U867" s="606"/>
      <c r="V867" s="606"/>
      <c r="W867" s="606"/>
      <c r="X867" s="606"/>
      <c r="Y867" s="606"/>
      <c r="Z867" s="606"/>
    </row>
    <row r="868" spans="9:26">
      <c r="I868" s="606"/>
      <c r="J868" s="606"/>
      <c r="K868" s="606"/>
      <c r="L868" s="606"/>
      <c r="M868" s="606"/>
      <c r="N868" s="606"/>
      <c r="O868" s="606"/>
      <c r="P868" s="606"/>
      <c r="Q868" s="606"/>
      <c r="R868" s="606"/>
      <c r="S868" s="606"/>
      <c r="T868" s="606"/>
      <c r="U868" s="606"/>
      <c r="V868" s="606"/>
      <c r="W868" s="606"/>
      <c r="X868" s="606"/>
      <c r="Y868" s="606"/>
      <c r="Z868" s="606"/>
    </row>
    <row r="869" spans="9:26">
      <c r="I869" s="606"/>
      <c r="J869" s="606"/>
      <c r="K869" s="606"/>
      <c r="L869" s="606"/>
      <c r="M869" s="606"/>
      <c r="N869" s="606"/>
      <c r="O869" s="606"/>
      <c r="P869" s="606"/>
      <c r="Q869" s="606"/>
      <c r="R869" s="606"/>
      <c r="S869" s="606"/>
      <c r="T869" s="606"/>
      <c r="U869" s="606"/>
      <c r="V869" s="606"/>
      <c r="W869" s="606"/>
      <c r="X869" s="606"/>
      <c r="Y869" s="606"/>
      <c r="Z869" s="606"/>
    </row>
    <row r="870" spans="9:26">
      <c r="I870" s="606"/>
      <c r="J870" s="606"/>
      <c r="K870" s="606"/>
      <c r="L870" s="606"/>
      <c r="M870" s="606"/>
      <c r="N870" s="606"/>
      <c r="O870" s="606"/>
      <c r="P870" s="606"/>
      <c r="Q870" s="606"/>
      <c r="R870" s="606"/>
      <c r="S870" s="606"/>
      <c r="T870" s="606"/>
      <c r="U870" s="606"/>
      <c r="V870" s="606"/>
      <c r="W870" s="606"/>
      <c r="X870" s="606"/>
      <c r="Y870" s="606"/>
      <c r="Z870" s="606"/>
    </row>
    <row r="871" spans="9:26">
      <c r="I871" s="606"/>
      <c r="J871" s="606"/>
      <c r="K871" s="606"/>
      <c r="L871" s="606"/>
      <c r="M871" s="606"/>
      <c r="N871" s="606"/>
      <c r="O871" s="606"/>
      <c r="P871" s="606"/>
      <c r="Q871" s="606"/>
      <c r="R871" s="606"/>
      <c r="S871" s="606"/>
      <c r="T871" s="606"/>
      <c r="U871" s="606"/>
      <c r="V871" s="606"/>
      <c r="W871" s="606"/>
      <c r="X871" s="606"/>
      <c r="Y871" s="606"/>
      <c r="Z871" s="606"/>
    </row>
    <row r="872" spans="9:26">
      <c r="I872" s="606"/>
      <c r="J872" s="606"/>
      <c r="K872" s="606"/>
      <c r="L872" s="606"/>
      <c r="M872" s="606"/>
      <c r="N872" s="606"/>
      <c r="O872" s="606"/>
      <c r="P872" s="606"/>
      <c r="Q872" s="606"/>
      <c r="R872" s="606"/>
      <c r="S872" s="606"/>
      <c r="T872" s="606"/>
      <c r="U872" s="606"/>
      <c r="V872" s="606"/>
      <c r="W872" s="606"/>
      <c r="X872" s="606"/>
      <c r="Y872" s="606"/>
      <c r="Z872" s="606"/>
    </row>
    <row r="873" spans="9:26">
      <c r="I873" s="606"/>
      <c r="J873" s="606"/>
      <c r="K873" s="606"/>
      <c r="L873" s="606"/>
      <c r="M873" s="606"/>
      <c r="N873" s="606"/>
      <c r="O873" s="606"/>
      <c r="P873" s="606"/>
      <c r="Q873" s="606"/>
      <c r="R873" s="606"/>
      <c r="S873" s="606"/>
      <c r="T873" s="606"/>
      <c r="U873" s="606"/>
      <c r="V873" s="606"/>
      <c r="W873" s="606"/>
      <c r="X873" s="606"/>
      <c r="Y873" s="606"/>
      <c r="Z873" s="606"/>
    </row>
    <row r="874" spans="9:26">
      <c r="I874" s="606"/>
      <c r="J874" s="606"/>
      <c r="K874" s="606"/>
      <c r="L874" s="606"/>
      <c r="M874" s="606"/>
      <c r="N874" s="606"/>
      <c r="O874" s="606"/>
      <c r="P874" s="606"/>
      <c r="Q874" s="606"/>
      <c r="R874" s="606"/>
      <c r="S874" s="606"/>
      <c r="T874" s="606"/>
      <c r="U874" s="606"/>
      <c r="V874" s="606"/>
      <c r="W874" s="606"/>
      <c r="X874" s="606"/>
      <c r="Y874" s="606"/>
      <c r="Z874" s="606"/>
    </row>
    <row r="875" spans="9:26">
      <c r="I875" s="606"/>
      <c r="J875" s="606"/>
      <c r="K875" s="606"/>
      <c r="L875" s="606"/>
      <c r="M875" s="606"/>
      <c r="N875" s="606"/>
      <c r="O875" s="606"/>
      <c r="P875" s="606"/>
      <c r="Q875" s="606"/>
      <c r="R875" s="606"/>
      <c r="S875" s="606"/>
      <c r="T875" s="606"/>
      <c r="U875" s="606"/>
      <c r="V875" s="606"/>
      <c r="W875" s="606"/>
      <c r="X875" s="606"/>
      <c r="Y875" s="606"/>
      <c r="Z875" s="606"/>
    </row>
    <row r="876" spans="9:26">
      <c r="I876" s="606"/>
      <c r="J876" s="606"/>
      <c r="K876" s="606"/>
      <c r="L876" s="606"/>
      <c r="M876" s="606"/>
      <c r="N876" s="606"/>
      <c r="O876" s="606"/>
      <c r="P876" s="606"/>
      <c r="Q876" s="606"/>
      <c r="R876" s="606"/>
      <c r="S876" s="606"/>
      <c r="T876" s="606"/>
      <c r="U876" s="606"/>
      <c r="V876" s="606"/>
      <c r="W876" s="606"/>
      <c r="X876" s="606"/>
      <c r="Y876" s="606"/>
      <c r="Z876" s="606"/>
    </row>
    <row r="877" spans="9:26">
      <c r="I877" s="606"/>
      <c r="J877" s="606"/>
      <c r="K877" s="606"/>
      <c r="L877" s="606"/>
      <c r="M877" s="606"/>
      <c r="N877" s="606"/>
      <c r="O877" s="606"/>
      <c r="P877" s="606"/>
      <c r="Q877" s="606"/>
      <c r="R877" s="606"/>
      <c r="S877" s="606"/>
      <c r="T877" s="606"/>
      <c r="U877" s="606"/>
      <c r="V877" s="606"/>
      <c r="W877" s="606"/>
      <c r="X877" s="606"/>
      <c r="Y877" s="606"/>
      <c r="Z877" s="606"/>
    </row>
    <row r="878" spans="9:26">
      <c r="I878" s="606"/>
      <c r="J878" s="606"/>
      <c r="K878" s="606"/>
      <c r="L878" s="606"/>
      <c r="M878" s="606"/>
      <c r="N878" s="606"/>
      <c r="O878" s="606"/>
      <c r="P878" s="606"/>
      <c r="Q878" s="606"/>
      <c r="R878" s="606"/>
      <c r="S878" s="606"/>
      <c r="T878" s="606"/>
      <c r="U878" s="606"/>
      <c r="V878" s="606"/>
      <c r="W878" s="606"/>
      <c r="X878" s="606"/>
      <c r="Y878" s="606"/>
      <c r="Z878" s="606"/>
    </row>
    <row r="879" spans="9:26">
      <c r="I879" s="606"/>
      <c r="J879" s="606"/>
      <c r="K879" s="606"/>
      <c r="L879" s="606"/>
      <c r="M879" s="606"/>
      <c r="N879" s="606"/>
      <c r="O879" s="606"/>
      <c r="P879" s="606"/>
      <c r="Q879" s="606"/>
      <c r="R879" s="606"/>
      <c r="S879" s="606"/>
      <c r="T879" s="606"/>
      <c r="U879" s="606"/>
      <c r="V879" s="606"/>
      <c r="W879" s="606"/>
      <c r="X879" s="606"/>
      <c r="Y879" s="606"/>
      <c r="Z879" s="606"/>
    </row>
    <row r="880" spans="9:26">
      <c r="I880" s="606"/>
      <c r="J880" s="606"/>
      <c r="K880" s="606"/>
      <c r="L880" s="606"/>
      <c r="M880" s="606"/>
      <c r="N880" s="606"/>
      <c r="O880" s="606"/>
      <c r="P880" s="606"/>
      <c r="Q880" s="606"/>
      <c r="R880" s="606"/>
      <c r="S880" s="606"/>
      <c r="T880" s="606"/>
      <c r="U880" s="606"/>
      <c r="V880" s="606"/>
      <c r="W880" s="606"/>
      <c r="X880" s="606"/>
      <c r="Y880" s="606"/>
      <c r="Z880" s="606"/>
    </row>
    <row r="881" spans="9:26">
      <c r="I881" s="606"/>
      <c r="J881" s="606"/>
      <c r="K881" s="606"/>
      <c r="L881" s="606"/>
      <c r="M881" s="606"/>
      <c r="N881" s="606"/>
      <c r="O881" s="606"/>
      <c r="P881" s="606"/>
      <c r="Q881" s="606"/>
      <c r="R881" s="606"/>
      <c r="S881" s="606"/>
      <c r="T881" s="606"/>
      <c r="U881" s="606"/>
      <c r="V881" s="606"/>
      <c r="W881" s="606"/>
      <c r="X881" s="606"/>
      <c r="Y881" s="606"/>
      <c r="Z881" s="606"/>
    </row>
    <row r="882" spans="9:26">
      <c r="I882" s="606"/>
      <c r="J882" s="606"/>
      <c r="K882" s="606"/>
      <c r="L882" s="606"/>
      <c r="M882" s="606"/>
      <c r="N882" s="606"/>
      <c r="O882" s="606"/>
      <c r="P882" s="606"/>
      <c r="Q882" s="606"/>
      <c r="R882" s="606"/>
      <c r="S882" s="606"/>
      <c r="T882" s="606"/>
      <c r="U882" s="606"/>
      <c r="V882" s="606"/>
      <c r="W882" s="606"/>
      <c r="X882" s="606"/>
      <c r="Y882" s="606"/>
      <c r="Z882" s="606"/>
    </row>
    <row r="883" spans="9:26">
      <c r="I883" s="606"/>
      <c r="J883" s="606"/>
      <c r="K883" s="606"/>
      <c r="L883" s="606"/>
      <c r="M883" s="606"/>
      <c r="N883" s="606"/>
      <c r="O883" s="606"/>
      <c r="P883" s="606"/>
      <c r="Q883" s="606"/>
      <c r="R883" s="606"/>
      <c r="S883" s="606"/>
      <c r="T883" s="606"/>
      <c r="U883" s="606"/>
      <c r="V883" s="606"/>
      <c r="W883" s="606"/>
      <c r="X883" s="606"/>
      <c r="Y883" s="606"/>
      <c r="Z883" s="606"/>
    </row>
    <row r="884" spans="9:26">
      <c r="I884" s="606"/>
      <c r="J884" s="606"/>
      <c r="K884" s="606"/>
      <c r="L884" s="606"/>
      <c r="M884" s="606"/>
      <c r="N884" s="606"/>
      <c r="O884" s="606"/>
      <c r="P884" s="606"/>
      <c r="Q884" s="606"/>
      <c r="R884" s="606"/>
      <c r="S884" s="606"/>
      <c r="T884" s="606"/>
      <c r="U884" s="606"/>
      <c r="V884" s="606"/>
      <c r="W884" s="606"/>
      <c r="X884" s="606"/>
      <c r="Y884" s="606"/>
      <c r="Z884" s="606"/>
    </row>
    <row r="885" spans="9:26">
      <c r="I885" s="606"/>
      <c r="J885" s="606"/>
      <c r="K885" s="606"/>
      <c r="L885" s="606"/>
      <c r="M885" s="606"/>
      <c r="N885" s="606"/>
      <c r="O885" s="606"/>
      <c r="P885" s="606"/>
      <c r="Q885" s="606"/>
      <c r="R885" s="606"/>
      <c r="S885" s="606"/>
      <c r="T885" s="606"/>
      <c r="U885" s="606"/>
      <c r="V885" s="606"/>
      <c r="W885" s="606"/>
      <c r="X885" s="606"/>
      <c r="Y885" s="606"/>
      <c r="Z885" s="606"/>
    </row>
    <row r="886" spans="9:26">
      <c r="I886" s="606"/>
      <c r="J886" s="606"/>
      <c r="K886" s="606"/>
      <c r="L886" s="606"/>
      <c r="M886" s="606"/>
      <c r="N886" s="606"/>
      <c r="O886" s="606"/>
      <c r="P886" s="606"/>
      <c r="Q886" s="606"/>
      <c r="R886" s="606"/>
      <c r="S886" s="606"/>
      <c r="T886" s="606"/>
      <c r="U886" s="606"/>
      <c r="V886" s="606"/>
      <c r="W886" s="606"/>
      <c r="X886" s="606"/>
      <c r="Y886" s="606"/>
      <c r="Z886" s="606"/>
    </row>
    <row r="887" spans="9:26">
      <c r="I887" s="606"/>
      <c r="J887" s="606"/>
      <c r="K887" s="606"/>
      <c r="L887" s="606"/>
      <c r="M887" s="606"/>
      <c r="N887" s="606"/>
      <c r="O887" s="606"/>
      <c r="P887" s="606"/>
      <c r="Q887" s="606"/>
      <c r="R887" s="606"/>
      <c r="S887" s="606"/>
      <c r="T887" s="606"/>
      <c r="U887" s="606"/>
      <c r="V887" s="606"/>
      <c r="W887" s="606"/>
      <c r="X887" s="606"/>
      <c r="Y887" s="606"/>
      <c r="Z887" s="606"/>
    </row>
    <row r="888" spans="9:26">
      <c r="I888" s="606"/>
      <c r="J888" s="606"/>
      <c r="K888" s="606"/>
      <c r="L888" s="606"/>
      <c r="M888" s="606"/>
      <c r="N888" s="606"/>
      <c r="O888" s="606"/>
      <c r="P888" s="606"/>
      <c r="Q888" s="606"/>
      <c r="R888" s="606"/>
      <c r="S888" s="606"/>
      <c r="T888" s="606"/>
      <c r="U888" s="606"/>
      <c r="V888" s="606"/>
      <c r="W888" s="606"/>
      <c r="X888" s="606"/>
      <c r="Y888" s="606"/>
      <c r="Z888" s="606"/>
    </row>
    <row r="889" spans="9:26">
      <c r="I889" s="606"/>
      <c r="J889" s="606"/>
      <c r="K889" s="606"/>
      <c r="L889" s="606"/>
      <c r="M889" s="606"/>
      <c r="N889" s="606"/>
      <c r="O889" s="606"/>
      <c r="P889" s="606"/>
      <c r="Q889" s="606"/>
      <c r="R889" s="606"/>
      <c r="S889" s="606"/>
      <c r="T889" s="606"/>
      <c r="U889" s="606"/>
      <c r="V889" s="606"/>
      <c r="W889" s="606"/>
      <c r="X889" s="606"/>
      <c r="Y889" s="606"/>
      <c r="Z889" s="606"/>
    </row>
    <row r="890" spans="9:26">
      <c r="I890" s="606"/>
      <c r="J890" s="606"/>
      <c r="K890" s="606"/>
      <c r="L890" s="606"/>
      <c r="M890" s="606"/>
      <c r="N890" s="606"/>
      <c r="O890" s="606"/>
      <c r="P890" s="606"/>
      <c r="Q890" s="606"/>
      <c r="R890" s="606"/>
      <c r="S890" s="606"/>
      <c r="T890" s="606"/>
      <c r="U890" s="606"/>
      <c r="V890" s="606"/>
      <c r="W890" s="606"/>
      <c r="X890" s="606"/>
      <c r="Y890" s="606"/>
      <c r="Z890" s="606"/>
    </row>
    <row r="891" spans="9:26">
      <c r="I891" s="606"/>
      <c r="J891" s="606"/>
      <c r="K891" s="606"/>
      <c r="L891" s="606"/>
      <c r="M891" s="606"/>
      <c r="N891" s="606"/>
      <c r="O891" s="606"/>
      <c r="P891" s="606"/>
      <c r="Q891" s="606"/>
      <c r="R891" s="606"/>
      <c r="S891" s="606"/>
      <c r="T891" s="606"/>
      <c r="U891" s="606"/>
      <c r="V891" s="606"/>
      <c r="W891" s="606"/>
      <c r="X891" s="606"/>
      <c r="Y891" s="606"/>
      <c r="Z891" s="606"/>
    </row>
    <row r="892" spans="9:26">
      <c r="I892" s="606"/>
      <c r="J892" s="606"/>
      <c r="K892" s="606"/>
      <c r="L892" s="606"/>
      <c r="M892" s="606"/>
      <c r="N892" s="606"/>
      <c r="O892" s="606"/>
      <c r="P892" s="606"/>
      <c r="Q892" s="606"/>
      <c r="R892" s="606"/>
      <c r="S892" s="606"/>
      <c r="T892" s="606"/>
      <c r="U892" s="606"/>
      <c r="V892" s="606"/>
      <c r="W892" s="606"/>
      <c r="X892" s="606"/>
      <c r="Y892" s="606"/>
      <c r="Z892" s="606"/>
    </row>
    <row r="893" spans="9:26">
      <c r="I893" s="606"/>
      <c r="J893" s="606"/>
      <c r="K893" s="606"/>
      <c r="L893" s="606"/>
      <c r="M893" s="606"/>
      <c r="N893" s="606"/>
      <c r="O893" s="606"/>
      <c r="P893" s="606"/>
      <c r="Q893" s="606"/>
      <c r="R893" s="606"/>
      <c r="S893" s="606"/>
      <c r="T893" s="606"/>
      <c r="U893" s="606"/>
      <c r="V893" s="606"/>
      <c r="W893" s="606"/>
      <c r="X893" s="606"/>
      <c r="Y893" s="606"/>
      <c r="Z893" s="606"/>
    </row>
    <row r="894" spans="9:26">
      <c r="I894" s="606"/>
      <c r="J894" s="606"/>
      <c r="K894" s="606"/>
      <c r="L894" s="606"/>
      <c r="M894" s="606"/>
      <c r="N894" s="606"/>
      <c r="O894" s="606"/>
      <c r="P894" s="606"/>
      <c r="Q894" s="606"/>
      <c r="R894" s="606"/>
      <c r="S894" s="606"/>
      <c r="T894" s="606"/>
      <c r="U894" s="606"/>
      <c r="V894" s="606"/>
      <c r="W894" s="606"/>
      <c r="X894" s="606"/>
      <c r="Y894" s="606"/>
      <c r="Z894" s="606"/>
    </row>
    <row r="895" spans="9:26">
      <c r="I895" s="606"/>
      <c r="J895" s="606"/>
      <c r="K895" s="606"/>
      <c r="L895" s="606"/>
      <c r="M895" s="606"/>
      <c r="N895" s="606"/>
      <c r="O895" s="606"/>
      <c r="P895" s="606"/>
      <c r="Q895" s="606"/>
      <c r="R895" s="606"/>
      <c r="S895" s="606"/>
      <c r="T895" s="606"/>
      <c r="U895" s="606"/>
      <c r="V895" s="606"/>
      <c r="W895" s="606"/>
      <c r="X895" s="606"/>
      <c r="Y895" s="606"/>
      <c r="Z895" s="606"/>
    </row>
    <row r="896" spans="9:26">
      <c r="I896" s="606"/>
      <c r="J896" s="606"/>
      <c r="K896" s="606"/>
      <c r="L896" s="606"/>
      <c r="M896" s="606"/>
      <c r="N896" s="606"/>
      <c r="O896" s="606"/>
      <c r="P896" s="606"/>
      <c r="Q896" s="606"/>
      <c r="R896" s="606"/>
      <c r="S896" s="606"/>
      <c r="T896" s="606"/>
      <c r="U896" s="606"/>
      <c r="V896" s="606"/>
      <c r="W896" s="606"/>
      <c r="X896" s="606"/>
      <c r="Y896" s="606"/>
      <c r="Z896" s="606"/>
    </row>
    <row r="897" spans="9:26">
      <c r="I897" s="606"/>
      <c r="J897" s="606"/>
      <c r="K897" s="606"/>
      <c r="L897" s="606"/>
      <c r="M897" s="606"/>
      <c r="N897" s="606"/>
      <c r="O897" s="606"/>
      <c r="P897" s="606"/>
      <c r="Q897" s="606"/>
      <c r="R897" s="606"/>
      <c r="S897" s="606"/>
      <c r="T897" s="606"/>
      <c r="U897" s="606"/>
      <c r="V897" s="606"/>
      <c r="W897" s="606"/>
      <c r="X897" s="606"/>
      <c r="Y897" s="606"/>
      <c r="Z897" s="606"/>
    </row>
    <row r="898" spans="9:26">
      <c r="I898" s="606"/>
      <c r="J898" s="606"/>
      <c r="K898" s="606"/>
      <c r="L898" s="606"/>
      <c r="M898" s="606"/>
      <c r="N898" s="606"/>
      <c r="O898" s="606"/>
      <c r="P898" s="606"/>
      <c r="Q898" s="606"/>
      <c r="R898" s="606"/>
      <c r="S898" s="606"/>
      <c r="T898" s="606"/>
      <c r="U898" s="606"/>
      <c r="V898" s="606"/>
      <c r="W898" s="606"/>
      <c r="X898" s="606"/>
      <c r="Y898" s="606"/>
      <c r="Z898" s="606"/>
    </row>
    <row r="899" spans="9:26">
      <c r="I899" s="606"/>
      <c r="J899" s="606"/>
      <c r="K899" s="606"/>
      <c r="L899" s="606"/>
      <c r="M899" s="606"/>
      <c r="N899" s="606"/>
      <c r="O899" s="606"/>
      <c r="P899" s="606"/>
      <c r="Q899" s="606"/>
      <c r="R899" s="606"/>
      <c r="S899" s="606"/>
      <c r="T899" s="606"/>
      <c r="U899" s="606"/>
      <c r="V899" s="606"/>
      <c r="W899" s="606"/>
      <c r="X899" s="606"/>
      <c r="Y899" s="606"/>
      <c r="Z899" s="606"/>
    </row>
    <row r="900" spans="9:26">
      <c r="I900" s="606"/>
      <c r="J900" s="606"/>
      <c r="K900" s="606"/>
      <c r="L900" s="606"/>
      <c r="M900" s="606"/>
      <c r="N900" s="606"/>
      <c r="O900" s="606"/>
      <c r="P900" s="606"/>
      <c r="Q900" s="606"/>
      <c r="R900" s="606"/>
      <c r="S900" s="606"/>
      <c r="T900" s="606"/>
      <c r="U900" s="606"/>
      <c r="V900" s="606"/>
      <c r="W900" s="606"/>
      <c r="X900" s="606"/>
      <c r="Y900" s="606"/>
      <c r="Z900" s="606"/>
    </row>
    <row r="901" spans="9:26">
      <c r="I901" s="606"/>
      <c r="J901" s="606"/>
      <c r="K901" s="606"/>
      <c r="L901" s="606"/>
      <c r="M901" s="606"/>
      <c r="N901" s="606"/>
      <c r="O901" s="606"/>
      <c r="P901" s="606"/>
      <c r="Q901" s="606"/>
      <c r="R901" s="606"/>
      <c r="S901" s="606"/>
      <c r="T901" s="606"/>
      <c r="U901" s="606"/>
      <c r="V901" s="606"/>
      <c r="W901" s="606"/>
      <c r="X901" s="606"/>
      <c r="Y901" s="606"/>
      <c r="Z901" s="606"/>
    </row>
    <row r="902" spans="9:26">
      <c r="I902" s="606"/>
      <c r="J902" s="606"/>
      <c r="K902" s="606"/>
      <c r="L902" s="606"/>
      <c r="M902" s="606"/>
      <c r="N902" s="606"/>
      <c r="O902" s="606"/>
      <c r="P902" s="606"/>
      <c r="Q902" s="606"/>
      <c r="R902" s="606"/>
      <c r="S902" s="606"/>
      <c r="T902" s="606"/>
      <c r="U902" s="606"/>
      <c r="V902" s="606"/>
      <c r="W902" s="606"/>
      <c r="X902" s="606"/>
      <c r="Y902" s="606"/>
      <c r="Z902" s="606"/>
    </row>
    <row r="903" spans="9:26">
      <c r="I903" s="606"/>
      <c r="J903" s="606"/>
      <c r="K903" s="606"/>
      <c r="L903" s="606"/>
      <c r="M903" s="606"/>
      <c r="N903" s="606"/>
      <c r="O903" s="606"/>
      <c r="P903" s="606"/>
      <c r="Q903" s="606"/>
      <c r="R903" s="606"/>
      <c r="S903" s="606"/>
      <c r="T903" s="606"/>
      <c r="U903" s="606"/>
      <c r="V903" s="606"/>
      <c r="W903" s="606"/>
      <c r="X903" s="606"/>
      <c r="Y903" s="606"/>
      <c r="Z903" s="606"/>
    </row>
    <row r="904" spans="9:26">
      <c r="I904" s="606"/>
      <c r="J904" s="606"/>
      <c r="K904" s="606"/>
      <c r="L904" s="606"/>
      <c r="M904" s="606"/>
      <c r="N904" s="606"/>
      <c r="O904" s="606"/>
      <c r="P904" s="606"/>
      <c r="Q904" s="606"/>
      <c r="R904" s="606"/>
      <c r="S904" s="606"/>
      <c r="T904" s="606"/>
      <c r="U904" s="606"/>
      <c r="V904" s="606"/>
      <c r="W904" s="606"/>
      <c r="X904" s="606"/>
      <c r="Y904" s="606"/>
      <c r="Z904" s="606"/>
    </row>
    <row r="905" spans="9:26">
      <c r="I905" s="606"/>
      <c r="J905" s="606"/>
      <c r="K905" s="606"/>
      <c r="L905" s="606"/>
      <c r="M905" s="606"/>
      <c r="N905" s="606"/>
      <c r="O905" s="606"/>
      <c r="P905" s="606"/>
      <c r="Q905" s="606"/>
      <c r="R905" s="606"/>
      <c r="S905" s="606"/>
      <c r="T905" s="606"/>
      <c r="U905" s="606"/>
      <c r="V905" s="606"/>
      <c r="W905" s="606"/>
      <c r="X905" s="606"/>
      <c r="Y905" s="606"/>
      <c r="Z905" s="606"/>
    </row>
    <row r="906" spans="9:26">
      <c r="I906" s="606"/>
      <c r="J906" s="606"/>
      <c r="K906" s="606"/>
      <c r="L906" s="606"/>
      <c r="M906" s="606"/>
      <c r="N906" s="606"/>
      <c r="O906" s="606"/>
      <c r="P906" s="606"/>
      <c r="Q906" s="606"/>
      <c r="R906" s="606"/>
      <c r="S906" s="606"/>
      <c r="T906" s="606"/>
      <c r="U906" s="606"/>
      <c r="V906" s="606"/>
      <c r="W906" s="606"/>
      <c r="X906" s="606"/>
      <c r="Y906" s="606"/>
      <c r="Z906" s="606"/>
    </row>
    <row r="907" spans="9:26">
      <c r="I907" s="606"/>
      <c r="J907" s="606"/>
      <c r="K907" s="606"/>
      <c r="L907" s="606"/>
      <c r="M907" s="606"/>
      <c r="N907" s="606"/>
      <c r="O907" s="606"/>
      <c r="P907" s="606"/>
      <c r="Q907" s="606"/>
      <c r="R907" s="606"/>
      <c r="S907" s="606"/>
      <c r="T907" s="606"/>
      <c r="U907" s="606"/>
      <c r="V907" s="606"/>
      <c r="W907" s="606"/>
      <c r="X907" s="606"/>
      <c r="Y907" s="606"/>
      <c r="Z907" s="606"/>
    </row>
    <row r="908" spans="9:26">
      <c r="I908" s="606"/>
      <c r="J908" s="606"/>
      <c r="K908" s="606"/>
      <c r="L908" s="606"/>
      <c r="M908" s="606"/>
      <c r="N908" s="606"/>
      <c r="O908" s="606"/>
      <c r="P908" s="606"/>
      <c r="Q908" s="606"/>
      <c r="R908" s="606"/>
      <c r="S908" s="606"/>
      <c r="T908" s="606"/>
      <c r="U908" s="606"/>
      <c r="V908" s="606"/>
      <c r="W908" s="606"/>
      <c r="X908" s="606"/>
      <c r="Y908" s="606"/>
      <c r="Z908" s="606"/>
    </row>
    <row r="909" spans="9:26">
      <c r="I909" s="606"/>
      <c r="J909" s="606"/>
      <c r="K909" s="606"/>
      <c r="L909" s="606"/>
      <c r="M909" s="606"/>
      <c r="N909" s="606"/>
      <c r="O909" s="606"/>
      <c r="P909" s="606"/>
      <c r="Q909" s="606"/>
      <c r="R909" s="606"/>
      <c r="S909" s="606"/>
      <c r="T909" s="606"/>
      <c r="U909" s="606"/>
      <c r="V909" s="606"/>
      <c r="W909" s="606"/>
      <c r="X909" s="606"/>
      <c r="Y909" s="606"/>
      <c r="Z909" s="606"/>
    </row>
    <row r="910" spans="9:26">
      <c r="I910" s="606"/>
      <c r="J910" s="606"/>
      <c r="K910" s="606"/>
      <c r="L910" s="606"/>
      <c r="M910" s="606"/>
      <c r="N910" s="606"/>
      <c r="O910" s="606"/>
      <c r="P910" s="606"/>
      <c r="Q910" s="606"/>
      <c r="R910" s="606"/>
      <c r="S910" s="606"/>
      <c r="T910" s="606"/>
      <c r="U910" s="606"/>
      <c r="V910" s="606"/>
      <c r="W910" s="606"/>
      <c r="X910" s="606"/>
      <c r="Y910" s="606"/>
      <c r="Z910" s="606"/>
    </row>
    <row r="911" spans="9:26">
      <c r="I911" s="606"/>
      <c r="J911" s="606"/>
      <c r="K911" s="606"/>
      <c r="L911" s="606"/>
      <c r="M911" s="606"/>
      <c r="N911" s="606"/>
      <c r="O911" s="606"/>
      <c r="P911" s="606"/>
      <c r="Q911" s="606"/>
      <c r="R911" s="606"/>
      <c r="S911" s="606"/>
      <c r="T911" s="606"/>
      <c r="U911" s="606"/>
      <c r="V911" s="606"/>
      <c r="W911" s="606"/>
      <c r="X911" s="606"/>
      <c r="Y911" s="606"/>
      <c r="Z911" s="606"/>
    </row>
    <row r="912" spans="9:26">
      <c r="I912" s="606"/>
      <c r="J912" s="606"/>
      <c r="K912" s="606"/>
      <c r="L912" s="606"/>
      <c r="M912" s="606"/>
      <c r="N912" s="606"/>
      <c r="O912" s="606"/>
      <c r="P912" s="606"/>
      <c r="Q912" s="606"/>
      <c r="R912" s="606"/>
      <c r="S912" s="606"/>
      <c r="T912" s="606"/>
      <c r="U912" s="606"/>
      <c r="V912" s="606"/>
      <c r="W912" s="606"/>
      <c r="X912" s="606"/>
      <c r="Y912" s="606"/>
      <c r="Z912" s="606"/>
    </row>
    <row r="913" spans="9:26">
      <c r="I913" s="606"/>
      <c r="J913" s="606"/>
      <c r="K913" s="606"/>
      <c r="L913" s="606"/>
      <c r="M913" s="606"/>
      <c r="N913" s="606"/>
      <c r="O913" s="606"/>
      <c r="P913" s="606"/>
      <c r="Q913" s="606"/>
      <c r="R913" s="606"/>
      <c r="S913" s="606"/>
      <c r="T913" s="606"/>
      <c r="U913" s="606"/>
      <c r="V913" s="606"/>
      <c r="W913" s="606"/>
      <c r="X913" s="606"/>
      <c r="Y913" s="606"/>
      <c r="Z913" s="606"/>
    </row>
    <row r="914" spans="9:26">
      <c r="I914" s="606"/>
      <c r="J914" s="606"/>
      <c r="K914" s="606"/>
      <c r="L914" s="606"/>
      <c r="M914" s="606"/>
      <c r="N914" s="606"/>
      <c r="O914" s="606"/>
      <c r="P914" s="606"/>
      <c r="Q914" s="606"/>
      <c r="R914" s="606"/>
      <c r="S914" s="606"/>
      <c r="T914" s="606"/>
      <c r="U914" s="606"/>
      <c r="V914" s="606"/>
      <c r="W914" s="606"/>
      <c r="X914" s="606"/>
      <c r="Y914" s="606"/>
      <c r="Z914" s="606"/>
    </row>
    <row r="915" spans="9:26">
      <c r="I915" s="606"/>
      <c r="J915" s="606"/>
      <c r="K915" s="606"/>
      <c r="L915" s="606"/>
      <c r="M915" s="606"/>
      <c r="N915" s="606"/>
      <c r="O915" s="606"/>
      <c r="P915" s="606"/>
      <c r="Q915" s="606"/>
      <c r="R915" s="606"/>
      <c r="S915" s="606"/>
      <c r="T915" s="606"/>
      <c r="U915" s="606"/>
      <c r="V915" s="606"/>
      <c r="W915" s="606"/>
      <c r="X915" s="606"/>
      <c r="Y915" s="606"/>
      <c r="Z915" s="606"/>
    </row>
    <row r="916" spans="9:26">
      <c r="I916" s="606"/>
      <c r="J916" s="606"/>
      <c r="K916" s="606"/>
      <c r="L916" s="606"/>
      <c r="M916" s="606"/>
      <c r="N916" s="606"/>
      <c r="O916" s="606"/>
      <c r="P916" s="606"/>
      <c r="Q916" s="606"/>
      <c r="R916" s="606"/>
      <c r="S916" s="606"/>
      <c r="T916" s="606"/>
      <c r="U916" s="606"/>
      <c r="V916" s="606"/>
      <c r="W916" s="606"/>
      <c r="X916" s="606"/>
      <c r="Y916" s="606"/>
      <c r="Z916" s="606"/>
    </row>
    <row r="917" spans="9:26">
      <c r="I917" s="606"/>
      <c r="J917" s="606"/>
      <c r="K917" s="606"/>
      <c r="L917" s="606"/>
      <c r="M917" s="606"/>
      <c r="N917" s="606"/>
      <c r="O917" s="606"/>
      <c r="P917" s="606"/>
      <c r="Q917" s="606"/>
      <c r="R917" s="606"/>
      <c r="S917" s="606"/>
      <c r="T917" s="606"/>
      <c r="U917" s="606"/>
      <c r="V917" s="606"/>
      <c r="W917" s="606"/>
      <c r="X917" s="606"/>
      <c r="Y917" s="606"/>
      <c r="Z917" s="606"/>
    </row>
    <row r="918" spans="9:26">
      <c r="I918" s="606"/>
      <c r="J918" s="606"/>
      <c r="K918" s="606"/>
      <c r="L918" s="606"/>
      <c r="M918" s="606"/>
      <c r="N918" s="606"/>
      <c r="O918" s="606"/>
      <c r="P918" s="606"/>
      <c r="Q918" s="606"/>
      <c r="R918" s="606"/>
      <c r="S918" s="606"/>
      <c r="T918" s="606"/>
      <c r="U918" s="606"/>
      <c r="V918" s="606"/>
      <c r="W918" s="606"/>
      <c r="X918" s="606"/>
      <c r="Y918" s="606"/>
      <c r="Z918" s="606"/>
    </row>
    <row r="919" spans="9:26">
      <c r="I919" s="606"/>
      <c r="J919" s="606"/>
      <c r="K919" s="606"/>
      <c r="L919" s="606"/>
      <c r="M919" s="606"/>
      <c r="N919" s="606"/>
      <c r="O919" s="606"/>
      <c r="P919" s="606"/>
      <c r="Q919" s="606"/>
      <c r="R919" s="606"/>
      <c r="S919" s="606"/>
      <c r="T919" s="606"/>
      <c r="U919" s="606"/>
      <c r="V919" s="606"/>
      <c r="W919" s="606"/>
      <c r="X919" s="606"/>
      <c r="Y919" s="606"/>
      <c r="Z919" s="606"/>
    </row>
    <row r="920" spans="9:26">
      <c r="I920" s="606"/>
      <c r="J920" s="606"/>
      <c r="K920" s="606"/>
      <c r="L920" s="606"/>
      <c r="M920" s="606"/>
      <c r="N920" s="606"/>
      <c r="O920" s="606"/>
      <c r="P920" s="606"/>
      <c r="Q920" s="606"/>
      <c r="R920" s="606"/>
      <c r="S920" s="606"/>
      <c r="T920" s="606"/>
      <c r="U920" s="606"/>
      <c r="V920" s="606"/>
      <c r="W920" s="606"/>
      <c r="X920" s="606"/>
      <c r="Y920" s="606"/>
      <c r="Z920" s="606"/>
    </row>
    <row r="921" spans="9:26">
      <c r="I921" s="606"/>
      <c r="J921" s="606"/>
      <c r="K921" s="606"/>
      <c r="L921" s="606"/>
      <c r="M921" s="606"/>
      <c r="N921" s="606"/>
      <c r="O921" s="606"/>
      <c r="P921" s="606"/>
      <c r="Q921" s="606"/>
      <c r="R921" s="606"/>
      <c r="S921" s="606"/>
      <c r="T921" s="606"/>
      <c r="U921" s="606"/>
      <c r="V921" s="606"/>
      <c r="W921" s="606"/>
      <c r="X921" s="606"/>
      <c r="Y921" s="606"/>
      <c r="Z921" s="606"/>
    </row>
    <row r="922" spans="9:26">
      <c r="I922" s="606"/>
      <c r="J922" s="606"/>
      <c r="K922" s="606"/>
      <c r="L922" s="606"/>
      <c r="M922" s="606"/>
      <c r="N922" s="606"/>
      <c r="O922" s="606"/>
      <c r="P922" s="606"/>
      <c r="Q922" s="606"/>
      <c r="R922" s="606"/>
      <c r="S922" s="606"/>
      <c r="T922" s="606"/>
      <c r="U922" s="606"/>
      <c r="V922" s="606"/>
      <c r="W922" s="606"/>
      <c r="X922" s="606"/>
      <c r="Y922" s="606"/>
      <c r="Z922" s="606"/>
    </row>
    <row r="923" spans="9:26">
      <c r="I923" s="606"/>
      <c r="J923" s="606"/>
      <c r="K923" s="606"/>
      <c r="L923" s="606"/>
      <c r="M923" s="606"/>
      <c r="N923" s="606"/>
      <c r="O923" s="606"/>
      <c r="P923" s="606"/>
      <c r="Q923" s="606"/>
      <c r="R923" s="606"/>
      <c r="S923" s="606"/>
      <c r="T923" s="606"/>
      <c r="U923" s="606"/>
      <c r="V923" s="606"/>
      <c r="W923" s="606"/>
      <c r="X923" s="606"/>
      <c r="Y923" s="606"/>
      <c r="Z923" s="606"/>
    </row>
    <row r="924" spans="9:26">
      <c r="I924" s="606"/>
      <c r="J924" s="606"/>
      <c r="K924" s="606"/>
      <c r="L924" s="606"/>
      <c r="M924" s="606"/>
      <c r="N924" s="606"/>
      <c r="O924" s="606"/>
      <c r="P924" s="606"/>
      <c r="Q924" s="606"/>
      <c r="R924" s="606"/>
      <c r="S924" s="606"/>
      <c r="T924" s="606"/>
      <c r="U924" s="606"/>
      <c r="V924" s="606"/>
      <c r="W924" s="606"/>
      <c r="X924" s="606"/>
      <c r="Y924" s="606"/>
      <c r="Z924" s="606"/>
    </row>
    <row r="925" spans="9:26">
      <c r="I925" s="606"/>
      <c r="J925" s="606"/>
      <c r="K925" s="606"/>
      <c r="L925" s="606"/>
      <c r="M925" s="606"/>
      <c r="N925" s="606"/>
      <c r="O925" s="606"/>
      <c r="P925" s="606"/>
      <c r="Q925" s="606"/>
      <c r="R925" s="606"/>
      <c r="S925" s="606"/>
      <c r="T925" s="606"/>
      <c r="U925" s="606"/>
      <c r="V925" s="606"/>
      <c r="W925" s="606"/>
      <c r="X925" s="606"/>
      <c r="Y925" s="606"/>
      <c r="Z925" s="606"/>
    </row>
    <row r="926" spans="9:26">
      <c r="I926" s="606"/>
      <c r="J926" s="606"/>
      <c r="K926" s="606"/>
      <c r="L926" s="606"/>
      <c r="M926" s="606"/>
      <c r="N926" s="606"/>
      <c r="O926" s="606"/>
      <c r="P926" s="606"/>
      <c r="Q926" s="606"/>
      <c r="R926" s="606"/>
      <c r="S926" s="606"/>
      <c r="T926" s="606"/>
      <c r="U926" s="606"/>
      <c r="V926" s="606"/>
      <c r="W926" s="606"/>
      <c r="X926" s="606"/>
      <c r="Y926" s="606"/>
      <c r="Z926" s="606"/>
    </row>
    <row r="927" spans="9:26">
      <c r="I927" s="606"/>
      <c r="J927" s="606"/>
      <c r="K927" s="606"/>
      <c r="L927" s="606"/>
      <c r="M927" s="606"/>
      <c r="N927" s="606"/>
      <c r="O927" s="606"/>
      <c r="P927" s="606"/>
      <c r="Q927" s="606"/>
      <c r="R927" s="606"/>
      <c r="S927" s="606"/>
      <c r="T927" s="606"/>
      <c r="U927" s="606"/>
      <c r="V927" s="606"/>
      <c r="W927" s="606"/>
      <c r="X927" s="606"/>
      <c r="Y927" s="606"/>
      <c r="Z927" s="606"/>
    </row>
    <row r="928" spans="9:26">
      <c r="I928" s="606"/>
      <c r="J928" s="606"/>
      <c r="K928" s="606"/>
      <c r="L928" s="606"/>
      <c r="M928" s="606"/>
      <c r="N928" s="606"/>
      <c r="O928" s="606"/>
      <c r="P928" s="606"/>
      <c r="Q928" s="606"/>
      <c r="R928" s="606"/>
      <c r="S928" s="606"/>
      <c r="T928" s="606"/>
      <c r="U928" s="606"/>
      <c r="V928" s="606"/>
      <c r="W928" s="606"/>
      <c r="X928" s="606"/>
      <c r="Y928" s="606"/>
      <c r="Z928" s="606"/>
    </row>
    <row r="929" spans="9:26">
      <c r="I929" s="606"/>
      <c r="J929" s="606"/>
      <c r="K929" s="606"/>
      <c r="L929" s="606"/>
      <c r="M929" s="606"/>
      <c r="N929" s="606"/>
      <c r="O929" s="606"/>
      <c r="P929" s="606"/>
      <c r="Q929" s="606"/>
      <c r="R929" s="606"/>
      <c r="S929" s="606"/>
      <c r="T929" s="606"/>
      <c r="U929" s="606"/>
      <c r="V929" s="606"/>
      <c r="W929" s="606"/>
      <c r="X929" s="606"/>
      <c r="Y929" s="606"/>
      <c r="Z929" s="606"/>
    </row>
    <row r="930" spans="9:26">
      <c r="I930" s="606"/>
      <c r="J930" s="606"/>
      <c r="K930" s="606"/>
      <c r="L930" s="606"/>
      <c r="M930" s="606"/>
      <c r="N930" s="606"/>
      <c r="O930" s="606"/>
      <c r="P930" s="606"/>
      <c r="Q930" s="606"/>
      <c r="R930" s="606"/>
      <c r="S930" s="606"/>
      <c r="T930" s="606"/>
      <c r="U930" s="606"/>
      <c r="V930" s="606"/>
      <c r="W930" s="606"/>
      <c r="X930" s="606"/>
      <c r="Y930" s="606"/>
      <c r="Z930" s="606"/>
    </row>
    <row r="931" spans="9:26">
      <c r="I931" s="606"/>
      <c r="J931" s="606"/>
      <c r="K931" s="606"/>
      <c r="L931" s="606"/>
      <c r="M931" s="606"/>
      <c r="N931" s="606"/>
      <c r="O931" s="606"/>
      <c r="P931" s="606"/>
      <c r="Q931" s="606"/>
      <c r="R931" s="606"/>
      <c r="S931" s="606"/>
      <c r="T931" s="606"/>
      <c r="U931" s="606"/>
      <c r="V931" s="606"/>
      <c r="W931" s="606"/>
      <c r="X931" s="606"/>
      <c r="Y931" s="606"/>
      <c r="Z931" s="606"/>
    </row>
    <row r="932" spans="9:26">
      <c r="I932" s="606"/>
      <c r="J932" s="606"/>
      <c r="K932" s="606"/>
      <c r="L932" s="606"/>
      <c r="M932" s="606"/>
      <c r="N932" s="606"/>
      <c r="O932" s="606"/>
      <c r="P932" s="606"/>
      <c r="Q932" s="606"/>
      <c r="R932" s="606"/>
      <c r="S932" s="606"/>
      <c r="T932" s="606"/>
      <c r="U932" s="606"/>
      <c r="V932" s="606"/>
      <c r="W932" s="606"/>
      <c r="X932" s="606"/>
      <c r="Y932" s="606"/>
      <c r="Z932" s="606"/>
    </row>
    <row r="933" spans="9:26">
      <c r="I933" s="606"/>
      <c r="J933" s="606"/>
      <c r="K933" s="606"/>
      <c r="L933" s="606"/>
      <c r="M933" s="606"/>
      <c r="N933" s="606"/>
      <c r="O933" s="606"/>
      <c r="P933" s="606"/>
      <c r="Q933" s="606"/>
      <c r="R933" s="606"/>
      <c r="S933" s="606"/>
      <c r="T933" s="606"/>
      <c r="U933" s="606"/>
      <c r="V933" s="606"/>
      <c r="W933" s="606"/>
      <c r="X933" s="606"/>
      <c r="Y933" s="606"/>
      <c r="Z933" s="606"/>
    </row>
    <row r="934" spans="9:26">
      <c r="I934" s="606"/>
      <c r="J934" s="606"/>
      <c r="K934" s="606"/>
      <c r="L934" s="606"/>
      <c r="M934" s="606"/>
      <c r="N934" s="606"/>
      <c r="O934" s="606"/>
      <c r="P934" s="606"/>
      <c r="Q934" s="606"/>
      <c r="R934" s="606"/>
      <c r="S934" s="606"/>
      <c r="T934" s="606"/>
      <c r="U934" s="606"/>
      <c r="V934" s="606"/>
      <c r="W934" s="606"/>
      <c r="X934" s="606"/>
      <c r="Y934" s="606"/>
      <c r="Z934" s="606"/>
    </row>
    <row r="935" spans="9:26">
      <c r="I935" s="606"/>
      <c r="J935" s="606"/>
      <c r="K935" s="606"/>
      <c r="L935" s="606"/>
      <c r="M935" s="606"/>
      <c r="N935" s="606"/>
      <c r="O935" s="606"/>
      <c r="P935" s="606"/>
      <c r="Q935" s="606"/>
      <c r="R935" s="606"/>
      <c r="S935" s="606"/>
      <c r="T935" s="606"/>
      <c r="U935" s="606"/>
      <c r="V935" s="606"/>
      <c r="W935" s="606"/>
      <c r="X935" s="606"/>
      <c r="Y935" s="606"/>
      <c r="Z935" s="606"/>
    </row>
    <row r="936" spans="9:26">
      <c r="I936" s="606"/>
      <c r="J936" s="606"/>
      <c r="K936" s="606"/>
      <c r="L936" s="606"/>
      <c r="M936" s="606"/>
      <c r="N936" s="606"/>
      <c r="O936" s="606"/>
      <c r="P936" s="606"/>
      <c r="Q936" s="606"/>
      <c r="R936" s="606"/>
      <c r="S936" s="606"/>
      <c r="T936" s="606"/>
      <c r="U936" s="606"/>
      <c r="V936" s="606"/>
      <c r="W936" s="606"/>
      <c r="X936" s="606"/>
      <c r="Y936" s="606"/>
      <c r="Z936" s="606"/>
    </row>
    <row r="937" spans="9:26">
      <c r="I937" s="606"/>
      <c r="J937" s="606"/>
      <c r="K937" s="606"/>
      <c r="L937" s="606"/>
      <c r="M937" s="606"/>
      <c r="N937" s="606"/>
      <c r="O937" s="606"/>
      <c r="P937" s="606"/>
      <c r="Q937" s="606"/>
      <c r="R937" s="606"/>
      <c r="S937" s="606"/>
      <c r="T937" s="606"/>
      <c r="U937" s="606"/>
      <c r="V937" s="606"/>
      <c r="W937" s="606"/>
      <c r="X937" s="606"/>
      <c r="Y937" s="606"/>
      <c r="Z937" s="606"/>
    </row>
    <row r="938" spans="9:26">
      <c r="I938" s="606"/>
      <c r="J938" s="606"/>
      <c r="K938" s="606"/>
      <c r="L938" s="606"/>
      <c r="M938" s="606"/>
      <c r="N938" s="606"/>
      <c r="O938" s="606"/>
      <c r="P938" s="606"/>
      <c r="Q938" s="606"/>
      <c r="R938" s="606"/>
      <c r="S938" s="606"/>
      <c r="T938" s="606"/>
      <c r="U938" s="606"/>
      <c r="V938" s="606"/>
      <c r="W938" s="606"/>
      <c r="X938" s="606"/>
      <c r="Y938" s="606"/>
      <c r="Z938" s="606"/>
    </row>
    <row r="939" spans="9:26">
      <c r="I939" s="606"/>
      <c r="J939" s="606"/>
      <c r="K939" s="606"/>
      <c r="L939" s="606"/>
      <c r="M939" s="606"/>
      <c r="N939" s="606"/>
      <c r="O939" s="606"/>
      <c r="P939" s="606"/>
      <c r="Q939" s="606"/>
      <c r="R939" s="606"/>
      <c r="S939" s="606"/>
      <c r="T939" s="606"/>
      <c r="U939" s="606"/>
      <c r="V939" s="606"/>
      <c r="W939" s="606"/>
      <c r="X939" s="606"/>
      <c r="Y939" s="606"/>
      <c r="Z939" s="606"/>
    </row>
    <row r="940" spans="9:26">
      <c r="I940" s="606"/>
      <c r="J940" s="606"/>
      <c r="K940" s="606"/>
      <c r="L940" s="606"/>
      <c r="M940" s="606"/>
      <c r="N940" s="606"/>
      <c r="O940" s="606"/>
      <c r="P940" s="606"/>
      <c r="Q940" s="606"/>
      <c r="R940" s="606"/>
      <c r="S940" s="606"/>
      <c r="T940" s="606"/>
      <c r="U940" s="606"/>
      <c r="V940" s="606"/>
      <c r="W940" s="606"/>
      <c r="X940" s="606"/>
      <c r="Y940" s="606"/>
      <c r="Z940" s="606"/>
    </row>
    <row r="941" spans="9:26">
      <c r="I941" s="606"/>
      <c r="J941" s="606"/>
      <c r="K941" s="606"/>
      <c r="L941" s="606"/>
      <c r="M941" s="606"/>
      <c r="N941" s="606"/>
      <c r="O941" s="606"/>
      <c r="P941" s="606"/>
      <c r="Q941" s="606"/>
      <c r="R941" s="606"/>
      <c r="S941" s="606"/>
      <c r="T941" s="606"/>
      <c r="U941" s="606"/>
      <c r="V941" s="606"/>
      <c r="W941" s="606"/>
      <c r="X941" s="606"/>
      <c r="Y941" s="606"/>
      <c r="Z941" s="606"/>
    </row>
    <row r="942" spans="9:26">
      <c r="I942" s="606"/>
      <c r="J942" s="606"/>
      <c r="K942" s="606"/>
      <c r="L942" s="606"/>
      <c r="M942" s="606"/>
      <c r="N942" s="606"/>
      <c r="O942" s="606"/>
      <c r="P942" s="606"/>
      <c r="Q942" s="606"/>
      <c r="R942" s="606"/>
      <c r="S942" s="606"/>
      <c r="T942" s="606"/>
      <c r="U942" s="606"/>
      <c r="V942" s="606"/>
      <c r="W942" s="606"/>
      <c r="X942" s="606"/>
      <c r="Y942" s="606"/>
      <c r="Z942" s="606"/>
    </row>
    <row r="943" spans="9:26">
      <c r="I943" s="606"/>
      <c r="J943" s="606"/>
      <c r="K943" s="606"/>
      <c r="L943" s="606"/>
      <c r="M943" s="606"/>
      <c r="N943" s="606"/>
      <c r="O943" s="606"/>
      <c r="P943" s="606"/>
      <c r="Q943" s="606"/>
      <c r="R943" s="606"/>
      <c r="S943" s="606"/>
      <c r="T943" s="606"/>
      <c r="U943" s="606"/>
      <c r="V943" s="606"/>
      <c r="W943" s="606"/>
      <c r="X943" s="606"/>
      <c r="Y943" s="606"/>
      <c r="Z943" s="606"/>
    </row>
    <row r="944" spans="9:26">
      <c r="I944" s="606"/>
      <c r="J944" s="606"/>
      <c r="K944" s="606"/>
      <c r="L944" s="606"/>
      <c r="M944" s="606"/>
      <c r="N944" s="606"/>
      <c r="O944" s="606"/>
      <c r="P944" s="606"/>
      <c r="Q944" s="606"/>
      <c r="R944" s="606"/>
      <c r="S944" s="606"/>
      <c r="T944" s="606"/>
      <c r="U944" s="606"/>
      <c r="V944" s="606"/>
      <c r="W944" s="606"/>
      <c r="X944" s="606"/>
      <c r="Y944" s="606"/>
      <c r="Z944" s="606"/>
    </row>
    <row r="945" spans="9:26">
      <c r="I945" s="606"/>
      <c r="J945" s="606"/>
      <c r="K945" s="606"/>
      <c r="L945" s="606"/>
      <c r="M945" s="606"/>
      <c r="N945" s="606"/>
      <c r="O945" s="606"/>
      <c r="P945" s="606"/>
      <c r="Q945" s="606"/>
      <c r="R945" s="606"/>
      <c r="S945" s="606"/>
      <c r="T945" s="606"/>
      <c r="U945" s="606"/>
      <c r="V945" s="606"/>
      <c r="W945" s="606"/>
      <c r="X945" s="606"/>
      <c r="Y945" s="606"/>
      <c r="Z945" s="606"/>
    </row>
    <row r="946" spans="9:26">
      <c r="I946" s="606"/>
      <c r="J946" s="606"/>
      <c r="K946" s="606"/>
      <c r="L946" s="606"/>
      <c r="M946" s="606"/>
      <c r="N946" s="606"/>
      <c r="O946" s="606"/>
      <c r="P946" s="606"/>
      <c r="Q946" s="606"/>
      <c r="R946" s="606"/>
      <c r="S946" s="606"/>
      <c r="T946" s="606"/>
      <c r="U946" s="606"/>
      <c r="V946" s="606"/>
      <c r="W946" s="606"/>
      <c r="X946" s="606"/>
      <c r="Y946" s="606"/>
      <c r="Z946" s="606"/>
    </row>
    <row r="947" spans="9:26">
      <c r="I947" s="606"/>
      <c r="J947" s="606"/>
      <c r="K947" s="606"/>
      <c r="L947" s="606"/>
      <c r="M947" s="606"/>
      <c r="N947" s="606"/>
      <c r="O947" s="606"/>
      <c r="P947" s="606"/>
      <c r="Q947" s="606"/>
      <c r="R947" s="606"/>
      <c r="S947" s="606"/>
      <c r="T947" s="606"/>
      <c r="U947" s="606"/>
      <c r="V947" s="606"/>
      <c r="W947" s="606"/>
      <c r="X947" s="606"/>
      <c r="Y947" s="606"/>
      <c r="Z947" s="606"/>
    </row>
    <row r="948" spans="9:26">
      <c r="I948" s="606"/>
      <c r="J948" s="606"/>
      <c r="K948" s="606"/>
      <c r="L948" s="606"/>
      <c r="M948" s="606"/>
      <c r="N948" s="606"/>
      <c r="O948" s="606"/>
      <c r="P948" s="606"/>
      <c r="Q948" s="606"/>
      <c r="R948" s="606"/>
      <c r="S948" s="606"/>
      <c r="T948" s="606"/>
      <c r="U948" s="606"/>
      <c r="V948" s="606"/>
      <c r="W948" s="606"/>
      <c r="X948" s="606"/>
      <c r="Y948" s="606"/>
      <c r="Z948" s="606"/>
    </row>
    <row r="949" spans="9:26">
      <c r="I949" s="606"/>
      <c r="J949" s="606"/>
      <c r="K949" s="606"/>
      <c r="L949" s="606"/>
      <c r="M949" s="606"/>
      <c r="N949" s="606"/>
      <c r="O949" s="606"/>
      <c r="P949" s="606"/>
      <c r="Q949" s="606"/>
      <c r="R949" s="606"/>
      <c r="S949" s="606"/>
      <c r="T949" s="606"/>
      <c r="U949" s="606"/>
      <c r="V949" s="606"/>
      <c r="W949" s="606"/>
      <c r="X949" s="606"/>
      <c r="Y949" s="606"/>
      <c r="Z949" s="606"/>
    </row>
    <row r="950" spans="9:26">
      <c r="I950" s="606"/>
      <c r="J950" s="606"/>
      <c r="K950" s="606"/>
      <c r="L950" s="606"/>
      <c r="M950" s="606"/>
      <c r="N950" s="606"/>
      <c r="O950" s="606"/>
      <c r="P950" s="606"/>
      <c r="Q950" s="606"/>
      <c r="R950" s="606"/>
      <c r="S950" s="606"/>
      <c r="T950" s="606"/>
      <c r="U950" s="606"/>
      <c r="V950" s="606"/>
      <c r="W950" s="606"/>
      <c r="X950" s="606"/>
      <c r="Y950" s="606"/>
      <c r="Z950" s="606"/>
    </row>
    <row r="951" spans="9:26">
      <c r="I951" s="606"/>
      <c r="J951" s="606"/>
      <c r="K951" s="606"/>
      <c r="L951" s="606"/>
      <c r="M951" s="606"/>
      <c r="N951" s="606"/>
      <c r="O951" s="606"/>
      <c r="P951" s="606"/>
      <c r="Q951" s="606"/>
      <c r="R951" s="606"/>
      <c r="S951" s="606"/>
      <c r="T951" s="606"/>
      <c r="U951" s="606"/>
      <c r="V951" s="606"/>
      <c r="W951" s="606"/>
      <c r="X951" s="606"/>
      <c r="Y951" s="606"/>
      <c r="Z951" s="606"/>
    </row>
    <row r="952" spans="9:26">
      <c r="I952" s="606"/>
      <c r="J952" s="606"/>
      <c r="K952" s="606"/>
      <c r="L952" s="606"/>
      <c r="M952" s="606"/>
      <c r="N952" s="606"/>
      <c r="O952" s="606"/>
      <c r="P952" s="606"/>
      <c r="Q952" s="606"/>
      <c r="R952" s="606"/>
      <c r="S952" s="606"/>
      <c r="T952" s="606"/>
      <c r="U952" s="606"/>
      <c r="V952" s="606"/>
      <c r="W952" s="606"/>
      <c r="X952" s="606"/>
      <c r="Y952" s="606"/>
      <c r="Z952" s="606"/>
    </row>
    <row r="953" spans="9:26">
      <c r="I953" s="606"/>
      <c r="J953" s="606"/>
      <c r="K953" s="606"/>
      <c r="L953" s="606"/>
      <c r="M953" s="606"/>
      <c r="N953" s="606"/>
      <c r="O953" s="606"/>
      <c r="P953" s="606"/>
      <c r="Q953" s="606"/>
      <c r="R953" s="606"/>
      <c r="S953" s="606"/>
      <c r="T953" s="606"/>
      <c r="U953" s="606"/>
      <c r="V953" s="606"/>
      <c r="W953" s="606"/>
      <c r="X953" s="606"/>
      <c r="Y953" s="606"/>
      <c r="Z953" s="606"/>
    </row>
    <row r="954" spans="9:26">
      <c r="I954" s="606"/>
      <c r="J954" s="606"/>
      <c r="K954" s="606"/>
      <c r="L954" s="606"/>
      <c r="M954" s="606"/>
      <c r="N954" s="606"/>
      <c r="O954" s="606"/>
      <c r="P954" s="606"/>
      <c r="Q954" s="606"/>
      <c r="R954" s="606"/>
      <c r="S954" s="606"/>
      <c r="T954" s="606"/>
      <c r="U954" s="606"/>
      <c r="V954" s="606"/>
      <c r="W954" s="606"/>
      <c r="X954" s="606"/>
      <c r="Y954" s="606"/>
      <c r="Z954" s="606"/>
    </row>
    <row r="955" spans="9:26">
      <c r="I955" s="606"/>
      <c r="J955" s="606"/>
      <c r="K955" s="606"/>
      <c r="L955" s="606"/>
      <c r="M955" s="606"/>
      <c r="N955" s="606"/>
      <c r="O955" s="606"/>
      <c r="P955" s="606"/>
      <c r="Q955" s="606"/>
      <c r="R955" s="606"/>
      <c r="S955" s="606"/>
      <c r="T955" s="606"/>
      <c r="U955" s="606"/>
      <c r="V955" s="606"/>
      <c r="W955" s="606"/>
      <c r="X955" s="606"/>
      <c r="Y955" s="606"/>
      <c r="Z955" s="606"/>
    </row>
    <row r="956" spans="9:26">
      <c r="I956" s="606"/>
      <c r="J956" s="606"/>
      <c r="K956" s="606"/>
      <c r="L956" s="606"/>
      <c r="M956" s="606"/>
      <c r="N956" s="606"/>
      <c r="O956" s="606"/>
      <c r="P956" s="606"/>
      <c r="Q956" s="606"/>
      <c r="R956" s="606"/>
      <c r="S956" s="606"/>
      <c r="T956" s="606"/>
      <c r="U956" s="606"/>
      <c r="V956" s="606"/>
      <c r="W956" s="606"/>
      <c r="X956" s="606"/>
      <c r="Y956" s="606"/>
      <c r="Z956" s="606"/>
    </row>
    <row r="957" spans="9:26">
      <c r="I957" s="606"/>
      <c r="J957" s="606"/>
      <c r="K957" s="606"/>
      <c r="L957" s="606"/>
      <c r="M957" s="606"/>
      <c r="N957" s="606"/>
      <c r="O957" s="606"/>
      <c r="P957" s="606"/>
      <c r="Q957" s="606"/>
      <c r="R957" s="606"/>
      <c r="S957" s="606"/>
      <c r="T957" s="606"/>
      <c r="U957" s="606"/>
      <c r="V957" s="606"/>
      <c r="W957" s="606"/>
      <c r="X957" s="606"/>
      <c r="Y957" s="606"/>
      <c r="Z957" s="606"/>
    </row>
    <row r="958" spans="9:26">
      <c r="I958" s="606"/>
      <c r="J958" s="606"/>
      <c r="K958" s="606"/>
      <c r="L958" s="606"/>
      <c r="M958" s="606"/>
      <c r="N958" s="606"/>
      <c r="O958" s="606"/>
      <c r="P958" s="606"/>
      <c r="Q958" s="606"/>
      <c r="R958" s="606"/>
      <c r="S958" s="606"/>
      <c r="T958" s="606"/>
      <c r="U958" s="606"/>
      <c r="V958" s="606"/>
      <c r="W958" s="606"/>
      <c r="X958" s="606"/>
      <c r="Y958" s="606"/>
      <c r="Z958" s="606"/>
    </row>
    <row r="959" spans="9:26">
      <c r="I959" s="606"/>
      <c r="J959" s="606"/>
      <c r="K959" s="606"/>
      <c r="L959" s="606"/>
      <c r="M959" s="606"/>
      <c r="N959" s="606"/>
      <c r="O959" s="606"/>
      <c r="P959" s="606"/>
      <c r="Q959" s="606"/>
      <c r="R959" s="606"/>
      <c r="S959" s="606"/>
      <c r="T959" s="606"/>
      <c r="U959" s="606"/>
      <c r="V959" s="606"/>
      <c r="W959" s="606"/>
      <c r="X959" s="606"/>
      <c r="Y959" s="606"/>
      <c r="Z959" s="606"/>
    </row>
    <row r="960" spans="9:26">
      <c r="I960" s="606"/>
      <c r="J960" s="606"/>
      <c r="K960" s="606"/>
      <c r="L960" s="606"/>
      <c r="M960" s="606"/>
      <c r="N960" s="606"/>
      <c r="O960" s="606"/>
      <c r="P960" s="606"/>
      <c r="Q960" s="606"/>
      <c r="R960" s="606"/>
      <c r="S960" s="606"/>
      <c r="T960" s="606"/>
      <c r="U960" s="606"/>
      <c r="V960" s="606"/>
      <c r="W960" s="606"/>
      <c r="X960" s="606"/>
      <c r="Y960" s="606"/>
      <c r="Z960" s="606"/>
    </row>
    <row r="961" spans="9:26">
      <c r="I961" s="606"/>
      <c r="J961" s="606"/>
      <c r="K961" s="606"/>
      <c r="L961" s="606"/>
      <c r="M961" s="606"/>
      <c r="N961" s="606"/>
      <c r="O961" s="606"/>
      <c r="P961" s="606"/>
      <c r="Q961" s="606"/>
      <c r="R961" s="606"/>
      <c r="S961" s="606"/>
      <c r="T961" s="606"/>
      <c r="U961" s="606"/>
      <c r="V961" s="606"/>
      <c r="W961" s="606"/>
      <c r="X961" s="606"/>
      <c r="Y961" s="606"/>
      <c r="Z961" s="606"/>
    </row>
    <row r="962" spans="9:26">
      <c r="I962" s="606"/>
      <c r="J962" s="606"/>
      <c r="K962" s="606"/>
      <c r="L962" s="606"/>
      <c r="M962" s="606"/>
      <c r="N962" s="606"/>
      <c r="O962" s="606"/>
      <c r="P962" s="606"/>
      <c r="Q962" s="606"/>
      <c r="R962" s="606"/>
      <c r="S962" s="606"/>
      <c r="T962" s="606"/>
      <c r="U962" s="606"/>
      <c r="V962" s="606"/>
      <c r="W962" s="606"/>
      <c r="X962" s="606"/>
      <c r="Y962" s="606"/>
      <c r="Z962" s="606"/>
    </row>
    <row r="963" spans="9:26">
      <c r="I963" s="606"/>
      <c r="J963" s="606"/>
      <c r="K963" s="606"/>
      <c r="L963" s="606"/>
      <c r="M963" s="606"/>
      <c r="N963" s="606"/>
      <c r="O963" s="606"/>
      <c r="P963" s="606"/>
      <c r="Q963" s="606"/>
      <c r="R963" s="606"/>
      <c r="S963" s="606"/>
      <c r="T963" s="606"/>
      <c r="U963" s="606"/>
      <c r="V963" s="606"/>
      <c r="W963" s="606"/>
      <c r="X963" s="606"/>
      <c r="Y963" s="606"/>
      <c r="Z963" s="606"/>
    </row>
    <row r="964" spans="9:26">
      <c r="I964" s="606"/>
      <c r="J964" s="606"/>
      <c r="K964" s="606"/>
      <c r="L964" s="606"/>
      <c r="M964" s="606"/>
      <c r="N964" s="606"/>
      <c r="O964" s="606"/>
      <c r="P964" s="606"/>
      <c r="Q964" s="606"/>
      <c r="R964" s="606"/>
      <c r="S964" s="606"/>
      <c r="T964" s="606"/>
      <c r="U964" s="606"/>
      <c r="V964" s="606"/>
      <c r="W964" s="606"/>
      <c r="X964" s="606"/>
      <c r="Y964" s="606"/>
      <c r="Z964" s="606"/>
    </row>
    <row r="965" spans="9:26">
      <c r="I965" s="606"/>
      <c r="J965" s="606"/>
      <c r="K965" s="606"/>
      <c r="L965" s="606"/>
      <c r="M965" s="606"/>
      <c r="N965" s="606"/>
      <c r="O965" s="606"/>
      <c r="P965" s="606"/>
      <c r="Q965" s="606"/>
      <c r="R965" s="606"/>
      <c r="S965" s="606"/>
      <c r="T965" s="606"/>
      <c r="U965" s="606"/>
      <c r="V965" s="606"/>
      <c r="W965" s="606"/>
      <c r="X965" s="606"/>
      <c r="Y965" s="606"/>
      <c r="Z965" s="606"/>
    </row>
    <row r="966" spans="9:26">
      <c r="I966" s="606"/>
      <c r="J966" s="606"/>
      <c r="K966" s="606"/>
      <c r="L966" s="606"/>
      <c r="M966" s="606"/>
      <c r="N966" s="606"/>
      <c r="O966" s="606"/>
      <c r="P966" s="606"/>
      <c r="Q966" s="606"/>
      <c r="R966" s="606"/>
      <c r="S966" s="606"/>
      <c r="T966" s="606"/>
      <c r="U966" s="606"/>
      <c r="V966" s="606"/>
      <c r="W966" s="606"/>
      <c r="X966" s="606"/>
      <c r="Y966" s="606"/>
      <c r="Z966" s="606"/>
    </row>
    <row r="967" spans="9:26">
      <c r="I967" s="606"/>
      <c r="J967" s="606"/>
      <c r="K967" s="606"/>
      <c r="L967" s="606"/>
      <c r="M967" s="606"/>
      <c r="N967" s="606"/>
      <c r="O967" s="606"/>
      <c r="P967" s="606"/>
      <c r="Q967" s="606"/>
      <c r="R967" s="606"/>
      <c r="S967" s="606"/>
      <c r="T967" s="606"/>
      <c r="U967" s="606"/>
      <c r="V967" s="606"/>
      <c r="W967" s="606"/>
      <c r="X967" s="606"/>
      <c r="Y967" s="606"/>
      <c r="Z967" s="606"/>
    </row>
    <row r="968" spans="9:26">
      <c r="I968" s="606"/>
      <c r="J968" s="606"/>
      <c r="K968" s="606"/>
      <c r="L968" s="606"/>
      <c r="M968" s="606"/>
      <c r="N968" s="606"/>
      <c r="O968" s="606"/>
      <c r="P968" s="606"/>
      <c r="Q968" s="606"/>
      <c r="R968" s="606"/>
      <c r="S968" s="606"/>
      <c r="T968" s="606"/>
      <c r="U968" s="606"/>
      <c r="V968" s="606"/>
      <c r="W968" s="606"/>
      <c r="X968" s="606"/>
      <c r="Y968" s="606"/>
      <c r="Z968" s="606"/>
    </row>
    <row r="969" spans="9:26">
      <c r="I969" s="606"/>
      <c r="J969" s="606"/>
      <c r="K969" s="606"/>
      <c r="L969" s="606"/>
      <c r="M969" s="606"/>
      <c r="N969" s="606"/>
      <c r="O969" s="606"/>
      <c r="P969" s="606"/>
      <c r="Q969" s="606"/>
      <c r="R969" s="606"/>
      <c r="S969" s="606"/>
      <c r="T969" s="606"/>
      <c r="U969" s="606"/>
      <c r="V969" s="606"/>
      <c r="W969" s="606"/>
      <c r="X969" s="606"/>
      <c r="Y969" s="606"/>
      <c r="Z969" s="606"/>
    </row>
    <row r="970" spans="9:26">
      <c r="I970" s="606"/>
      <c r="J970" s="606"/>
      <c r="K970" s="606"/>
      <c r="L970" s="606"/>
      <c r="M970" s="606"/>
      <c r="N970" s="606"/>
      <c r="O970" s="606"/>
      <c r="P970" s="606"/>
      <c r="Q970" s="606"/>
      <c r="R970" s="606"/>
      <c r="S970" s="606"/>
      <c r="T970" s="606"/>
      <c r="U970" s="606"/>
      <c r="V970" s="606"/>
      <c r="W970" s="606"/>
      <c r="X970" s="606"/>
      <c r="Y970" s="606"/>
      <c r="Z970" s="606"/>
    </row>
    <row r="971" spans="9:26">
      <c r="I971" s="606"/>
      <c r="J971" s="606"/>
      <c r="K971" s="606"/>
      <c r="L971" s="606"/>
      <c r="M971" s="606"/>
      <c r="N971" s="606"/>
      <c r="O971" s="606"/>
      <c r="P971" s="606"/>
      <c r="Q971" s="606"/>
      <c r="R971" s="606"/>
      <c r="S971" s="606"/>
      <c r="T971" s="606"/>
      <c r="U971" s="606"/>
      <c r="V971" s="606"/>
      <c r="W971" s="606"/>
      <c r="X971" s="606"/>
      <c r="Y971" s="606"/>
      <c r="Z971" s="606"/>
    </row>
    <row r="972" spans="9:26">
      <c r="I972" s="606"/>
      <c r="J972" s="606"/>
      <c r="K972" s="606"/>
      <c r="L972" s="606"/>
      <c r="M972" s="606"/>
      <c r="N972" s="606"/>
      <c r="O972" s="606"/>
      <c r="P972" s="606"/>
      <c r="Q972" s="606"/>
      <c r="R972" s="606"/>
      <c r="S972" s="606"/>
      <c r="T972" s="606"/>
      <c r="U972" s="606"/>
      <c r="V972" s="606"/>
      <c r="W972" s="606"/>
      <c r="X972" s="606"/>
      <c r="Y972" s="606"/>
      <c r="Z972" s="606"/>
    </row>
    <row r="973" spans="9:26">
      <c r="I973" s="606"/>
      <c r="J973" s="606"/>
      <c r="K973" s="606"/>
      <c r="L973" s="606"/>
      <c r="M973" s="606"/>
      <c r="N973" s="606"/>
      <c r="O973" s="606"/>
      <c r="P973" s="606"/>
      <c r="Q973" s="606"/>
      <c r="R973" s="606"/>
      <c r="S973" s="606"/>
      <c r="T973" s="606"/>
      <c r="U973" s="606"/>
      <c r="V973" s="606"/>
      <c r="W973" s="606"/>
      <c r="X973" s="606"/>
      <c r="Y973" s="606"/>
      <c r="Z973" s="606"/>
    </row>
    <row r="974" spans="9:26">
      <c r="I974" s="606"/>
      <c r="J974" s="606"/>
      <c r="K974" s="606"/>
      <c r="L974" s="606"/>
      <c r="M974" s="606"/>
      <c r="N974" s="606"/>
      <c r="O974" s="606"/>
      <c r="P974" s="606"/>
      <c r="Q974" s="606"/>
      <c r="R974" s="606"/>
      <c r="S974" s="606"/>
      <c r="T974" s="606"/>
      <c r="U974" s="606"/>
      <c r="V974" s="606"/>
      <c r="W974" s="606"/>
      <c r="X974" s="606"/>
      <c r="Y974" s="606"/>
      <c r="Z974" s="606"/>
    </row>
    <row r="975" spans="9:26">
      <c r="I975" s="606"/>
      <c r="J975" s="606"/>
      <c r="K975" s="606"/>
      <c r="L975" s="606"/>
      <c r="M975" s="606"/>
      <c r="N975" s="606"/>
      <c r="O975" s="606"/>
      <c r="P975" s="606"/>
      <c r="Q975" s="606"/>
      <c r="R975" s="606"/>
      <c r="S975" s="606"/>
      <c r="T975" s="606"/>
      <c r="U975" s="606"/>
      <c r="V975" s="606"/>
      <c r="W975" s="606"/>
      <c r="X975" s="606"/>
      <c r="Y975" s="606"/>
      <c r="Z975" s="606"/>
    </row>
    <row r="976" spans="9:26">
      <c r="I976" s="606"/>
      <c r="J976" s="606"/>
      <c r="K976" s="606"/>
      <c r="L976" s="606"/>
      <c r="M976" s="606"/>
      <c r="N976" s="606"/>
      <c r="O976" s="606"/>
      <c r="P976" s="606"/>
      <c r="Q976" s="606"/>
      <c r="R976" s="606"/>
      <c r="S976" s="606"/>
      <c r="T976" s="606"/>
      <c r="U976" s="606"/>
      <c r="V976" s="606"/>
      <c r="W976" s="606"/>
      <c r="X976" s="606"/>
      <c r="Y976" s="606"/>
      <c r="Z976" s="606"/>
    </row>
    <row r="977" spans="9:26">
      <c r="I977" s="606"/>
      <c r="J977" s="606"/>
      <c r="K977" s="606"/>
      <c r="L977" s="606"/>
      <c r="M977" s="606"/>
      <c r="N977" s="606"/>
      <c r="O977" s="606"/>
      <c r="P977" s="606"/>
      <c r="Q977" s="606"/>
      <c r="R977" s="606"/>
      <c r="S977" s="606"/>
      <c r="T977" s="606"/>
      <c r="U977" s="606"/>
      <c r="V977" s="606"/>
      <c r="W977" s="606"/>
      <c r="X977" s="606"/>
      <c r="Y977" s="606"/>
      <c r="Z977" s="606"/>
    </row>
    <row r="978" spans="9:26">
      <c r="I978" s="606"/>
      <c r="J978" s="606"/>
      <c r="K978" s="606"/>
      <c r="L978" s="606"/>
      <c r="M978" s="606"/>
      <c r="N978" s="606"/>
      <c r="O978" s="606"/>
      <c r="P978" s="606"/>
      <c r="Q978" s="606"/>
      <c r="R978" s="606"/>
      <c r="S978" s="606"/>
      <c r="T978" s="606"/>
      <c r="U978" s="606"/>
      <c r="V978" s="606"/>
      <c r="W978" s="606"/>
      <c r="X978" s="606"/>
      <c r="Y978" s="606"/>
      <c r="Z978" s="606"/>
    </row>
    <row r="979" spans="9:26">
      <c r="I979" s="606"/>
      <c r="J979" s="606"/>
      <c r="K979" s="606"/>
      <c r="L979" s="606"/>
      <c r="M979" s="606"/>
      <c r="N979" s="606"/>
      <c r="O979" s="606"/>
      <c r="P979" s="606"/>
      <c r="Q979" s="606"/>
      <c r="R979" s="606"/>
      <c r="S979" s="606"/>
      <c r="T979" s="606"/>
      <c r="U979" s="606"/>
      <c r="V979" s="606"/>
      <c r="W979" s="606"/>
      <c r="X979" s="606"/>
      <c r="Y979" s="606"/>
      <c r="Z979" s="606"/>
    </row>
    <row r="980" spans="9:26">
      <c r="I980" s="606"/>
      <c r="J980" s="606"/>
      <c r="K980" s="606"/>
      <c r="L980" s="606"/>
      <c r="M980" s="606"/>
      <c r="N980" s="606"/>
      <c r="O980" s="606"/>
      <c r="P980" s="606"/>
      <c r="Q980" s="606"/>
      <c r="R980" s="606"/>
      <c r="S980" s="606"/>
      <c r="T980" s="606"/>
      <c r="U980" s="606"/>
      <c r="V980" s="606"/>
      <c r="W980" s="606"/>
      <c r="X980" s="606"/>
      <c r="Y980" s="606"/>
      <c r="Z980" s="606"/>
    </row>
    <row r="981" spans="9:26">
      <c r="I981" s="606"/>
      <c r="J981" s="606"/>
      <c r="K981" s="606"/>
      <c r="L981" s="606"/>
      <c r="M981" s="606"/>
      <c r="N981" s="606"/>
      <c r="O981" s="606"/>
      <c r="P981" s="606"/>
      <c r="Q981" s="606"/>
      <c r="R981" s="606"/>
      <c r="S981" s="606"/>
      <c r="T981" s="606"/>
      <c r="U981" s="606"/>
      <c r="V981" s="606"/>
      <c r="W981" s="606"/>
      <c r="X981" s="606"/>
      <c r="Y981" s="606"/>
      <c r="Z981" s="606"/>
    </row>
    <row r="982" spans="9:26">
      <c r="I982" s="606"/>
      <c r="J982" s="606"/>
      <c r="K982" s="606"/>
      <c r="L982" s="606"/>
      <c r="M982" s="606"/>
      <c r="N982" s="606"/>
      <c r="O982" s="606"/>
      <c r="P982" s="606"/>
      <c r="Q982" s="606"/>
      <c r="R982" s="606"/>
      <c r="S982" s="606"/>
      <c r="T982" s="606"/>
      <c r="U982" s="606"/>
      <c r="V982" s="606"/>
      <c r="W982" s="606"/>
      <c r="X982" s="606"/>
      <c r="Y982" s="606"/>
      <c r="Z982" s="606"/>
    </row>
    <row r="983" spans="9:26">
      <c r="I983" s="606"/>
      <c r="J983" s="606"/>
      <c r="K983" s="606"/>
      <c r="L983" s="606"/>
      <c r="M983" s="606"/>
      <c r="N983" s="606"/>
      <c r="O983" s="606"/>
      <c r="P983" s="606"/>
      <c r="Q983" s="606"/>
      <c r="R983" s="606"/>
      <c r="S983" s="606"/>
      <c r="T983" s="606"/>
      <c r="U983" s="606"/>
      <c r="V983" s="606"/>
      <c r="W983" s="606"/>
      <c r="X983" s="606"/>
      <c r="Y983" s="606"/>
      <c r="Z983" s="606"/>
    </row>
    <row r="984" spans="9:26">
      <c r="I984" s="606"/>
      <c r="J984" s="606"/>
      <c r="K984" s="606"/>
      <c r="L984" s="606"/>
      <c r="M984" s="606"/>
      <c r="N984" s="606"/>
      <c r="O984" s="606"/>
      <c r="P984" s="606"/>
      <c r="Q984" s="606"/>
      <c r="R984" s="606"/>
      <c r="S984" s="606"/>
      <c r="T984" s="606"/>
      <c r="U984" s="606"/>
      <c r="V984" s="606"/>
      <c r="W984" s="606"/>
      <c r="X984" s="606"/>
      <c r="Y984" s="606"/>
      <c r="Z984" s="606"/>
    </row>
    <row r="985" spans="9:26">
      <c r="I985" s="606"/>
      <c r="J985" s="606"/>
      <c r="K985" s="606"/>
      <c r="L985" s="606"/>
      <c r="M985" s="606"/>
      <c r="N985" s="606"/>
      <c r="O985" s="606"/>
      <c r="P985" s="606"/>
      <c r="Q985" s="606"/>
      <c r="R985" s="606"/>
      <c r="S985" s="606"/>
      <c r="T985" s="606"/>
      <c r="U985" s="606"/>
      <c r="V985" s="606"/>
      <c r="W985" s="606"/>
      <c r="X985" s="606"/>
      <c r="Y985" s="606"/>
      <c r="Z985" s="606"/>
    </row>
    <row r="986" spans="9:26">
      <c r="I986" s="606"/>
      <c r="J986" s="606"/>
      <c r="K986" s="606"/>
      <c r="L986" s="606"/>
      <c r="M986" s="606"/>
      <c r="N986" s="606"/>
      <c r="O986" s="606"/>
      <c r="P986" s="606"/>
      <c r="Q986" s="606"/>
      <c r="R986" s="606"/>
      <c r="S986" s="606"/>
      <c r="T986" s="606"/>
      <c r="U986" s="606"/>
      <c r="V986" s="606"/>
      <c r="W986" s="606"/>
      <c r="X986" s="606"/>
      <c r="Y986" s="606"/>
      <c r="Z986" s="606"/>
    </row>
    <row r="987" spans="9:26">
      <c r="I987" s="606"/>
      <c r="J987" s="606"/>
      <c r="K987" s="606"/>
      <c r="L987" s="606"/>
      <c r="M987" s="606"/>
      <c r="N987" s="606"/>
      <c r="O987" s="606"/>
      <c r="P987" s="606"/>
      <c r="Q987" s="606"/>
      <c r="R987" s="606"/>
      <c r="S987" s="606"/>
      <c r="T987" s="606"/>
      <c r="U987" s="606"/>
      <c r="V987" s="606"/>
      <c r="W987" s="606"/>
      <c r="X987" s="606"/>
      <c r="Y987" s="606"/>
      <c r="Z987" s="606"/>
    </row>
    <row r="988" spans="9:26">
      <c r="I988" s="606"/>
      <c r="J988" s="606"/>
      <c r="K988" s="606"/>
      <c r="L988" s="606"/>
      <c r="M988" s="606"/>
      <c r="N988" s="606"/>
      <c r="O988" s="606"/>
      <c r="P988" s="606"/>
      <c r="Q988" s="606"/>
      <c r="R988" s="606"/>
      <c r="S988" s="606"/>
      <c r="T988" s="606"/>
      <c r="U988" s="606"/>
      <c r="V988" s="606"/>
      <c r="W988" s="606"/>
      <c r="X988" s="606"/>
      <c r="Y988" s="606"/>
      <c r="Z988" s="606"/>
    </row>
    <row r="989" spans="9:26">
      <c r="I989" s="606"/>
      <c r="J989" s="606"/>
      <c r="K989" s="606"/>
      <c r="L989" s="606"/>
      <c r="M989" s="606"/>
      <c r="N989" s="606"/>
      <c r="O989" s="606"/>
      <c r="P989" s="606"/>
      <c r="Q989" s="606"/>
      <c r="R989" s="606"/>
      <c r="S989" s="606"/>
      <c r="T989" s="606"/>
      <c r="U989" s="606"/>
      <c r="V989" s="606"/>
      <c r="W989" s="606"/>
      <c r="X989" s="606"/>
      <c r="Y989" s="606"/>
      <c r="Z989" s="606"/>
    </row>
    <row r="990" spans="9:26">
      <c r="I990" s="606"/>
      <c r="J990" s="606"/>
      <c r="K990" s="606"/>
      <c r="L990" s="606"/>
      <c r="M990" s="606"/>
      <c r="N990" s="606"/>
      <c r="O990" s="606"/>
      <c r="P990" s="606"/>
      <c r="Q990" s="606"/>
      <c r="R990" s="606"/>
      <c r="S990" s="606"/>
      <c r="T990" s="606"/>
      <c r="U990" s="606"/>
      <c r="V990" s="606"/>
      <c r="W990" s="606"/>
      <c r="X990" s="606"/>
      <c r="Y990" s="606"/>
      <c r="Z990" s="606"/>
    </row>
    <row r="991" spans="9:26">
      <c r="I991" s="606"/>
      <c r="J991" s="606"/>
      <c r="K991" s="606"/>
      <c r="L991" s="606"/>
      <c r="M991" s="606"/>
      <c r="N991" s="606"/>
      <c r="O991" s="606"/>
      <c r="P991" s="606"/>
      <c r="Q991" s="606"/>
      <c r="R991" s="606"/>
      <c r="S991" s="606"/>
      <c r="T991" s="606"/>
      <c r="U991" s="606"/>
      <c r="V991" s="606"/>
      <c r="W991" s="606"/>
      <c r="X991" s="606"/>
      <c r="Y991" s="606"/>
      <c r="Z991" s="606"/>
    </row>
    <row r="992" spans="9:26">
      <c r="I992" s="606"/>
      <c r="J992" s="606"/>
      <c r="K992" s="606"/>
      <c r="L992" s="606"/>
      <c r="M992" s="606"/>
      <c r="N992" s="606"/>
      <c r="O992" s="606"/>
      <c r="P992" s="606"/>
      <c r="Q992" s="606"/>
      <c r="R992" s="606"/>
      <c r="S992" s="606"/>
      <c r="T992" s="606"/>
      <c r="U992" s="606"/>
      <c r="V992" s="606"/>
      <c r="W992" s="606"/>
      <c r="X992" s="606"/>
      <c r="Y992" s="606"/>
      <c r="Z992" s="606"/>
    </row>
    <row r="993" spans="9:26">
      <c r="I993" s="606"/>
      <c r="J993" s="606"/>
      <c r="K993" s="606"/>
      <c r="L993" s="606"/>
      <c r="M993" s="606"/>
      <c r="N993" s="606"/>
      <c r="O993" s="606"/>
      <c r="P993" s="606"/>
      <c r="Q993" s="606"/>
      <c r="R993" s="606"/>
      <c r="S993" s="606"/>
      <c r="T993" s="606"/>
      <c r="U993" s="606"/>
      <c r="V993" s="606"/>
      <c r="W993" s="606"/>
      <c r="X993" s="606"/>
      <c r="Y993" s="606"/>
      <c r="Z993" s="606"/>
    </row>
    <row r="994" spans="9:26">
      <c r="I994" s="606"/>
      <c r="J994" s="606"/>
      <c r="K994" s="606"/>
      <c r="L994" s="606"/>
      <c r="M994" s="606"/>
      <c r="N994" s="606"/>
      <c r="O994" s="606"/>
      <c r="P994" s="606"/>
      <c r="Q994" s="606"/>
      <c r="R994" s="606"/>
      <c r="S994" s="606"/>
      <c r="T994" s="606"/>
      <c r="U994" s="606"/>
      <c r="V994" s="606"/>
      <c r="W994" s="606"/>
      <c r="X994" s="606"/>
      <c r="Y994" s="606"/>
      <c r="Z994" s="606"/>
    </row>
    <row r="995" spans="9:26">
      <c r="I995" s="606"/>
      <c r="J995" s="606"/>
      <c r="K995" s="606"/>
      <c r="L995" s="606"/>
      <c r="M995" s="606"/>
      <c r="N995" s="606"/>
      <c r="O995" s="606"/>
      <c r="P995" s="606"/>
      <c r="Q995" s="606"/>
      <c r="R995" s="606"/>
      <c r="S995" s="606"/>
      <c r="T995" s="606"/>
      <c r="U995" s="606"/>
      <c r="V995" s="606"/>
      <c r="W995" s="606"/>
      <c r="X995" s="606"/>
      <c r="Y995" s="606"/>
      <c r="Z995" s="606"/>
    </row>
    <row r="996" spans="9:26">
      <c r="I996" s="606"/>
      <c r="J996" s="606"/>
      <c r="K996" s="606"/>
      <c r="L996" s="606"/>
      <c r="M996" s="606"/>
      <c r="N996" s="606"/>
      <c r="O996" s="606"/>
      <c r="P996" s="606"/>
      <c r="Q996" s="606"/>
      <c r="R996" s="606"/>
      <c r="S996" s="606"/>
      <c r="T996" s="606"/>
      <c r="U996" s="606"/>
      <c r="V996" s="606"/>
      <c r="W996" s="606"/>
      <c r="X996" s="606"/>
      <c r="Y996" s="606"/>
      <c r="Z996" s="606"/>
    </row>
    <row r="997" spans="9:26">
      <c r="I997" s="606"/>
      <c r="J997" s="606"/>
      <c r="K997" s="606"/>
      <c r="L997" s="606"/>
      <c r="M997" s="606"/>
      <c r="N997" s="606"/>
      <c r="O997" s="606"/>
      <c r="P997" s="606"/>
      <c r="Q997" s="606"/>
      <c r="R997" s="606"/>
      <c r="S997" s="606"/>
      <c r="T997" s="606"/>
      <c r="U997" s="606"/>
      <c r="V997" s="606"/>
      <c r="W997" s="606"/>
      <c r="X997" s="606"/>
      <c r="Y997" s="606"/>
      <c r="Z997" s="606"/>
    </row>
    <row r="998" spans="9:26">
      <c r="I998" s="606"/>
      <c r="J998" s="606"/>
      <c r="K998" s="606"/>
      <c r="L998" s="606"/>
      <c r="M998" s="606"/>
      <c r="N998" s="606"/>
      <c r="O998" s="606"/>
      <c r="P998" s="606"/>
      <c r="Q998" s="606"/>
      <c r="R998" s="606"/>
      <c r="S998" s="606"/>
      <c r="T998" s="606"/>
      <c r="U998" s="606"/>
      <c r="V998" s="606"/>
      <c r="W998" s="606"/>
      <c r="X998" s="606"/>
      <c r="Y998" s="606"/>
      <c r="Z998" s="606"/>
    </row>
    <row r="999" spans="9:26">
      <c r="I999" s="606"/>
      <c r="J999" s="606"/>
      <c r="K999" s="606"/>
      <c r="L999" s="606"/>
      <c r="M999" s="606"/>
      <c r="N999" s="606"/>
      <c r="O999" s="606"/>
      <c r="P999" s="606"/>
      <c r="Q999" s="606"/>
      <c r="R999" s="606"/>
      <c r="S999" s="606"/>
      <c r="T999" s="606"/>
      <c r="U999" s="606"/>
      <c r="V999" s="606"/>
      <c r="W999" s="606"/>
      <c r="X999" s="606"/>
      <c r="Y999" s="606"/>
      <c r="Z999" s="606"/>
    </row>
    <row r="1000" spans="9:26">
      <c r="I1000" s="606"/>
      <c r="J1000" s="606"/>
      <c r="K1000" s="606"/>
      <c r="L1000" s="606"/>
      <c r="M1000" s="606"/>
      <c r="N1000" s="606"/>
      <c r="O1000" s="606"/>
      <c r="P1000" s="606"/>
      <c r="Q1000" s="606"/>
      <c r="R1000" s="606"/>
      <c r="S1000" s="606"/>
      <c r="T1000" s="606"/>
      <c r="U1000" s="606"/>
      <c r="V1000" s="606"/>
      <c r="W1000" s="606"/>
      <c r="X1000" s="606"/>
      <c r="Y1000" s="606"/>
      <c r="Z1000" s="606"/>
    </row>
    <row r="1001" spans="9:26">
      <c r="I1001" s="606"/>
      <c r="J1001" s="606"/>
      <c r="K1001" s="606"/>
      <c r="L1001" s="606"/>
      <c r="M1001" s="606"/>
      <c r="N1001" s="606"/>
      <c r="O1001" s="606"/>
      <c r="P1001" s="606"/>
      <c r="Q1001" s="606"/>
      <c r="R1001" s="606"/>
      <c r="S1001" s="606"/>
      <c r="T1001" s="606"/>
      <c r="U1001" s="606"/>
      <c r="V1001" s="606"/>
      <c r="W1001" s="606"/>
      <c r="X1001" s="606"/>
      <c r="Y1001" s="606"/>
      <c r="Z1001" s="606"/>
    </row>
    <row r="1002" spans="9:26">
      <c r="I1002" s="606"/>
      <c r="J1002" s="606"/>
      <c r="K1002" s="606"/>
      <c r="L1002" s="606"/>
      <c r="M1002" s="606"/>
      <c r="N1002" s="606"/>
      <c r="O1002" s="606"/>
      <c r="P1002" s="606"/>
      <c r="Q1002" s="606"/>
      <c r="R1002" s="606"/>
      <c r="S1002" s="606"/>
      <c r="T1002" s="606"/>
      <c r="U1002" s="606"/>
      <c r="V1002" s="606"/>
      <c r="W1002" s="606"/>
      <c r="X1002" s="606"/>
      <c r="Y1002" s="606"/>
      <c r="Z1002" s="606"/>
    </row>
    <row r="1003" spans="9:26">
      <c r="I1003" s="606"/>
      <c r="J1003" s="606"/>
      <c r="K1003" s="606"/>
      <c r="L1003" s="606"/>
      <c r="M1003" s="606"/>
      <c r="N1003" s="606"/>
      <c r="O1003" s="606"/>
      <c r="P1003" s="606"/>
      <c r="Q1003" s="606"/>
      <c r="R1003" s="606"/>
      <c r="S1003" s="606"/>
      <c r="T1003" s="606"/>
      <c r="U1003" s="606"/>
      <c r="V1003" s="606"/>
      <c r="W1003" s="606"/>
      <c r="X1003" s="606"/>
      <c r="Y1003" s="606"/>
      <c r="Z1003" s="606"/>
    </row>
    <row r="1004" spans="9:26">
      <c r="I1004" s="606"/>
      <c r="J1004" s="606"/>
      <c r="K1004" s="606"/>
      <c r="L1004" s="606"/>
      <c r="M1004" s="606"/>
      <c r="N1004" s="606"/>
      <c r="O1004" s="606"/>
      <c r="P1004" s="606"/>
      <c r="Q1004" s="606"/>
      <c r="R1004" s="606"/>
      <c r="S1004" s="606"/>
      <c r="T1004" s="606"/>
      <c r="U1004" s="606"/>
      <c r="V1004" s="606"/>
      <c r="W1004" s="606"/>
      <c r="X1004" s="606"/>
      <c r="Y1004" s="606"/>
      <c r="Z1004" s="606"/>
    </row>
    <row r="1005" spans="9:26">
      <c r="I1005" s="606"/>
      <c r="J1005" s="606"/>
      <c r="K1005" s="606"/>
      <c r="L1005" s="606"/>
      <c r="M1005" s="606"/>
      <c r="N1005" s="606"/>
      <c r="O1005" s="606"/>
      <c r="P1005" s="606"/>
      <c r="Q1005" s="606"/>
      <c r="R1005" s="606"/>
      <c r="S1005" s="606"/>
      <c r="T1005" s="606"/>
      <c r="U1005" s="606"/>
      <c r="V1005" s="606"/>
      <c r="W1005" s="606"/>
      <c r="X1005" s="606"/>
      <c r="Y1005" s="606"/>
      <c r="Z1005" s="606"/>
    </row>
    <row r="1006" spans="9:26">
      <c r="I1006" s="606"/>
      <c r="J1006" s="606"/>
      <c r="K1006" s="606"/>
      <c r="L1006" s="606"/>
      <c r="M1006" s="606"/>
      <c r="N1006" s="606"/>
      <c r="O1006" s="606"/>
      <c r="P1006" s="606"/>
      <c r="Q1006" s="606"/>
      <c r="R1006" s="606"/>
      <c r="S1006" s="606"/>
      <c r="T1006" s="606"/>
      <c r="U1006" s="606"/>
      <c r="V1006" s="606"/>
      <c r="W1006" s="606"/>
      <c r="X1006" s="606"/>
      <c r="Y1006" s="606"/>
      <c r="Z1006" s="606"/>
    </row>
    <row r="1007" spans="9:26">
      <c r="I1007" s="606"/>
      <c r="J1007" s="606"/>
      <c r="K1007" s="606"/>
      <c r="L1007" s="606"/>
      <c r="M1007" s="606"/>
      <c r="N1007" s="606"/>
      <c r="O1007" s="606"/>
      <c r="P1007" s="606"/>
      <c r="Q1007" s="606"/>
      <c r="R1007" s="606"/>
      <c r="S1007" s="606"/>
      <c r="T1007" s="606"/>
      <c r="U1007" s="606"/>
      <c r="V1007" s="606"/>
      <c r="W1007" s="606"/>
      <c r="X1007" s="606"/>
      <c r="Y1007" s="606"/>
      <c r="Z1007" s="606"/>
    </row>
    <row r="1008" spans="9:26">
      <c r="I1008" s="606"/>
      <c r="J1008" s="606"/>
      <c r="K1008" s="606"/>
      <c r="L1008" s="606"/>
      <c r="M1008" s="606"/>
      <c r="N1008" s="606"/>
      <c r="O1008" s="606"/>
      <c r="P1008" s="606"/>
      <c r="Q1008" s="606"/>
      <c r="R1008" s="606"/>
      <c r="S1008" s="606"/>
      <c r="T1008" s="606"/>
      <c r="U1008" s="606"/>
      <c r="V1008" s="606"/>
      <c r="W1008" s="606"/>
      <c r="X1008" s="606"/>
      <c r="Y1008" s="606"/>
      <c r="Z1008" s="606"/>
    </row>
    <row r="1009" spans="9:26">
      <c r="I1009" s="606"/>
      <c r="J1009" s="606"/>
      <c r="K1009" s="606"/>
      <c r="L1009" s="606"/>
      <c r="M1009" s="606"/>
      <c r="N1009" s="606"/>
      <c r="O1009" s="606"/>
      <c r="P1009" s="606"/>
      <c r="Q1009" s="606"/>
      <c r="R1009" s="606"/>
      <c r="S1009" s="606"/>
      <c r="T1009" s="606"/>
      <c r="U1009" s="606"/>
      <c r="V1009" s="606"/>
      <c r="W1009" s="606"/>
      <c r="X1009" s="606"/>
      <c r="Y1009" s="606"/>
      <c r="Z1009" s="606"/>
    </row>
    <row r="1010" spans="9:26">
      <c r="I1010" s="606"/>
      <c r="J1010" s="606"/>
      <c r="K1010" s="606"/>
      <c r="L1010" s="606"/>
      <c r="M1010" s="606"/>
      <c r="N1010" s="606"/>
      <c r="O1010" s="606"/>
      <c r="P1010" s="606"/>
      <c r="Q1010" s="606"/>
      <c r="R1010" s="606"/>
      <c r="S1010" s="606"/>
      <c r="T1010" s="606"/>
      <c r="U1010" s="606"/>
      <c r="V1010" s="606"/>
      <c r="W1010" s="606"/>
      <c r="X1010" s="606"/>
      <c r="Y1010" s="606"/>
      <c r="Z1010" s="606"/>
    </row>
    <row r="1011" spans="9:26">
      <c r="I1011" s="606"/>
      <c r="J1011" s="606"/>
      <c r="K1011" s="606"/>
      <c r="L1011" s="606"/>
      <c r="M1011" s="606"/>
      <c r="N1011" s="606"/>
      <c r="O1011" s="606"/>
      <c r="P1011" s="606"/>
      <c r="Q1011" s="606"/>
      <c r="R1011" s="606"/>
      <c r="S1011" s="606"/>
      <c r="T1011" s="606"/>
      <c r="U1011" s="606"/>
      <c r="V1011" s="606"/>
      <c r="W1011" s="606"/>
      <c r="X1011" s="606"/>
      <c r="Y1011" s="606"/>
      <c r="Z1011" s="606"/>
    </row>
    <row r="1012" spans="9:26">
      <c r="I1012" s="606"/>
      <c r="J1012" s="606"/>
      <c r="K1012" s="606"/>
      <c r="L1012" s="606"/>
      <c r="M1012" s="606"/>
      <c r="N1012" s="606"/>
      <c r="O1012" s="606"/>
      <c r="P1012" s="606"/>
      <c r="Q1012" s="606"/>
      <c r="R1012" s="606"/>
      <c r="S1012" s="606"/>
      <c r="T1012" s="606"/>
      <c r="U1012" s="606"/>
      <c r="V1012" s="606"/>
      <c r="W1012" s="606"/>
      <c r="X1012" s="606"/>
      <c r="Y1012" s="606"/>
      <c r="Z1012" s="606"/>
    </row>
    <row r="1013" spans="9:26">
      <c r="I1013" s="606"/>
      <c r="J1013" s="606"/>
      <c r="K1013" s="606"/>
      <c r="L1013" s="606"/>
      <c r="M1013" s="606"/>
      <c r="N1013" s="606"/>
      <c r="O1013" s="606"/>
      <c r="P1013" s="606"/>
      <c r="Q1013" s="606"/>
      <c r="R1013" s="606"/>
      <c r="S1013" s="606"/>
      <c r="T1013" s="606"/>
      <c r="U1013" s="606"/>
      <c r="V1013" s="606"/>
      <c r="W1013" s="606"/>
      <c r="X1013" s="606"/>
      <c r="Y1013" s="606"/>
      <c r="Z1013" s="606"/>
    </row>
    <row r="1014" spans="9:26">
      <c r="I1014" s="606"/>
      <c r="J1014" s="606"/>
      <c r="K1014" s="606"/>
      <c r="L1014" s="606"/>
      <c r="M1014" s="606"/>
      <c r="N1014" s="606"/>
      <c r="O1014" s="606"/>
      <c r="P1014" s="606"/>
      <c r="Q1014" s="606"/>
      <c r="R1014" s="606"/>
      <c r="S1014" s="606"/>
      <c r="T1014" s="606"/>
      <c r="U1014" s="606"/>
      <c r="V1014" s="606"/>
      <c r="W1014" s="606"/>
      <c r="X1014" s="606"/>
      <c r="Y1014" s="606"/>
      <c r="Z1014" s="606"/>
    </row>
    <row r="1015" spans="9:26">
      <c r="I1015" s="606"/>
      <c r="J1015" s="606"/>
      <c r="K1015" s="606"/>
      <c r="L1015" s="606"/>
      <c r="M1015" s="606"/>
      <c r="N1015" s="606"/>
      <c r="O1015" s="606"/>
      <c r="P1015" s="606"/>
      <c r="Q1015" s="606"/>
      <c r="R1015" s="606"/>
      <c r="S1015" s="606"/>
      <c r="T1015" s="606"/>
      <c r="U1015" s="606"/>
      <c r="V1015" s="606"/>
      <c r="W1015" s="606"/>
      <c r="X1015" s="606"/>
      <c r="Y1015" s="606"/>
      <c r="Z1015" s="606"/>
    </row>
    <row r="1016" spans="9:26">
      <c r="I1016" s="606"/>
      <c r="J1016" s="606"/>
      <c r="K1016" s="606"/>
      <c r="L1016" s="606"/>
      <c r="M1016" s="606"/>
      <c r="N1016" s="606"/>
      <c r="O1016" s="606"/>
      <c r="P1016" s="606"/>
      <c r="Q1016" s="606"/>
      <c r="R1016" s="606"/>
      <c r="S1016" s="606"/>
      <c r="T1016" s="606"/>
      <c r="U1016" s="606"/>
      <c r="V1016" s="606"/>
      <c r="W1016" s="606"/>
      <c r="X1016" s="606"/>
      <c r="Y1016" s="606"/>
      <c r="Z1016" s="606"/>
    </row>
    <row r="1017" spans="9:26">
      <c r="I1017" s="606"/>
      <c r="J1017" s="606"/>
      <c r="K1017" s="606"/>
      <c r="L1017" s="606"/>
      <c r="M1017" s="606"/>
      <c r="N1017" s="606"/>
      <c r="O1017" s="606"/>
      <c r="P1017" s="606"/>
      <c r="Q1017" s="606"/>
      <c r="R1017" s="606"/>
      <c r="S1017" s="606"/>
      <c r="T1017" s="606"/>
      <c r="U1017" s="606"/>
      <c r="V1017" s="606"/>
      <c r="W1017" s="606"/>
      <c r="X1017" s="606"/>
      <c r="Y1017" s="606"/>
      <c r="Z1017" s="606"/>
    </row>
    <row r="1018" spans="9:26">
      <c r="I1018" s="606"/>
      <c r="J1018" s="606"/>
      <c r="K1018" s="606"/>
      <c r="L1018" s="606"/>
      <c r="M1018" s="606"/>
      <c r="N1018" s="606"/>
      <c r="O1018" s="606"/>
      <c r="P1018" s="606"/>
      <c r="Q1018" s="606"/>
      <c r="R1018" s="606"/>
      <c r="S1018" s="606"/>
      <c r="T1018" s="606"/>
      <c r="U1018" s="606"/>
      <c r="V1018" s="606"/>
      <c r="W1018" s="606"/>
      <c r="X1018" s="606"/>
      <c r="Y1018" s="606"/>
      <c r="Z1018" s="606"/>
    </row>
    <row r="1019" spans="9:26">
      <c r="I1019" s="606"/>
      <c r="J1019" s="606"/>
      <c r="K1019" s="606"/>
      <c r="L1019" s="606"/>
      <c r="M1019" s="606"/>
      <c r="N1019" s="606"/>
      <c r="O1019" s="606"/>
      <c r="P1019" s="606"/>
      <c r="Q1019" s="606"/>
      <c r="R1019" s="606"/>
      <c r="S1019" s="606"/>
      <c r="T1019" s="606"/>
      <c r="U1019" s="606"/>
      <c r="V1019" s="606"/>
      <c r="W1019" s="606"/>
      <c r="X1019" s="606"/>
      <c r="Y1019" s="606"/>
      <c r="Z1019" s="606"/>
    </row>
    <row r="1020" spans="9:26">
      <c r="I1020" s="606"/>
      <c r="J1020" s="606"/>
      <c r="K1020" s="606"/>
      <c r="L1020" s="606"/>
      <c r="M1020" s="606"/>
      <c r="N1020" s="606"/>
      <c r="O1020" s="606"/>
      <c r="P1020" s="606"/>
      <c r="Q1020" s="606"/>
      <c r="R1020" s="606"/>
      <c r="S1020" s="606"/>
      <c r="T1020" s="606"/>
      <c r="U1020" s="606"/>
      <c r="V1020" s="606"/>
      <c r="W1020" s="606"/>
      <c r="X1020" s="606"/>
      <c r="Y1020" s="606"/>
      <c r="Z1020" s="606"/>
    </row>
    <row r="1021" spans="9:26">
      <c r="I1021" s="606"/>
      <c r="J1021" s="606"/>
      <c r="K1021" s="606"/>
      <c r="L1021" s="606"/>
      <c r="M1021" s="606"/>
      <c r="N1021" s="606"/>
      <c r="O1021" s="606"/>
      <c r="P1021" s="606"/>
      <c r="Q1021" s="606"/>
      <c r="R1021" s="606"/>
      <c r="S1021" s="606"/>
      <c r="T1021" s="606"/>
      <c r="U1021" s="606"/>
      <c r="V1021" s="606"/>
      <c r="W1021" s="606"/>
      <c r="X1021" s="606"/>
      <c r="Y1021" s="606"/>
      <c r="Z1021" s="606"/>
    </row>
    <row r="1022" spans="9:26">
      <c r="I1022" s="606"/>
      <c r="J1022" s="606"/>
      <c r="K1022" s="606"/>
      <c r="L1022" s="606"/>
      <c r="M1022" s="606"/>
      <c r="N1022" s="606"/>
      <c r="O1022" s="606"/>
      <c r="P1022" s="606"/>
      <c r="Q1022" s="606"/>
      <c r="R1022" s="606"/>
      <c r="S1022" s="606"/>
      <c r="T1022" s="606"/>
      <c r="U1022" s="606"/>
      <c r="V1022" s="606"/>
      <c r="W1022" s="606"/>
      <c r="X1022" s="606"/>
      <c r="Y1022" s="606"/>
      <c r="Z1022" s="606"/>
    </row>
    <row r="1023" spans="9:26">
      <c r="I1023" s="606"/>
      <c r="J1023" s="606"/>
      <c r="K1023" s="606"/>
      <c r="L1023" s="606"/>
      <c r="M1023" s="606"/>
      <c r="N1023" s="606"/>
      <c r="O1023" s="606"/>
      <c r="P1023" s="606"/>
      <c r="Q1023" s="606"/>
      <c r="R1023" s="606"/>
      <c r="S1023" s="606"/>
      <c r="T1023" s="606"/>
      <c r="U1023" s="606"/>
      <c r="V1023" s="606"/>
      <c r="W1023" s="606"/>
      <c r="X1023" s="606"/>
      <c r="Y1023" s="606"/>
      <c r="Z1023" s="606"/>
    </row>
    <row r="1024" spans="9:26">
      <c r="I1024" s="606"/>
      <c r="J1024" s="606"/>
      <c r="K1024" s="606"/>
      <c r="L1024" s="606"/>
      <c r="M1024" s="606"/>
      <c r="N1024" s="606"/>
      <c r="O1024" s="606"/>
      <c r="P1024" s="606"/>
      <c r="Q1024" s="606"/>
      <c r="R1024" s="606"/>
      <c r="S1024" s="606"/>
      <c r="T1024" s="606"/>
      <c r="U1024" s="606"/>
      <c r="V1024" s="606"/>
      <c r="W1024" s="606"/>
      <c r="X1024" s="606"/>
      <c r="Y1024" s="606"/>
      <c r="Z1024" s="606"/>
    </row>
    <row r="1025" spans="9:26">
      <c r="I1025" s="606"/>
      <c r="J1025" s="606"/>
      <c r="K1025" s="606"/>
      <c r="L1025" s="606"/>
      <c r="M1025" s="606"/>
      <c r="N1025" s="606"/>
      <c r="O1025" s="606"/>
      <c r="P1025" s="606"/>
      <c r="Q1025" s="606"/>
      <c r="R1025" s="606"/>
      <c r="S1025" s="606"/>
      <c r="T1025" s="606"/>
      <c r="U1025" s="606"/>
      <c r="V1025" s="606"/>
      <c r="W1025" s="606"/>
      <c r="X1025" s="606"/>
      <c r="Y1025" s="606"/>
      <c r="Z1025" s="606"/>
    </row>
    <row r="1026" spans="9:26">
      <c r="I1026" s="606"/>
      <c r="J1026" s="606"/>
      <c r="K1026" s="606"/>
      <c r="L1026" s="606"/>
      <c r="M1026" s="606"/>
      <c r="N1026" s="606"/>
      <c r="O1026" s="606"/>
      <c r="P1026" s="606"/>
      <c r="Q1026" s="606"/>
      <c r="R1026" s="606"/>
      <c r="S1026" s="606"/>
      <c r="T1026" s="606"/>
      <c r="U1026" s="606"/>
      <c r="V1026" s="606"/>
      <c r="W1026" s="606"/>
      <c r="X1026" s="606"/>
      <c r="Y1026" s="606"/>
      <c r="Z1026" s="606"/>
    </row>
    <row r="1027" spans="9:26">
      <c r="I1027" s="606"/>
      <c r="J1027" s="606"/>
      <c r="K1027" s="606"/>
      <c r="L1027" s="606"/>
      <c r="M1027" s="606"/>
      <c r="N1027" s="606"/>
      <c r="O1027" s="606"/>
      <c r="P1027" s="606"/>
      <c r="Q1027" s="606"/>
      <c r="R1027" s="606"/>
      <c r="S1027" s="606"/>
      <c r="T1027" s="606"/>
      <c r="U1027" s="606"/>
      <c r="V1027" s="606"/>
      <c r="W1027" s="606"/>
      <c r="X1027" s="606"/>
      <c r="Y1027" s="606"/>
      <c r="Z1027" s="606"/>
    </row>
    <row r="1028" spans="9:26">
      <c r="I1028" s="606"/>
      <c r="J1028" s="606"/>
      <c r="K1028" s="606"/>
      <c r="L1028" s="606"/>
      <c r="M1028" s="606"/>
      <c r="N1028" s="606"/>
      <c r="O1028" s="606"/>
      <c r="P1028" s="606"/>
      <c r="Q1028" s="606"/>
      <c r="R1028" s="606"/>
      <c r="S1028" s="606"/>
      <c r="T1028" s="606"/>
      <c r="U1028" s="606"/>
      <c r="V1028" s="606"/>
      <c r="W1028" s="606"/>
      <c r="X1028" s="606"/>
      <c r="Y1028" s="606"/>
      <c r="Z1028" s="606"/>
    </row>
    <row r="1029" spans="9:26">
      <c r="I1029" s="606"/>
      <c r="J1029" s="606"/>
      <c r="K1029" s="606"/>
      <c r="L1029" s="606"/>
      <c r="M1029" s="606"/>
      <c r="N1029" s="606"/>
      <c r="O1029" s="606"/>
      <c r="P1029" s="606"/>
      <c r="Q1029" s="606"/>
      <c r="R1029" s="606"/>
      <c r="S1029" s="606"/>
      <c r="T1029" s="606"/>
      <c r="U1029" s="606"/>
      <c r="V1029" s="606"/>
      <c r="W1029" s="606"/>
      <c r="X1029" s="606"/>
      <c r="Y1029" s="606"/>
      <c r="Z1029" s="606"/>
    </row>
    <row r="1030" spans="9:26">
      <c r="I1030" s="606"/>
      <c r="J1030" s="606"/>
      <c r="K1030" s="606"/>
      <c r="L1030" s="606"/>
      <c r="M1030" s="606"/>
      <c r="N1030" s="606"/>
      <c r="O1030" s="606"/>
      <c r="P1030" s="606"/>
      <c r="Q1030" s="606"/>
      <c r="R1030" s="606"/>
      <c r="S1030" s="606"/>
      <c r="T1030" s="606"/>
      <c r="U1030" s="606"/>
      <c r="V1030" s="606"/>
      <c r="W1030" s="606"/>
      <c r="X1030" s="606"/>
      <c r="Y1030" s="606"/>
      <c r="Z1030" s="606"/>
    </row>
    <row r="1031" spans="9:26">
      <c r="I1031" s="606"/>
      <c r="J1031" s="606"/>
      <c r="K1031" s="606"/>
      <c r="L1031" s="606"/>
      <c r="M1031" s="606"/>
      <c r="N1031" s="606"/>
      <c r="O1031" s="606"/>
      <c r="P1031" s="606"/>
      <c r="Q1031" s="606"/>
      <c r="R1031" s="606"/>
      <c r="S1031" s="606"/>
      <c r="T1031" s="606"/>
      <c r="U1031" s="606"/>
      <c r="V1031" s="606"/>
      <c r="W1031" s="606"/>
      <c r="X1031" s="606"/>
      <c r="Y1031" s="606"/>
      <c r="Z1031" s="606"/>
    </row>
    <row r="1032" spans="9:26">
      <c r="I1032" s="606"/>
      <c r="J1032" s="606"/>
      <c r="K1032" s="606"/>
      <c r="L1032" s="606"/>
      <c r="M1032" s="606"/>
      <c r="N1032" s="606"/>
      <c r="O1032" s="606"/>
      <c r="P1032" s="606"/>
      <c r="Q1032" s="606"/>
      <c r="R1032" s="606"/>
      <c r="S1032" s="606"/>
      <c r="T1032" s="606"/>
      <c r="U1032" s="606"/>
      <c r="V1032" s="606"/>
      <c r="W1032" s="606"/>
      <c r="X1032" s="606"/>
      <c r="Y1032" s="606"/>
      <c r="Z1032" s="606"/>
    </row>
    <row r="1033" spans="9:26">
      <c r="I1033" s="606"/>
      <c r="J1033" s="606"/>
      <c r="K1033" s="606"/>
      <c r="L1033" s="606"/>
      <c r="M1033" s="606"/>
      <c r="N1033" s="606"/>
      <c r="O1033" s="606"/>
      <c r="P1033" s="606"/>
      <c r="Q1033" s="606"/>
      <c r="R1033" s="606"/>
      <c r="S1033" s="606"/>
      <c r="T1033" s="606"/>
      <c r="U1033" s="606"/>
      <c r="V1033" s="606"/>
      <c r="W1033" s="606"/>
      <c r="X1033" s="606"/>
      <c r="Y1033" s="606"/>
      <c r="Z1033" s="606"/>
    </row>
    <row r="1034" spans="9:26">
      <c r="I1034" s="606"/>
      <c r="J1034" s="606"/>
      <c r="K1034" s="606"/>
      <c r="L1034" s="606"/>
      <c r="M1034" s="606"/>
      <c r="N1034" s="606"/>
      <c r="O1034" s="606"/>
      <c r="P1034" s="606"/>
      <c r="Q1034" s="606"/>
      <c r="R1034" s="606"/>
      <c r="S1034" s="606"/>
      <c r="T1034" s="606"/>
      <c r="U1034" s="606"/>
      <c r="V1034" s="606"/>
      <c r="W1034" s="606"/>
      <c r="X1034" s="606"/>
      <c r="Y1034" s="606"/>
      <c r="Z1034" s="606"/>
    </row>
    <row r="1035" spans="9:26">
      <c r="I1035" s="606"/>
      <c r="J1035" s="606"/>
      <c r="K1035" s="606"/>
      <c r="L1035" s="606"/>
      <c r="M1035" s="606"/>
      <c r="N1035" s="606"/>
      <c r="O1035" s="606"/>
      <c r="P1035" s="606"/>
      <c r="Q1035" s="606"/>
      <c r="R1035" s="606"/>
      <c r="S1035" s="606"/>
      <c r="T1035" s="606"/>
      <c r="U1035" s="606"/>
      <c r="V1035" s="606"/>
      <c r="W1035" s="606"/>
      <c r="X1035" s="606"/>
      <c r="Y1035" s="606"/>
      <c r="Z1035" s="606"/>
    </row>
    <row r="1036" spans="9:26">
      <c r="I1036" s="606"/>
      <c r="J1036" s="606"/>
      <c r="K1036" s="606"/>
      <c r="L1036" s="606"/>
      <c r="M1036" s="606"/>
      <c r="N1036" s="606"/>
      <c r="O1036" s="606"/>
      <c r="P1036" s="606"/>
      <c r="Q1036" s="606"/>
      <c r="R1036" s="606"/>
      <c r="S1036" s="606"/>
      <c r="T1036" s="606"/>
      <c r="U1036" s="606"/>
      <c r="V1036" s="606"/>
      <c r="W1036" s="606"/>
      <c r="X1036" s="606"/>
      <c r="Y1036" s="606"/>
      <c r="Z1036" s="606"/>
    </row>
    <row r="1037" spans="9:26">
      <c r="I1037" s="606"/>
      <c r="J1037" s="606"/>
      <c r="K1037" s="606"/>
      <c r="L1037" s="606"/>
      <c r="M1037" s="606"/>
      <c r="N1037" s="606"/>
      <c r="O1037" s="606"/>
      <c r="P1037" s="606"/>
      <c r="Q1037" s="606"/>
      <c r="R1037" s="606"/>
      <c r="S1037" s="606"/>
      <c r="T1037" s="606"/>
      <c r="U1037" s="606"/>
      <c r="V1037" s="606"/>
      <c r="W1037" s="606"/>
      <c r="X1037" s="606"/>
      <c r="Y1037" s="606"/>
      <c r="Z1037" s="606"/>
    </row>
    <row r="1038" spans="9:26">
      <c r="I1038" s="606"/>
      <c r="J1038" s="606"/>
      <c r="K1038" s="606"/>
      <c r="L1038" s="606"/>
      <c r="M1038" s="606"/>
      <c r="N1038" s="606"/>
      <c r="O1038" s="606"/>
      <c r="P1038" s="606"/>
      <c r="Q1038" s="606"/>
      <c r="R1038" s="606"/>
      <c r="S1038" s="606"/>
      <c r="T1038" s="606"/>
      <c r="U1038" s="606"/>
      <c r="V1038" s="606"/>
      <c r="W1038" s="606"/>
      <c r="X1038" s="606"/>
      <c r="Y1038" s="606"/>
      <c r="Z1038" s="606"/>
    </row>
    <row r="1039" spans="9:26">
      <c r="I1039" s="606"/>
      <c r="J1039" s="606"/>
      <c r="K1039" s="606"/>
      <c r="L1039" s="606"/>
      <c r="M1039" s="606"/>
      <c r="N1039" s="606"/>
      <c r="O1039" s="606"/>
      <c r="P1039" s="606"/>
      <c r="Q1039" s="606"/>
      <c r="R1039" s="606"/>
      <c r="S1039" s="606"/>
      <c r="T1039" s="606"/>
      <c r="U1039" s="606"/>
      <c r="V1039" s="606"/>
      <c r="W1039" s="606"/>
      <c r="X1039" s="606"/>
      <c r="Y1039" s="606"/>
      <c r="Z1039" s="606"/>
    </row>
    <row r="1040" spans="9:26">
      <c r="I1040" s="606"/>
      <c r="J1040" s="606"/>
      <c r="K1040" s="606"/>
      <c r="L1040" s="606"/>
      <c r="M1040" s="606"/>
      <c r="N1040" s="606"/>
      <c r="O1040" s="606"/>
      <c r="P1040" s="606"/>
      <c r="Q1040" s="606"/>
      <c r="R1040" s="606"/>
      <c r="S1040" s="606"/>
      <c r="T1040" s="606"/>
      <c r="U1040" s="606"/>
      <c r="V1040" s="606"/>
      <c r="W1040" s="606"/>
      <c r="X1040" s="606"/>
      <c r="Y1040" s="606"/>
      <c r="Z1040" s="606"/>
    </row>
    <row r="1041" spans="9:26">
      <c r="I1041" s="606"/>
      <c r="J1041" s="606"/>
      <c r="K1041" s="606"/>
      <c r="L1041" s="606"/>
      <c r="M1041" s="606"/>
      <c r="N1041" s="606"/>
      <c r="O1041" s="606"/>
      <c r="P1041" s="606"/>
      <c r="Q1041" s="606"/>
      <c r="R1041" s="606"/>
      <c r="S1041" s="606"/>
      <c r="T1041" s="606"/>
      <c r="U1041" s="606"/>
      <c r="V1041" s="606"/>
      <c r="W1041" s="606"/>
      <c r="X1041" s="606"/>
      <c r="Y1041" s="606"/>
      <c r="Z1041" s="606"/>
    </row>
    <row r="1042" spans="9:26">
      <c r="I1042" s="606"/>
      <c r="J1042" s="606"/>
      <c r="K1042" s="606"/>
      <c r="L1042" s="606"/>
      <c r="M1042" s="606"/>
      <c r="N1042" s="606"/>
      <c r="O1042" s="606"/>
      <c r="P1042" s="606"/>
      <c r="Q1042" s="606"/>
      <c r="R1042" s="606"/>
      <c r="S1042" s="606"/>
      <c r="T1042" s="606"/>
      <c r="U1042" s="606"/>
      <c r="V1042" s="606"/>
      <c r="W1042" s="606"/>
      <c r="X1042" s="606"/>
      <c r="Y1042" s="606"/>
      <c r="Z1042" s="606"/>
    </row>
    <row r="1043" spans="9:26">
      <c r="I1043" s="606"/>
      <c r="J1043" s="606"/>
      <c r="K1043" s="606"/>
      <c r="L1043" s="606"/>
      <c r="M1043" s="606"/>
      <c r="N1043" s="606"/>
      <c r="O1043" s="606"/>
      <c r="P1043" s="606"/>
      <c r="Q1043" s="606"/>
      <c r="R1043" s="606"/>
      <c r="S1043" s="606"/>
      <c r="T1043" s="606"/>
      <c r="U1043" s="606"/>
      <c r="V1043" s="606"/>
      <c r="W1043" s="606"/>
      <c r="X1043" s="606"/>
      <c r="Y1043" s="606"/>
      <c r="Z1043" s="606"/>
    </row>
    <row r="1044" spans="9:26">
      <c r="I1044" s="606"/>
      <c r="J1044" s="606"/>
      <c r="K1044" s="606"/>
      <c r="L1044" s="606"/>
      <c r="M1044" s="606"/>
      <c r="N1044" s="606"/>
      <c r="O1044" s="606"/>
      <c r="P1044" s="606"/>
      <c r="Q1044" s="606"/>
      <c r="R1044" s="606"/>
      <c r="S1044" s="606"/>
      <c r="T1044" s="606"/>
      <c r="U1044" s="606"/>
      <c r="V1044" s="606"/>
      <c r="W1044" s="606"/>
      <c r="X1044" s="606"/>
      <c r="Y1044" s="606"/>
      <c r="Z1044" s="606"/>
    </row>
    <row r="1045" spans="9:26">
      <c r="I1045" s="606"/>
      <c r="J1045" s="606"/>
      <c r="K1045" s="606"/>
      <c r="L1045" s="606"/>
      <c r="M1045" s="606"/>
      <c r="N1045" s="606"/>
      <c r="O1045" s="606"/>
      <c r="P1045" s="606"/>
      <c r="Q1045" s="606"/>
      <c r="R1045" s="606"/>
      <c r="S1045" s="606"/>
      <c r="T1045" s="606"/>
      <c r="U1045" s="606"/>
      <c r="V1045" s="606"/>
      <c r="W1045" s="606"/>
      <c r="X1045" s="606"/>
      <c r="Y1045" s="606"/>
      <c r="Z1045" s="606"/>
    </row>
    <row r="1046" spans="9:26">
      <c r="I1046" s="606"/>
      <c r="J1046" s="606"/>
      <c r="K1046" s="606"/>
      <c r="L1046" s="606"/>
      <c r="M1046" s="606"/>
      <c r="N1046" s="606"/>
      <c r="O1046" s="606"/>
      <c r="P1046" s="606"/>
      <c r="Q1046" s="606"/>
      <c r="R1046" s="606"/>
      <c r="S1046" s="606"/>
      <c r="T1046" s="606"/>
      <c r="U1046" s="606"/>
      <c r="V1046" s="606"/>
      <c r="W1046" s="606"/>
      <c r="X1046" s="606"/>
      <c r="Y1046" s="606"/>
      <c r="Z1046" s="606"/>
    </row>
    <row r="1047" spans="9:26">
      <c r="I1047" s="606"/>
      <c r="J1047" s="606"/>
      <c r="K1047" s="606"/>
      <c r="L1047" s="606"/>
      <c r="M1047" s="606"/>
      <c r="N1047" s="606"/>
      <c r="O1047" s="606"/>
      <c r="P1047" s="606"/>
      <c r="Q1047" s="606"/>
      <c r="R1047" s="606"/>
      <c r="S1047" s="606"/>
      <c r="T1047" s="606"/>
      <c r="U1047" s="606"/>
      <c r="V1047" s="606"/>
      <c r="W1047" s="606"/>
      <c r="X1047" s="606"/>
      <c r="Y1047" s="606"/>
      <c r="Z1047" s="606"/>
    </row>
    <row r="1048" spans="9:26">
      <c r="I1048" s="606"/>
      <c r="J1048" s="606"/>
      <c r="K1048" s="606"/>
      <c r="L1048" s="606"/>
      <c r="M1048" s="606"/>
      <c r="N1048" s="606"/>
      <c r="O1048" s="606"/>
      <c r="P1048" s="606"/>
      <c r="Q1048" s="606"/>
      <c r="R1048" s="606"/>
      <c r="S1048" s="606"/>
      <c r="T1048" s="606"/>
      <c r="U1048" s="606"/>
      <c r="V1048" s="606"/>
      <c r="W1048" s="606"/>
      <c r="X1048" s="606"/>
      <c r="Y1048" s="606"/>
      <c r="Z1048" s="606"/>
    </row>
    <row r="1049" spans="9:26">
      <c r="I1049" s="606"/>
      <c r="J1049" s="606"/>
      <c r="K1049" s="606"/>
      <c r="L1049" s="606"/>
      <c r="M1049" s="606"/>
      <c r="N1049" s="606"/>
      <c r="O1049" s="606"/>
      <c r="P1049" s="606"/>
      <c r="Q1049" s="606"/>
      <c r="R1049" s="606"/>
      <c r="S1049" s="606"/>
      <c r="T1049" s="606"/>
      <c r="U1049" s="606"/>
      <c r="V1049" s="606"/>
      <c r="W1049" s="606"/>
      <c r="X1049" s="606"/>
      <c r="Y1049" s="606"/>
      <c r="Z1049" s="606"/>
    </row>
    <row r="1050" spans="9:26">
      <c r="I1050" s="606"/>
      <c r="J1050" s="606"/>
      <c r="K1050" s="606"/>
      <c r="L1050" s="606"/>
      <c r="M1050" s="606"/>
      <c r="N1050" s="606"/>
      <c r="O1050" s="606"/>
      <c r="P1050" s="606"/>
      <c r="Q1050" s="606"/>
      <c r="R1050" s="606"/>
      <c r="S1050" s="606"/>
      <c r="T1050" s="606"/>
      <c r="U1050" s="606"/>
      <c r="V1050" s="606"/>
      <c r="W1050" s="606"/>
      <c r="X1050" s="606"/>
      <c r="Y1050" s="606"/>
      <c r="Z1050" s="606"/>
    </row>
    <row r="1051" spans="9:26">
      <c r="I1051" s="606"/>
      <c r="J1051" s="606"/>
      <c r="K1051" s="606"/>
      <c r="L1051" s="606"/>
      <c r="M1051" s="606"/>
      <c r="N1051" s="606"/>
      <c r="O1051" s="606"/>
      <c r="P1051" s="606"/>
      <c r="Q1051" s="606"/>
      <c r="R1051" s="606"/>
      <c r="S1051" s="606"/>
      <c r="T1051" s="606"/>
      <c r="U1051" s="606"/>
      <c r="V1051" s="606"/>
      <c r="W1051" s="606"/>
      <c r="X1051" s="606"/>
      <c r="Y1051" s="606"/>
      <c r="Z1051" s="606"/>
    </row>
    <row r="1052" spans="9:26">
      <c r="I1052" s="606"/>
      <c r="J1052" s="606"/>
      <c r="K1052" s="606"/>
      <c r="L1052" s="606"/>
      <c r="M1052" s="606"/>
      <c r="N1052" s="606"/>
      <c r="O1052" s="606"/>
      <c r="P1052" s="606"/>
      <c r="Q1052" s="606"/>
      <c r="R1052" s="606"/>
      <c r="S1052" s="606"/>
      <c r="T1052" s="606"/>
      <c r="U1052" s="606"/>
      <c r="V1052" s="606"/>
      <c r="W1052" s="606"/>
      <c r="X1052" s="606"/>
      <c r="Y1052" s="606"/>
      <c r="Z1052" s="606"/>
    </row>
    <row r="1053" spans="9:26">
      <c r="I1053" s="606"/>
      <c r="J1053" s="606"/>
      <c r="K1053" s="606"/>
      <c r="L1053" s="606"/>
      <c r="M1053" s="606"/>
      <c r="N1053" s="606"/>
      <c r="O1053" s="606"/>
      <c r="P1053" s="606"/>
      <c r="Q1053" s="606"/>
      <c r="R1053" s="606"/>
      <c r="S1053" s="606"/>
      <c r="T1053" s="606"/>
      <c r="U1053" s="606"/>
      <c r="V1053" s="606"/>
      <c r="W1053" s="606"/>
      <c r="X1053" s="606"/>
      <c r="Y1053" s="606"/>
      <c r="Z1053" s="606"/>
    </row>
    <row r="1054" spans="9:26">
      <c r="I1054" s="606"/>
      <c r="J1054" s="606"/>
      <c r="K1054" s="606"/>
      <c r="L1054" s="606"/>
      <c r="M1054" s="606"/>
      <c r="N1054" s="606"/>
      <c r="O1054" s="606"/>
      <c r="P1054" s="606"/>
      <c r="Q1054" s="606"/>
      <c r="R1054" s="606"/>
      <c r="S1054" s="606"/>
      <c r="T1054" s="606"/>
      <c r="U1054" s="606"/>
      <c r="V1054" s="606"/>
      <c r="W1054" s="606"/>
      <c r="X1054" s="606"/>
      <c r="Y1054" s="606"/>
      <c r="Z1054" s="606"/>
    </row>
    <row r="1055" spans="9:26">
      <c r="I1055" s="606"/>
      <c r="J1055" s="606"/>
      <c r="K1055" s="606"/>
      <c r="L1055" s="606"/>
      <c r="M1055" s="606"/>
      <c r="N1055" s="606"/>
      <c r="O1055" s="606"/>
      <c r="P1055" s="606"/>
      <c r="Q1055" s="606"/>
      <c r="R1055" s="606"/>
      <c r="S1055" s="606"/>
      <c r="T1055" s="606"/>
      <c r="U1055" s="606"/>
      <c r="V1055" s="606"/>
      <c r="W1055" s="606"/>
      <c r="X1055" s="606"/>
      <c r="Y1055" s="606"/>
      <c r="Z1055" s="606"/>
    </row>
    <row r="1056" spans="9:26">
      <c r="I1056" s="606"/>
      <c r="J1056" s="606"/>
      <c r="K1056" s="606"/>
      <c r="L1056" s="606"/>
      <c r="M1056" s="606"/>
      <c r="N1056" s="606"/>
      <c r="O1056" s="606"/>
      <c r="P1056" s="606"/>
      <c r="Q1056" s="606"/>
      <c r="R1056" s="606"/>
      <c r="S1056" s="606"/>
      <c r="T1056" s="606"/>
      <c r="U1056" s="606"/>
      <c r="V1056" s="606"/>
      <c r="W1056" s="606"/>
      <c r="X1056" s="606"/>
      <c r="Y1056" s="606"/>
      <c r="Z1056" s="606"/>
    </row>
    <row r="1057" spans="9:26">
      <c r="I1057" s="606"/>
      <c r="J1057" s="606"/>
      <c r="K1057" s="606"/>
      <c r="L1057" s="606"/>
      <c r="M1057" s="606"/>
      <c r="N1057" s="606"/>
      <c r="O1057" s="606"/>
      <c r="P1057" s="606"/>
      <c r="Q1057" s="606"/>
      <c r="R1057" s="606"/>
      <c r="S1057" s="606"/>
      <c r="T1057" s="606"/>
      <c r="U1057" s="606"/>
      <c r="V1057" s="606"/>
      <c r="W1057" s="606"/>
      <c r="X1057" s="606"/>
      <c r="Y1057" s="606"/>
      <c r="Z1057" s="606"/>
    </row>
    <row r="1058" spans="9:26">
      <c r="I1058" s="606"/>
      <c r="J1058" s="606"/>
      <c r="K1058" s="606"/>
      <c r="L1058" s="606"/>
      <c r="M1058" s="606"/>
      <c r="N1058" s="606"/>
      <c r="O1058" s="606"/>
      <c r="P1058" s="606"/>
      <c r="Q1058" s="606"/>
      <c r="R1058" s="606"/>
      <c r="S1058" s="606"/>
      <c r="T1058" s="606"/>
      <c r="U1058" s="606"/>
      <c r="V1058" s="606"/>
      <c r="W1058" s="606"/>
      <c r="X1058" s="606"/>
      <c r="Y1058" s="606"/>
      <c r="Z1058" s="606"/>
    </row>
    <row r="1059" spans="9:26">
      <c r="I1059" s="606"/>
      <c r="J1059" s="606"/>
      <c r="K1059" s="606"/>
      <c r="L1059" s="606"/>
      <c r="M1059" s="606"/>
      <c r="N1059" s="606"/>
      <c r="O1059" s="606"/>
      <c r="P1059" s="606"/>
      <c r="Q1059" s="606"/>
      <c r="R1059" s="606"/>
      <c r="S1059" s="606"/>
      <c r="T1059" s="606"/>
      <c r="U1059" s="606"/>
      <c r="V1059" s="606"/>
      <c r="W1059" s="606"/>
      <c r="X1059" s="606"/>
      <c r="Y1059" s="606"/>
      <c r="Z1059" s="606"/>
    </row>
    <row r="1060" spans="9:26">
      <c r="I1060" s="606"/>
      <c r="J1060" s="606"/>
      <c r="K1060" s="606"/>
      <c r="L1060" s="606"/>
      <c r="M1060" s="606"/>
      <c r="N1060" s="606"/>
      <c r="O1060" s="606"/>
      <c r="P1060" s="606"/>
      <c r="Q1060" s="606"/>
      <c r="R1060" s="606"/>
      <c r="S1060" s="606"/>
      <c r="T1060" s="606"/>
      <c r="U1060" s="606"/>
      <c r="V1060" s="606"/>
      <c r="W1060" s="606"/>
      <c r="X1060" s="606"/>
      <c r="Y1060" s="606"/>
      <c r="Z1060" s="606"/>
    </row>
    <row r="1061" spans="9:26">
      <c r="I1061" s="606"/>
      <c r="J1061" s="606"/>
      <c r="K1061" s="606"/>
      <c r="L1061" s="606"/>
      <c r="M1061" s="606"/>
      <c r="N1061" s="606"/>
      <c r="O1061" s="606"/>
      <c r="P1061" s="606"/>
      <c r="Q1061" s="606"/>
      <c r="R1061" s="606"/>
      <c r="S1061" s="606"/>
      <c r="T1061" s="606"/>
      <c r="U1061" s="606"/>
      <c r="V1061" s="606"/>
      <c r="W1061" s="606"/>
      <c r="X1061" s="606"/>
      <c r="Y1061" s="606"/>
      <c r="Z1061" s="606"/>
    </row>
    <row r="1062" spans="9:26">
      <c r="I1062" s="606"/>
      <c r="J1062" s="606"/>
      <c r="K1062" s="606"/>
      <c r="L1062" s="606"/>
      <c r="M1062" s="606"/>
      <c r="N1062" s="606"/>
      <c r="O1062" s="606"/>
      <c r="P1062" s="606"/>
      <c r="Q1062" s="606"/>
      <c r="R1062" s="606"/>
      <c r="S1062" s="606"/>
      <c r="T1062" s="606"/>
      <c r="U1062" s="606"/>
      <c r="V1062" s="606"/>
      <c r="W1062" s="606"/>
      <c r="X1062" s="606"/>
      <c r="Y1062" s="606"/>
      <c r="Z1062" s="606"/>
    </row>
    <row r="1063" spans="9:26">
      <c r="I1063" s="606"/>
      <c r="J1063" s="606"/>
      <c r="K1063" s="606"/>
      <c r="L1063" s="606"/>
      <c r="M1063" s="606"/>
      <c r="N1063" s="606"/>
      <c r="O1063" s="606"/>
      <c r="P1063" s="606"/>
      <c r="Q1063" s="606"/>
      <c r="R1063" s="606"/>
      <c r="S1063" s="606"/>
      <c r="T1063" s="606"/>
      <c r="U1063" s="606"/>
      <c r="V1063" s="606"/>
      <c r="W1063" s="606"/>
      <c r="X1063" s="606"/>
      <c r="Y1063" s="606"/>
      <c r="Z1063" s="606"/>
    </row>
    <row r="1064" spans="9:26">
      <c r="I1064" s="606"/>
      <c r="J1064" s="606"/>
      <c r="K1064" s="606"/>
      <c r="L1064" s="606"/>
      <c r="M1064" s="606"/>
      <c r="N1064" s="606"/>
      <c r="O1064" s="606"/>
      <c r="P1064" s="606"/>
      <c r="Q1064" s="606"/>
      <c r="R1064" s="606"/>
      <c r="S1064" s="606"/>
      <c r="T1064" s="606"/>
      <c r="U1064" s="606"/>
      <c r="V1064" s="606"/>
      <c r="W1064" s="606"/>
      <c r="X1064" s="606"/>
      <c r="Y1064" s="606"/>
      <c r="Z1064" s="606"/>
    </row>
    <row r="1065" spans="9:26">
      <c r="I1065" s="606"/>
      <c r="J1065" s="606"/>
      <c r="K1065" s="606"/>
      <c r="L1065" s="606"/>
      <c r="M1065" s="606"/>
      <c r="N1065" s="606"/>
      <c r="O1065" s="606"/>
      <c r="P1065" s="606"/>
      <c r="Q1065" s="606"/>
      <c r="R1065" s="606"/>
      <c r="S1065" s="606"/>
      <c r="T1065" s="606"/>
      <c r="U1065" s="606"/>
      <c r="V1065" s="606"/>
      <c r="W1065" s="606"/>
      <c r="X1065" s="606"/>
      <c r="Y1065" s="606"/>
      <c r="Z1065" s="606"/>
    </row>
    <row r="1066" spans="9:26">
      <c r="I1066" s="606"/>
      <c r="J1066" s="606"/>
      <c r="K1066" s="606"/>
      <c r="L1066" s="606"/>
      <c r="M1066" s="606"/>
      <c r="N1066" s="606"/>
      <c r="O1066" s="606"/>
      <c r="P1066" s="606"/>
      <c r="Q1066" s="606"/>
      <c r="R1066" s="606"/>
      <c r="S1066" s="606"/>
      <c r="T1066" s="606"/>
      <c r="U1066" s="606"/>
      <c r="V1066" s="606"/>
      <c r="W1066" s="606"/>
      <c r="X1066" s="606"/>
      <c r="Y1066" s="606"/>
      <c r="Z1066" s="606"/>
    </row>
    <row r="1067" spans="9:26">
      <c r="I1067" s="606"/>
      <c r="J1067" s="606"/>
      <c r="K1067" s="606"/>
      <c r="L1067" s="606"/>
      <c r="M1067" s="606"/>
      <c r="N1067" s="606"/>
      <c r="O1067" s="606"/>
      <c r="P1067" s="606"/>
      <c r="Q1067" s="606"/>
      <c r="R1067" s="606"/>
      <c r="S1067" s="606"/>
      <c r="T1067" s="606"/>
      <c r="U1067" s="606"/>
      <c r="V1067" s="606"/>
      <c r="W1067" s="606"/>
      <c r="X1067" s="606"/>
      <c r="Y1067" s="606"/>
      <c r="Z1067" s="606"/>
    </row>
    <row r="1068" spans="9:26">
      <c r="I1068" s="606"/>
      <c r="J1068" s="606"/>
      <c r="K1068" s="606"/>
      <c r="L1068" s="606"/>
      <c r="M1068" s="606"/>
      <c r="N1068" s="606"/>
      <c r="O1068" s="606"/>
      <c r="P1068" s="606"/>
      <c r="Q1068" s="606"/>
      <c r="R1068" s="606"/>
      <c r="S1068" s="606"/>
      <c r="T1068" s="606"/>
      <c r="U1068" s="606"/>
      <c r="V1068" s="606"/>
      <c r="W1068" s="606"/>
      <c r="X1068" s="606"/>
      <c r="Y1068" s="606"/>
      <c r="Z1068" s="606"/>
    </row>
    <row r="1069" spans="9:26">
      <c r="I1069" s="606"/>
      <c r="J1069" s="606"/>
      <c r="K1069" s="606"/>
      <c r="L1069" s="606"/>
      <c r="M1069" s="606"/>
      <c r="N1069" s="606"/>
      <c r="O1069" s="606"/>
      <c r="P1069" s="606"/>
      <c r="Q1069" s="606"/>
      <c r="R1069" s="606"/>
      <c r="S1069" s="606"/>
      <c r="T1069" s="606"/>
      <c r="U1069" s="606"/>
      <c r="V1069" s="606"/>
      <c r="W1069" s="606"/>
      <c r="X1069" s="606"/>
      <c r="Y1069" s="606"/>
      <c r="Z1069" s="606"/>
    </row>
    <row r="1070" spans="9:26">
      <c r="I1070" s="606"/>
      <c r="J1070" s="606"/>
      <c r="K1070" s="606"/>
      <c r="L1070" s="606"/>
      <c r="M1070" s="606"/>
      <c r="N1070" s="606"/>
      <c r="O1070" s="606"/>
      <c r="P1070" s="606"/>
      <c r="Q1070" s="606"/>
      <c r="R1070" s="606"/>
      <c r="S1070" s="606"/>
      <c r="T1070" s="606"/>
      <c r="U1070" s="606"/>
      <c r="V1070" s="606"/>
      <c r="W1070" s="606"/>
      <c r="X1070" s="606"/>
      <c r="Y1070" s="606"/>
      <c r="Z1070" s="606"/>
    </row>
    <row r="1071" spans="9:26">
      <c r="I1071" s="606"/>
      <c r="J1071" s="606"/>
      <c r="K1071" s="606"/>
      <c r="L1071" s="606"/>
      <c r="M1071" s="606"/>
      <c r="N1071" s="606"/>
      <c r="O1071" s="606"/>
      <c r="P1071" s="606"/>
      <c r="Q1071" s="606"/>
      <c r="R1071" s="606"/>
      <c r="S1071" s="606"/>
      <c r="T1071" s="606"/>
      <c r="U1071" s="606"/>
      <c r="V1071" s="606"/>
      <c r="W1071" s="606"/>
      <c r="X1071" s="606"/>
      <c r="Y1071" s="606"/>
      <c r="Z1071" s="606"/>
    </row>
    <row r="1072" spans="9:26">
      <c r="I1072" s="606"/>
      <c r="J1072" s="606"/>
      <c r="K1072" s="606"/>
      <c r="L1072" s="606"/>
      <c r="M1072" s="606"/>
      <c r="N1072" s="606"/>
      <c r="O1072" s="606"/>
      <c r="P1072" s="606"/>
      <c r="Q1072" s="606"/>
      <c r="R1072" s="606"/>
      <c r="S1072" s="606"/>
      <c r="T1072" s="606"/>
      <c r="U1072" s="606"/>
      <c r="V1072" s="606"/>
      <c r="W1072" s="606"/>
      <c r="X1072" s="606"/>
      <c r="Y1072" s="606"/>
      <c r="Z1072" s="606"/>
    </row>
    <row r="1073" spans="9:26">
      <c r="I1073" s="606"/>
      <c r="J1073" s="606"/>
      <c r="K1073" s="606"/>
      <c r="L1073" s="606"/>
      <c r="M1073" s="606"/>
      <c r="N1073" s="606"/>
      <c r="O1073" s="606"/>
      <c r="P1073" s="606"/>
      <c r="Q1073" s="606"/>
      <c r="R1073" s="606"/>
      <c r="S1073" s="606"/>
      <c r="T1073" s="606"/>
      <c r="U1073" s="606"/>
      <c r="V1073" s="606"/>
      <c r="W1073" s="606"/>
      <c r="X1073" s="606"/>
      <c r="Y1073" s="606"/>
      <c r="Z1073" s="606"/>
    </row>
    <row r="1074" spans="9:26">
      <c r="I1074" s="606"/>
      <c r="J1074" s="606"/>
      <c r="K1074" s="606"/>
      <c r="L1074" s="606"/>
      <c r="M1074" s="606"/>
      <c r="N1074" s="606"/>
      <c r="O1074" s="606"/>
      <c r="P1074" s="606"/>
      <c r="Q1074" s="606"/>
      <c r="R1074" s="606"/>
      <c r="S1074" s="606"/>
      <c r="T1074" s="606"/>
      <c r="U1074" s="606"/>
      <c r="V1074" s="606"/>
      <c r="W1074" s="606"/>
      <c r="X1074" s="606"/>
      <c r="Y1074" s="606"/>
      <c r="Z1074" s="606"/>
    </row>
    <row r="1075" spans="9:26">
      <c r="I1075" s="606"/>
      <c r="J1075" s="606"/>
      <c r="K1075" s="606"/>
      <c r="L1075" s="606"/>
      <c r="M1075" s="606"/>
      <c r="N1075" s="606"/>
      <c r="O1075" s="606"/>
      <c r="P1075" s="606"/>
      <c r="Q1075" s="606"/>
      <c r="R1075" s="606"/>
      <c r="S1075" s="606"/>
      <c r="T1075" s="606"/>
      <c r="U1075" s="606"/>
      <c r="V1075" s="606"/>
      <c r="W1075" s="606"/>
      <c r="X1075" s="606"/>
      <c r="Y1075" s="606"/>
      <c r="Z1075" s="606"/>
    </row>
    <row r="1076" spans="9:26">
      <c r="I1076" s="606"/>
      <c r="J1076" s="606"/>
      <c r="K1076" s="606"/>
      <c r="L1076" s="606"/>
      <c r="M1076" s="606"/>
      <c r="N1076" s="606"/>
      <c r="O1076" s="606"/>
      <c r="P1076" s="606"/>
      <c r="Q1076" s="606"/>
      <c r="R1076" s="606"/>
      <c r="S1076" s="606"/>
      <c r="T1076" s="606"/>
      <c r="U1076" s="606"/>
      <c r="V1076" s="606"/>
      <c r="W1076" s="606"/>
      <c r="X1076" s="606"/>
      <c r="Y1076" s="606"/>
      <c r="Z1076" s="606"/>
    </row>
    <row r="1077" spans="9:26">
      <c r="I1077" s="606"/>
      <c r="J1077" s="606"/>
      <c r="K1077" s="606"/>
      <c r="L1077" s="606"/>
      <c r="M1077" s="606"/>
      <c r="N1077" s="606"/>
      <c r="O1077" s="606"/>
      <c r="P1077" s="606"/>
      <c r="Q1077" s="606"/>
      <c r="R1077" s="606"/>
      <c r="S1077" s="606"/>
      <c r="T1077" s="606"/>
      <c r="U1077" s="606"/>
      <c r="V1077" s="606"/>
      <c r="W1077" s="606"/>
      <c r="X1077" s="606"/>
      <c r="Y1077" s="606"/>
      <c r="Z1077" s="606"/>
    </row>
    <row r="1078" spans="9:26">
      <c r="I1078" s="606"/>
      <c r="J1078" s="606"/>
      <c r="K1078" s="606"/>
      <c r="L1078" s="606"/>
      <c r="M1078" s="606"/>
      <c r="N1078" s="606"/>
      <c r="O1078" s="606"/>
      <c r="P1078" s="606"/>
      <c r="Q1078" s="606"/>
      <c r="R1078" s="606"/>
      <c r="S1078" s="606"/>
      <c r="T1078" s="606"/>
      <c r="U1078" s="606"/>
      <c r="V1078" s="606"/>
      <c r="W1078" s="606"/>
      <c r="X1078" s="606"/>
      <c r="Y1078" s="606"/>
      <c r="Z1078" s="606"/>
    </row>
    <row r="1079" spans="9:26">
      <c r="I1079" s="606"/>
      <c r="J1079" s="606"/>
      <c r="K1079" s="606"/>
      <c r="L1079" s="606"/>
      <c r="M1079" s="606"/>
      <c r="N1079" s="606"/>
      <c r="O1079" s="606"/>
      <c r="P1079" s="606"/>
      <c r="Q1079" s="606"/>
      <c r="R1079" s="606"/>
      <c r="S1079" s="606"/>
      <c r="T1079" s="606"/>
      <c r="U1079" s="606"/>
      <c r="V1079" s="606"/>
      <c r="W1079" s="606"/>
      <c r="X1079" s="606"/>
      <c r="Y1079" s="606"/>
      <c r="Z1079" s="606"/>
    </row>
    <row r="1080" spans="9:26">
      <c r="I1080" s="606"/>
      <c r="J1080" s="606"/>
      <c r="K1080" s="606"/>
      <c r="L1080" s="606"/>
      <c r="M1080" s="606"/>
      <c r="N1080" s="606"/>
      <c r="O1080" s="606"/>
      <c r="P1080" s="606"/>
      <c r="Q1080" s="606"/>
      <c r="R1080" s="606"/>
      <c r="S1080" s="606"/>
      <c r="T1080" s="606"/>
      <c r="U1080" s="606"/>
      <c r="V1080" s="606"/>
      <c r="W1080" s="606"/>
      <c r="X1080" s="606"/>
      <c r="Y1080" s="606"/>
      <c r="Z1080" s="606"/>
    </row>
    <row r="1081" spans="9:26">
      <c r="I1081" s="606"/>
      <c r="J1081" s="606"/>
      <c r="K1081" s="606"/>
      <c r="L1081" s="606"/>
      <c r="M1081" s="606"/>
      <c r="N1081" s="606"/>
      <c r="O1081" s="606"/>
      <c r="P1081" s="606"/>
      <c r="Q1081" s="606"/>
      <c r="R1081" s="606"/>
      <c r="S1081" s="606"/>
      <c r="T1081" s="606"/>
      <c r="U1081" s="606"/>
      <c r="V1081" s="606"/>
      <c r="W1081" s="606"/>
      <c r="X1081" s="606"/>
      <c r="Y1081" s="606"/>
      <c r="Z1081" s="606"/>
    </row>
    <row r="1082" spans="9:26">
      <c r="I1082" s="606"/>
      <c r="J1082" s="606"/>
      <c r="K1082" s="606"/>
      <c r="L1082" s="606"/>
      <c r="M1082" s="606"/>
      <c r="N1082" s="606"/>
      <c r="O1082" s="606"/>
      <c r="P1082" s="606"/>
      <c r="Q1082" s="606"/>
      <c r="R1082" s="606"/>
      <c r="S1082" s="606"/>
      <c r="T1082" s="606"/>
      <c r="U1082" s="606"/>
      <c r="V1082" s="606"/>
      <c r="W1082" s="606"/>
      <c r="X1082" s="606"/>
      <c r="Y1082" s="606"/>
      <c r="Z1082" s="606"/>
    </row>
    <row r="1083" spans="9:26">
      <c r="I1083" s="606"/>
      <c r="J1083" s="606"/>
      <c r="K1083" s="606"/>
      <c r="L1083" s="606"/>
      <c r="M1083" s="606"/>
      <c r="N1083" s="606"/>
      <c r="O1083" s="606"/>
      <c r="P1083" s="606"/>
      <c r="Q1083" s="606"/>
      <c r="R1083" s="606"/>
      <c r="S1083" s="606"/>
      <c r="T1083" s="606"/>
      <c r="U1083" s="606"/>
      <c r="V1083" s="606"/>
      <c r="W1083" s="606"/>
      <c r="X1083" s="606"/>
      <c r="Y1083" s="606"/>
      <c r="Z1083" s="606"/>
    </row>
    <row r="1084" spans="9:26">
      <c r="I1084" s="606"/>
      <c r="J1084" s="606"/>
      <c r="K1084" s="606"/>
      <c r="L1084" s="606"/>
      <c r="M1084" s="606"/>
      <c r="N1084" s="606"/>
      <c r="O1084" s="606"/>
      <c r="P1084" s="606"/>
      <c r="Q1084" s="606"/>
      <c r="R1084" s="606"/>
      <c r="S1084" s="606"/>
      <c r="T1084" s="606"/>
      <c r="U1084" s="606"/>
      <c r="V1084" s="606"/>
      <c r="W1084" s="606"/>
      <c r="X1084" s="606"/>
      <c r="Y1084" s="606"/>
      <c r="Z1084" s="606"/>
    </row>
    <row r="1085" spans="9:26">
      <c r="I1085" s="606"/>
      <c r="J1085" s="606"/>
      <c r="K1085" s="606"/>
      <c r="L1085" s="606"/>
      <c r="M1085" s="606"/>
      <c r="N1085" s="606"/>
      <c r="O1085" s="606"/>
      <c r="P1085" s="606"/>
      <c r="Q1085" s="606"/>
      <c r="R1085" s="606"/>
      <c r="S1085" s="606"/>
      <c r="T1085" s="606"/>
      <c r="U1085" s="606"/>
      <c r="V1085" s="606"/>
      <c r="W1085" s="606"/>
      <c r="X1085" s="606"/>
      <c r="Y1085" s="606"/>
      <c r="Z1085" s="606"/>
    </row>
    <row r="1086" spans="9:26">
      <c r="I1086" s="606"/>
      <c r="J1086" s="606"/>
      <c r="K1086" s="606"/>
      <c r="L1086" s="606"/>
      <c r="M1086" s="606"/>
      <c r="N1086" s="606"/>
      <c r="O1086" s="606"/>
      <c r="P1086" s="606"/>
      <c r="Q1086" s="606"/>
      <c r="R1086" s="606"/>
      <c r="S1086" s="606"/>
      <c r="T1086" s="606"/>
      <c r="U1086" s="606"/>
      <c r="V1086" s="606"/>
      <c r="W1086" s="606"/>
      <c r="X1086" s="606"/>
      <c r="Y1086" s="606"/>
      <c r="Z1086" s="606"/>
    </row>
    <row r="1087" spans="9:26">
      <c r="I1087" s="606"/>
      <c r="J1087" s="606"/>
      <c r="K1087" s="606"/>
      <c r="L1087" s="606"/>
      <c r="M1087" s="606"/>
      <c r="N1087" s="606"/>
      <c r="O1087" s="606"/>
      <c r="P1087" s="606"/>
      <c r="Q1087" s="606"/>
      <c r="R1087" s="606"/>
      <c r="S1087" s="606"/>
      <c r="T1087" s="606"/>
      <c r="U1087" s="606"/>
      <c r="V1087" s="606"/>
      <c r="W1087" s="606"/>
      <c r="X1087" s="606"/>
      <c r="Y1087" s="606"/>
      <c r="Z1087" s="606"/>
    </row>
    <row r="1088" spans="9:26">
      <c r="I1088" s="606"/>
      <c r="J1088" s="606"/>
      <c r="K1088" s="606"/>
      <c r="L1088" s="606"/>
      <c r="M1088" s="606"/>
      <c r="N1088" s="606"/>
      <c r="O1088" s="606"/>
      <c r="P1088" s="606"/>
      <c r="Q1088" s="606"/>
      <c r="R1088" s="606"/>
      <c r="S1088" s="606"/>
      <c r="T1088" s="606"/>
      <c r="U1088" s="606"/>
      <c r="V1088" s="606"/>
      <c r="W1088" s="606"/>
      <c r="X1088" s="606"/>
      <c r="Y1088" s="606"/>
      <c r="Z1088" s="606"/>
    </row>
    <row r="1089" spans="9:26">
      <c r="I1089" s="606"/>
      <c r="J1089" s="606"/>
      <c r="K1089" s="606"/>
      <c r="L1089" s="606"/>
      <c r="M1089" s="606"/>
      <c r="N1089" s="606"/>
      <c r="O1089" s="606"/>
      <c r="P1089" s="606"/>
      <c r="Q1089" s="606"/>
      <c r="R1089" s="606"/>
      <c r="S1089" s="606"/>
      <c r="T1089" s="606"/>
      <c r="U1089" s="606"/>
      <c r="V1089" s="606"/>
      <c r="W1089" s="606"/>
      <c r="X1089" s="606"/>
      <c r="Y1089" s="606"/>
      <c r="Z1089" s="606"/>
    </row>
    <row r="1090" spans="9:26">
      <c r="I1090" s="606"/>
      <c r="J1090" s="606"/>
      <c r="K1090" s="606"/>
      <c r="L1090" s="606"/>
      <c r="M1090" s="606"/>
      <c r="N1090" s="606"/>
      <c r="O1090" s="606"/>
      <c r="P1090" s="606"/>
      <c r="Q1090" s="606"/>
      <c r="R1090" s="606"/>
      <c r="S1090" s="606"/>
      <c r="T1090" s="606"/>
      <c r="U1090" s="606"/>
      <c r="V1090" s="606"/>
      <c r="W1090" s="606"/>
      <c r="X1090" s="606"/>
      <c r="Y1090" s="606"/>
      <c r="Z1090" s="606"/>
    </row>
    <row r="1091" spans="9:26">
      <c r="I1091" s="606"/>
      <c r="J1091" s="606"/>
      <c r="K1091" s="606"/>
      <c r="L1091" s="606"/>
      <c r="M1091" s="606"/>
      <c r="N1091" s="606"/>
      <c r="O1091" s="606"/>
      <c r="P1091" s="606"/>
      <c r="Q1091" s="606"/>
      <c r="R1091" s="606"/>
      <c r="S1091" s="606"/>
      <c r="T1091" s="606"/>
      <c r="U1091" s="606"/>
      <c r="V1091" s="606"/>
      <c r="W1091" s="606"/>
      <c r="X1091" s="606"/>
      <c r="Y1091" s="606"/>
      <c r="Z1091" s="606"/>
    </row>
    <row r="1092" spans="9:26">
      <c r="I1092" s="606"/>
      <c r="J1092" s="606"/>
      <c r="K1092" s="606"/>
      <c r="L1092" s="606"/>
      <c r="M1092" s="606"/>
      <c r="N1092" s="606"/>
      <c r="O1092" s="606"/>
      <c r="P1092" s="606"/>
      <c r="Q1092" s="606"/>
      <c r="R1092" s="606"/>
      <c r="S1092" s="606"/>
      <c r="T1092" s="606"/>
      <c r="U1092" s="606"/>
      <c r="V1092" s="606"/>
      <c r="W1092" s="606"/>
      <c r="X1092" s="606"/>
      <c r="Y1092" s="606"/>
      <c r="Z1092" s="606"/>
    </row>
    <row r="1093" spans="9:26">
      <c r="I1093" s="606"/>
      <c r="J1093" s="606"/>
      <c r="K1093" s="606"/>
      <c r="L1093" s="606"/>
      <c r="M1093" s="606"/>
      <c r="N1093" s="606"/>
      <c r="O1093" s="606"/>
      <c r="P1093" s="606"/>
      <c r="Q1093" s="606"/>
      <c r="R1093" s="606"/>
      <c r="S1093" s="606"/>
      <c r="T1093" s="606"/>
      <c r="U1093" s="606"/>
      <c r="V1093" s="606"/>
      <c r="W1093" s="606"/>
      <c r="X1093" s="606"/>
      <c r="Y1093" s="606"/>
      <c r="Z1093" s="606"/>
    </row>
    <row r="1094" spans="9:26">
      <c r="I1094" s="606"/>
      <c r="J1094" s="606"/>
      <c r="K1094" s="606"/>
      <c r="L1094" s="606"/>
      <c r="M1094" s="606"/>
      <c r="N1094" s="606"/>
      <c r="O1094" s="606"/>
      <c r="P1094" s="606"/>
      <c r="Q1094" s="606"/>
      <c r="R1094" s="606"/>
      <c r="S1094" s="606"/>
      <c r="T1094" s="606"/>
      <c r="U1094" s="606"/>
      <c r="V1094" s="606"/>
      <c r="W1094" s="606"/>
      <c r="X1094" s="606"/>
      <c r="Y1094" s="606"/>
      <c r="Z1094" s="606"/>
    </row>
    <row r="1095" spans="9:26">
      <c r="I1095" s="606"/>
      <c r="J1095" s="606"/>
      <c r="K1095" s="606"/>
      <c r="L1095" s="606"/>
      <c r="M1095" s="606"/>
      <c r="N1095" s="606"/>
      <c r="O1095" s="606"/>
      <c r="P1095" s="606"/>
      <c r="Q1095" s="606"/>
      <c r="R1095" s="606"/>
      <c r="S1095" s="606"/>
      <c r="T1095" s="606"/>
      <c r="U1095" s="606"/>
      <c r="V1095" s="606"/>
      <c r="W1095" s="606"/>
      <c r="X1095" s="606"/>
      <c r="Y1095" s="606"/>
      <c r="Z1095" s="606"/>
    </row>
    <row r="1096" spans="9:26">
      <c r="I1096" s="606"/>
      <c r="J1096" s="606"/>
      <c r="K1096" s="606"/>
      <c r="L1096" s="606"/>
      <c r="M1096" s="606"/>
      <c r="N1096" s="606"/>
      <c r="O1096" s="606"/>
      <c r="P1096" s="606"/>
      <c r="Q1096" s="606"/>
      <c r="R1096" s="606"/>
      <c r="S1096" s="606"/>
      <c r="T1096" s="606"/>
      <c r="U1096" s="606"/>
      <c r="V1096" s="606"/>
      <c r="W1096" s="606"/>
      <c r="X1096" s="606"/>
      <c r="Y1096" s="606"/>
      <c r="Z1096" s="606"/>
    </row>
    <row r="1097" spans="9:26">
      <c r="I1097" s="606"/>
      <c r="J1097" s="606"/>
      <c r="K1097" s="606"/>
      <c r="L1097" s="606"/>
      <c r="M1097" s="606"/>
      <c r="N1097" s="606"/>
      <c r="O1097" s="606"/>
      <c r="P1097" s="606"/>
      <c r="Q1097" s="606"/>
      <c r="R1097" s="606"/>
      <c r="S1097" s="606"/>
      <c r="T1097" s="606"/>
      <c r="U1097" s="606"/>
      <c r="V1097" s="606"/>
      <c r="W1097" s="606"/>
      <c r="X1097" s="606"/>
      <c r="Y1097" s="606"/>
      <c r="Z1097" s="606"/>
    </row>
    <row r="1098" spans="9:26">
      <c r="I1098" s="606"/>
      <c r="J1098" s="606"/>
      <c r="K1098" s="606"/>
      <c r="L1098" s="606"/>
      <c r="M1098" s="606"/>
      <c r="N1098" s="606"/>
      <c r="O1098" s="606"/>
      <c r="P1098" s="606"/>
      <c r="Q1098" s="606"/>
      <c r="R1098" s="606"/>
      <c r="S1098" s="606"/>
      <c r="T1098" s="606"/>
      <c r="U1098" s="606"/>
      <c r="V1098" s="606"/>
      <c r="W1098" s="606"/>
      <c r="X1098" s="606"/>
      <c r="Y1098" s="606"/>
      <c r="Z1098" s="606"/>
    </row>
    <row r="1099" spans="9:26">
      <c r="I1099" s="606"/>
      <c r="J1099" s="606"/>
      <c r="K1099" s="606"/>
      <c r="L1099" s="606"/>
      <c r="M1099" s="606"/>
      <c r="N1099" s="606"/>
      <c r="O1099" s="606"/>
      <c r="P1099" s="606"/>
      <c r="Q1099" s="606"/>
      <c r="R1099" s="606"/>
      <c r="S1099" s="606"/>
      <c r="T1099" s="606"/>
      <c r="U1099" s="606"/>
      <c r="V1099" s="606"/>
      <c r="W1099" s="606"/>
      <c r="X1099" s="606"/>
      <c r="Y1099" s="606"/>
      <c r="Z1099" s="606"/>
    </row>
    <row r="1100" spans="9:26">
      <c r="I1100" s="606"/>
      <c r="J1100" s="606"/>
      <c r="K1100" s="606"/>
      <c r="L1100" s="606"/>
      <c r="M1100" s="606"/>
      <c r="N1100" s="606"/>
      <c r="O1100" s="606"/>
      <c r="P1100" s="606"/>
      <c r="Q1100" s="606"/>
      <c r="R1100" s="606"/>
      <c r="S1100" s="606"/>
      <c r="T1100" s="606"/>
      <c r="U1100" s="606"/>
      <c r="V1100" s="606"/>
      <c r="W1100" s="606"/>
      <c r="X1100" s="606"/>
      <c r="Y1100" s="606"/>
      <c r="Z1100" s="606"/>
    </row>
    <row r="1101" spans="9:26">
      <c r="I1101" s="606"/>
      <c r="J1101" s="606"/>
      <c r="K1101" s="606"/>
      <c r="L1101" s="606"/>
      <c r="M1101" s="606"/>
      <c r="N1101" s="606"/>
      <c r="O1101" s="606"/>
      <c r="P1101" s="606"/>
      <c r="Q1101" s="606"/>
      <c r="R1101" s="606"/>
      <c r="S1101" s="606"/>
      <c r="T1101" s="606"/>
      <c r="U1101" s="606"/>
      <c r="V1101" s="606"/>
      <c r="W1101" s="606"/>
      <c r="X1101" s="606"/>
      <c r="Y1101" s="606"/>
      <c r="Z1101" s="606"/>
    </row>
    <row r="1102" spans="9:26">
      <c r="I1102" s="606"/>
      <c r="J1102" s="606"/>
      <c r="K1102" s="606"/>
      <c r="L1102" s="606"/>
      <c r="M1102" s="606"/>
      <c r="N1102" s="606"/>
      <c r="O1102" s="606"/>
      <c r="P1102" s="606"/>
      <c r="Q1102" s="606"/>
      <c r="R1102" s="606"/>
      <c r="S1102" s="606"/>
      <c r="T1102" s="606"/>
      <c r="U1102" s="606"/>
      <c r="V1102" s="606"/>
      <c r="W1102" s="606"/>
      <c r="X1102" s="606"/>
      <c r="Y1102" s="606"/>
      <c r="Z1102" s="606"/>
    </row>
    <row r="1103" spans="9:26">
      <c r="I1103" s="606"/>
      <c r="J1103" s="606"/>
      <c r="K1103" s="606"/>
      <c r="L1103" s="606"/>
      <c r="M1103" s="606"/>
      <c r="N1103" s="606"/>
      <c r="O1103" s="606"/>
      <c r="P1103" s="606"/>
      <c r="Q1103" s="606"/>
      <c r="R1103" s="606"/>
      <c r="S1103" s="606"/>
      <c r="T1103" s="606"/>
      <c r="U1103" s="606"/>
      <c r="V1103" s="606"/>
      <c r="W1103" s="606"/>
      <c r="X1103" s="606"/>
      <c r="Y1103" s="606"/>
      <c r="Z1103" s="606"/>
    </row>
    <row r="1104" spans="9:26">
      <c r="I1104" s="606"/>
      <c r="J1104" s="606"/>
      <c r="K1104" s="606"/>
      <c r="L1104" s="606"/>
      <c r="M1104" s="606"/>
      <c r="N1104" s="606"/>
      <c r="O1104" s="606"/>
      <c r="P1104" s="606"/>
      <c r="Q1104" s="606"/>
      <c r="R1104" s="606"/>
      <c r="S1104" s="606"/>
      <c r="T1104" s="606"/>
      <c r="U1104" s="606"/>
      <c r="V1104" s="606"/>
      <c r="W1104" s="606"/>
      <c r="X1104" s="606"/>
      <c r="Y1104" s="606"/>
      <c r="Z1104" s="606"/>
    </row>
    <row r="1105" spans="9:26">
      <c r="I1105" s="606"/>
      <c r="J1105" s="606"/>
      <c r="K1105" s="606"/>
      <c r="L1105" s="606"/>
      <c r="M1105" s="606"/>
      <c r="N1105" s="606"/>
      <c r="O1105" s="606"/>
      <c r="P1105" s="606"/>
      <c r="Q1105" s="606"/>
      <c r="R1105" s="606"/>
      <c r="S1105" s="606"/>
      <c r="T1105" s="606"/>
      <c r="U1105" s="606"/>
      <c r="V1105" s="606"/>
      <c r="W1105" s="606"/>
      <c r="X1105" s="606"/>
      <c r="Y1105" s="606"/>
      <c r="Z1105" s="606"/>
    </row>
    <row r="1106" spans="9:26">
      <c r="I1106" s="606"/>
      <c r="J1106" s="606"/>
      <c r="K1106" s="606"/>
      <c r="L1106" s="606"/>
      <c r="M1106" s="606"/>
      <c r="N1106" s="606"/>
      <c r="O1106" s="606"/>
      <c r="P1106" s="606"/>
      <c r="Q1106" s="606"/>
      <c r="R1106" s="606"/>
      <c r="S1106" s="606"/>
      <c r="T1106" s="606"/>
      <c r="U1106" s="606"/>
      <c r="V1106" s="606"/>
      <c r="W1106" s="606"/>
      <c r="X1106" s="606"/>
      <c r="Y1106" s="606"/>
      <c r="Z1106" s="606"/>
    </row>
    <row r="1107" spans="9:26">
      <c r="I1107" s="606"/>
      <c r="J1107" s="606"/>
      <c r="K1107" s="606"/>
      <c r="L1107" s="606"/>
      <c r="M1107" s="606"/>
      <c r="N1107" s="606"/>
      <c r="O1107" s="606"/>
      <c r="P1107" s="606"/>
      <c r="Q1107" s="606"/>
      <c r="R1107" s="606"/>
      <c r="S1107" s="606"/>
      <c r="T1107" s="606"/>
      <c r="U1107" s="606"/>
      <c r="V1107" s="606"/>
      <c r="W1107" s="606"/>
      <c r="X1107" s="606"/>
      <c r="Y1107" s="606"/>
      <c r="Z1107" s="606"/>
    </row>
    <row r="1108" spans="9:26">
      <c r="I1108" s="606"/>
      <c r="J1108" s="606"/>
      <c r="K1108" s="606"/>
      <c r="L1108" s="606"/>
      <c r="M1108" s="606"/>
      <c r="N1108" s="606"/>
      <c r="O1108" s="606"/>
      <c r="P1108" s="606"/>
      <c r="Q1108" s="606"/>
      <c r="R1108" s="606"/>
      <c r="S1108" s="606"/>
      <c r="T1108" s="606"/>
      <c r="U1108" s="606"/>
      <c r="V1108" s="606"/>
      <c r="W1108" s="606"/>
      <c r="X1108" s="606"/>
      <c r="Y1108" s="606"/>
      <c r="Z1108" s="606"/>
    </row>
    <row r="1109" spans="9:26">
      <c r="I1109" s="606"/>
      <c r="J1109" s="606"/>
      <c r="K1109" s="606"/>
      <c r="L1109" s="606"/>
      <c r="M1109" s="606"/>
      <c r="N1109" s="606"/>
      <c r="O1109" s="606"/>
      <c r="P1109" s="606"/>
      <c r="Q1109" s="606"/>
      <c r="R1109" s="606"/>
      <c r="S1109" s="606"/>
      <c r="T1109" s="606"/>
      <c r="U1109" s="606"/>
      <c r="V1109" s="606"/>
      <c r="W1109" s="606"/>
      <c r="X1109" s="606"/>
      <c r="Y1109" s="606"/>
      <c r="Z1109" s="606"/>
    </row>
    <row r="1110" spans="9:26">
      <c r="I1110" s="606"/>
      <c r="J1110" s="606"/>
      <c r="K1110" s="606"/>
      <c r="L1110" s="606"/>
      <c r="M1110" s="606"/>
      <c r="N1110" s="606"/>
      <c r="O1110" s="606"/>
      <c r="P1110" s="606"/>
      <c r="Q1110" s="606"/>
      <c r="R1110" s="606"/>
      <c r="S1110" s="606"/>
      <c r="T1110" s="606"/>
      <c r="U1110" s="606"/>
      <c r="V1110" s="606"/>
      <c r="W1110" s="606"/>
      <c r="X1110" s="606"/>
      <c r="Y1110" s="606"/>
      <c r="Z1110" s="606"/>
    </row>
    <row r="1111" spans="9:26">
      <c r="I1111" s="606"/>
      <c r="J1111" s="606"/>
      <c r="K1111" s="606"/>
      <c r="L1111" s="606"/>
      <c r="M1111" s="606"/>
      <c r="N1111" s="606"/>
      <c r="O1111" s="606"/>
      <c r="P1111" s="606"/>
      <c r="Q1111" s="606"/>
      <c r="R1111" s="606"/>
      <c r="S1111" s="606"/>
      <c r="T1111" s="606"/>
      <c r="U1111" s="606"/>
      <c r="V1111" s="606"/>
      <c r="W1111" s="606"/>
      <c r="X1111" s="606"/>
      <c r="Y1111" s="606"/>
      <c r="Z1111" s="606"/>
    </row>
    <row r="1112" spans="9:26">
      <c r="I1112" s="606"/>
      <c r="J1112" s="606"/>
      <c r="K1112" s="606"/>
      <c r="L1112" s="606"/>
      <c r="M1112" s="606"/>
      <c r="N1112" s="606"/>
      <c r="O1112" s="606"/>
      <c r="P1112" s="606"/>
      <c r="Q1112" s="606"/>
      <c r="R1112" s="606"/>
      <c r="S1112" s="606"/>
      <c r="T1112" s="606"/>
      <c r="U1112" s="606"/>
      <c r="V1112" s="606"/>
      <c r="W1112" s="606"/>
      <c r="X1112" s="606"/>
      <c r="Y1112" s="606"/>
      <c r="Z1112" s="606"/>
    </row>
    <row r="1113" spans="9:26">
      <c r="I1113" s="606"/>
      <c r="J1113" s="606"/>
      <c r="K1113" s="606"/>
      <c r="L1113" s="606"/>
      <c r="M1113" s="606"/>
      <c r="N1113" s="606"/>
      <c r="O1113" s="606"/>
      <c r="P1113" s="606"/>
      <c r="Q1113" s="606"/>
      <c r="R1113" s="606"/>
      <c r="S1113" s="606"/>
      <c r="T1113" s="606"/>
      <c r="U1113" s="606"/>
      <c r="V1113" s="606"/>
      <c r="W1113" s="606"/>
      <c r="X1113" s="606"/>
      <c r="Y1113" s="606"/>
      <c r="Z1113" s="606"/>
    </row>
    <row r="1114" spans="9:26">
      <c r="I1114" s="606"/>
      <c r="J1114" s="606"/>
      <c r="K1114" s="606"/>
      <c r="L1114" s="606"/>
      <c r="M1114" s="606"/>
      <c r="N1114" s="606"/>
      <c r="O1114" s="606"/>
      <c r="P1114" s="606"/>
      <c r="Q1114" s="606"/>
      <c r="R1114" s="606"/>
      <c r="S1114" s="606"/>
      <c r="T1114" s="606"/>
      <c r="U1114" s="606"/>
      <c r="V1114" s="606"/>
      <c r="W1114" s="606"/>
      <c r="X1114" s="606"/>
      <c r="Y1114" s="606"/>
      <c r="Z1114" s="606"/>
    </row>
    <row r="1115" spans="9:26">
      <c r="I1115" s="606"/>
      <c r="J1115" s="606"/>
      <c r="K1115" s="606"/>
      <c r="L1115" s="606"/>
      <c r="M1115" s="606"/>
      <c r="N1115" s="606"/>
      <c r="O1115" s="606"/>
      <c r="P1115" s="606"/>
      <c r="Q1115" s="606"/>
      <c r="R1115" s="606"/>
      <c r="S1115" s="606"/>
      <c r="T1115" s="606"/>
      <c r="U1115" s="606"/>
      <c r="V1115" s="606"/>
      <c r="W1115" s="606"/>
      <c r="X1115" s="606"/>
      <c r="Y1115" s="606"/>
      <c r="Z1115" s="606"/>
    </row>
    <row r="1116" spans="9:26">
      <c r="I1116" s="606"/>
      <c r="J1116" s="606"/>
      <c r="K1116" s="606"/>
      <c r="L1116" s="606"/>
      <c r="M1116" s="606"/>
      <c r="N1116" s="606"/>
      <c r="O1116" s="606"/>
      <c r="P1116" s="606"/>
      <c r="Q1116" s="606"/>
      <c r="R1116" s="606"/>
      <c r="S1116" s="606"/>
      <c r="T1116" s="606"/>
      <c r="U1116" s="606"/>
      <c r="V1116" s="606"/>
      <c r="W1116" s="606"/>
      <c r="X1116" s="606"/>
      <c r="Y1116" s="606"/>
      <c r="Z1116" s="606"/>
    </row>
    <row r="1117" spans="9:26">
      <c r="I1117" s="606"/>
      <c r="J1117" s="606"/>
      <c r="K1117" s="606"/>
      <c r="L1117" s="606"/>
      <c r="M1117" s="606"/>
      <c r="N1117" s="606"/>
      <c r="O1117" s="606"/>
      <c r="P1117" s="606"/>
      <c r="Q1117" s="606"/>
      <c r="R1117" s="606"/>
      <c r="S1117" s="606"/>
      <c r="T1117" s="606"/>
      <c r="U1117" s="606"/>
      <c r="V1117" s="606"/>
      <c r="W1117" s="606"/>
      <c r="X1117" s="606"/>
      <c r="Y1117" s="606"/>
      <c r="Z1117" s="606"/>
    </row>
    <row r="1118" spans="9:26">
      <c r="I1118" s="606"/>
      <c r="J1118" s="606"/>
      <c r="K1118" s="606"/>
      <c r="L1118" s="606"/>
      <c r="M1118" s="606"/>
      <c r="N1118" s="606"/>
      <c r="O1118" s="606"/>
      <c r="P1118" s="606"/>
      <c r="Q1118" s="606"/>
      <c r="R1118" s="606"/>
      <c r="S1118" s="606"/>
      <c r="T1118" s="606"/>
      <c r="U1118" s="606"/>
      <c r="V1118" s="606"/>
      <c r="W1118" s="606"/>
      <c r="X1118" s="606"/>
      <c r="Y1118" s="606"/>
      <c r="Z1118" s="606"/>
    </row>
    <row r="1119" spans="9:26">
      <c r="I1119" s="606"/>
      <c r="J1119" s="606"/>
      <c r="K1119" s="606"/>
      <c r="L1119" s="606"/>
      <c r="M1119" s="606"/>
      <c r="N1119" s="606"/>
      <c r="O1119" s="606"/>
      <c r="P1119" s="606"/>
      <c r="Q1119" s="606"/>
      <c r="R1119" s="606"/>
      <c r="S1119" s="606"/>
      <c r="T1119" s="606"/>
      <c r="U1119" s="606"/>
      <c r="V1119" s="606"/>
      <c r="W1119" s="606"/>
      <c r="X1119" s="606"/>
      <c r="Y1119" s="606"/>
      <c r="Z1119" s="606"/>
    </row>
    <row r="1120" spans="9:26">
      <c r="I1120" s="606"/>
      <c r="J1120" s="606"/>
      <c r="K1120" s="606"/>
      <c r="L1120" s="606"/>
      <c r="M1120" s="606"/>
      <c r="N1120" s="606"/>
      <c r="O1120" s="606"/>
      <c r="P1120" s="606"/>
      <c r="Q1120" s="606"/>
      <c r="R1120" s="606"/>
      <c r="S1120" s="606"/>
      <c r="T1120" s="606"/>
      <c r="U1120" s="606"/>
      <c r="V1120" s="606"/>
      <c r="W1120" s="606"/>
      <c r="X1120" s="606"/>
      <c r="Y1120" s="606"/>
      <c r="Z1120" s="606"/>
    </row>
    <row r="1121" spans="9:26">
      <c r="I1121" s="606"/>
      <c r="J1121" s="606"/>
      <c r="K1121" s="606"/>
      <c r="L1121" s="606"/>
      <c r="M1121" s="606"/>
      <c r="N1121" s="606"/>
      <c r="O1121" s="606"/>
      <c r="P1121" s="606"/>
      <c r="Q1121" s="606"/>
      <c r="R1121" s="606"/>
      <c r="S1121" s="606"/>
      <c r="T1121" s="606"/>
      <c r="U1121" s="606"/>
      <c r="V1121" s="606"/>
      <c r="W1121" s="606"/>
      <c r="X1121" s="606"/>
      <c r="Y1121" s="606"/>
      <c r="Z1121" s="606"/>
    </row>
    <row r="1122" spans="9:26">
      <c r="I1122" s="606"/>
      <c r="J1122" s="606"/>
      <c r="K1122" s="606"/>
      <c r="L1122" s="606"/>
      <c r="M1122" s="606"/>
      <c r="N1122" s="606"/>
      <c r="O1122" s="606"/>
      <c r="P1122" s="606"/>
      <c r="Q1122" s="606"/>
      <c r="R1122" s="606"/>
      <c r="S1122" s="606"/>
      <c r="T1122" s="606"/>
      <c r="U1122" s="606"/>
      <c r="V1122" s="606"/>
      <c r="W1122" s="606"/>
      <c r="X1122" s="606"/>
      <c r="Y1122" s="606"/>
      <c r="Z1122" s="606"/>
    </row>
    <row r="1123" spans="9:26">
      <c r="I1123" s="606"/>
      <c r="J1123" s="606"/>
      <c r="K1123" s="606"/>
      <c r="L1123" s="606"/>
      <c r="M1123" s="606"/>
      <c r="N1123" s="606"/>
      <c r="O1123" s="606"/>
      <c r="P1123" s="606"/>
      <c r="Q1123" s="606"/>
      <c r="R1123" s="606"/>
      <c r="S1123" s="606"/>
      <c r="T1123" s="606"/>
      <c r="U1123" s="606"/>
      <c r="V1123" s="606"/>
      <c r="W1123" s="606"/>
      <c r="X1123" s="606"/>
      <c r="Y1123" s="606"/>
      <c r="Z1123" s="606"/>
    </row>
    <row r="1124" spans="9:26">
      <c r="I1124" s="606"/>
      <c r="J1124" s="606"/>
      <c r="K1124" s="606"/>
      <c r="L1124" s="606"/>
      <c r="M1124" s="606"/>
      <c r="N1124" s="606"/>
      <c r="O1124" s="606"/>
      <c r="P1124" s="606"/>
      <c r="Q1124" s="606"/>
      <c r="R1124" s="606"/>
      <c r="S1124" s="606"/>
      <c r="T1124" s="606"/>
      <c r="U1124" s="606"/>
      <c r="V1124" s="606"/>
      <c r="W1124" s="606"/>
      <c r="X1124" s="606"/>
      <c r="Y1124" s="606"/>
      <c r="Z1124" s="606"/>
    </row>
    <row r="1125" spans="9:26">
      <c r="I1125" s="606"/>
      <c r="J1125" s="606"/>
      <c r="K1125" s="606"/>
      <c r="L1125" s="606"/>
      <c r="M1125" s="606"/>
      <c r="N1125" s="606"/>
      <c r="O1125" s="606"/>
      <c r="P1125" s="606"/>
      <c r="Q1125" s="606"/>
      <c r="R1125" s="606"/>
      <c r="S1125" s="606"/>
      <c r="T1125" s="606"/>
      <c r="U1125" s="606"/>
      <c r="V1125" s="606"/>
      <c r="W1125" s="606"/>
      <c r="X1125" s="606"/>
      <c r="Y1125" s="606"/>
      <c r="Z1125" s="606"/>
    </row>
    <row r="1126" spans="9:26">
      <c r="I1126" s="606"/>
      <c r="J1126" s="606"/>
      <c r="K1126" s="606"/>
      <c r="L1126" s="606"/>
      <c r="M1126" s="606"/>
      <c r="N1126" s="606"/>
      <c r="O1126" s="606"/>
      <c r="P1126" s="606"/>
      <c r="Q1126" s="606"/>
      <c r="R1126" s="606"/>
      <c r="S1126" s="606"/>
      <c r="T1126" s="606"/>
      <c r="U1126" s="606"/>
      <c r="V1126" s="606"/>
      <c r="W1126" s="606"/>
      <c r="X1126" s="606"/>
      <c r="Y1126" s="606"/>
      <c r="Z1126" s="606"/>
    </row>
    <row r="1127" spans="9:26">
      <c r="I1127" s="606"/>
      <c r="J1127" s="606"/>
      <c r="K1127" s="606"/>
      <c r="L1127" s="606"/>
      <c r="M1127" s="606"/>
      <c r="N1127" s="606"/>
      <c r="O1127" s="606"/>
      <c r="P1127" s="606"/>
      <c r="Q1127" s="606"/>
      <c r="R1127" s="606"/>
      <c r="S1127" s="606"/>
      <c r="T1127" s="606"/>
      <c r="U1127" s="606"/>
      <c r="V1127" s="606"/>
      <c r="W1127" s="606"/>
      <c r="X1127" s="606"/>
      <c r="Y1127" s="606"/>
      <c r="Z1127" s="606"/>
    </row>
    <row r="1128" spans="9:26">
      <c r="I1128" s="606"/>
      <c r="J1128" s="606"/>
      <c r="K1128" s="606"/>
      <c r="L1128" s="606"/>
      <c r="M1128" s="606"/>
      <c r="N1128" s="606"/>
      <c r="O1128" s="606"/>
      <c r="P1128" s="606"/>
      <c r="Q1128" s="606"/>
      <c r="R1128" s="606"/>
      <c r="S1128" s="606"/>
      <c r="T1128" s="606"/>
      <c r="U1128" s="606"/>
      <c r="V1128" s="606"/>
      <c r="W1128" s="606"/>
      <c r="X1128" s="606"/>
      <c r="Y1128" s="606"/>
      <c r="Z1128" s="606"/>
    </row>
    <row r="1129" spans="9:26">
      <c r="I1129" s="606"/>
      <c r="J1129" s="606"/>
      <c r="K1129" s="606"/>
      <c r="L1129" s="606"/>
      <c r="M1129" s="606"/>
      <c r="N1129" s="606"/>
      <c r="O1129" s="606"/>
      <c r="P1129" s="606"/>
      <c r="Q1129" s="606"/>
      <c r="R1129" s="606"/>
      <c r="S1129" s="606"/>
      <c r="T1129" s="606"/>
      <c r="U1129" s="606"/>
      <c r="V1129" s="606"/>
      <c r="W1129" s="606"/>
      <c r="X1129" s="606"/>
      <c r="Y1129" s="606"/>
      <c r="Z1129" s="606"/>
    </row>
    <row r="1130" spans="9:26">
      <c r="I1130" s="606"/>
      <c r="J1130" s="606"/>
      <c r="K1130" s="606"/>
      <c r="L1130" s="606"/>
      <c r="M1130" s="606"/>
      <c r="N1130" s="606"/>
      <c r="O1130" s="606"/>
      <c r="P1130" s="606"/>
      <c r="Q1130" s="606"/>
      <c r="R1130" s="606"/>
      <c r="S1130" s="606"/>
      <c r="T1130" s="606"/>
      <c r="U1130" s="606"/>
      <c r="V1130" s="606"/>
      <c r="W1130" s="606"/>
      <c r="X1130" s="606"/>
      <c r="Y1130" s="606"/>
      <c r="Z1130" s="606"/>
    </row>
    <row r="1131" spans="9:26">
      <c r="I1131" s="606"/>
      <c r="J1131" s="606"/>
      <c r="K1131" s="606"/>
      <c r="L1131" s="606"/>
      <c r="M1131" s="606"/>
      <c r="N1131" s="606"/>
      <c r="O1131" s="606"/>
      <c r="P1131" s="606"/>
      <c r="Q1131" s="606"/>
      <c r="R1131" s="606"/>
      <c r="S1131" s="606"/>
      <c r="T1131" s="606"/>
      <c r="U1131" s="606"/>
      <c r="V1131" s="606"/>
      <c r="W1131" s="606"/>
      <c r="X1131" s="606"/>
      <c r="Y1131" s="606"/>
      <c r="Z1131" s="606"/>
    </row>
    <row r="1132" spans="9:26">
      <c r="I1132" s="606"/>
      <c r="J1132" s="606"/>
      <c r="K1132" s="606"/>
      <c r="L1132" s="606"/>
      <c r="M1132" s="606"/>
      <c r="N1132" s="606"/>
      <c r="O1132" s="606"/>
      <c r="P1132" s="606"/>
      <c r="Q1132" s="606"/>
      <c r="R1132" s="606"/>
      <c r="S1132" s="606"/>
      <c r="T1132" s="606"/>
      <c r="U1132" s="606"/>
      <c r="V1132" s="606"/>
      <c r="W1132" s="606"/>
      <c r="X1132" s="606"/>
      <c r="Y1132" s="606"/>
      <c r="Z1132" s="606"/>
    </row>
    <row r="1133" spans="9:26">
      <c r="I1133" s="606"/>
      <c r="J1133" s="606"/>
      <c r="K1133" s="606"/>
      <c r="L1133" s="606"/>
      <c r="M1133" s="606"/>
      <c r="N1133" s="606"/>
      <c r="O1133" s="606"/>
      <c r="P1133" s="606"/>
      <c r="Q1133" s="606"/>
      <c r="R1133" s="606"/>
      <c r="S1133" s="606"/>
      <c r="T1133" s="606"/>
      <c r="U1133" s="606"/>
      <c r="V1133" s="606"/>
      <c r="W1133" s="606"/>
      <c r="X1133" s="606"/>
      <c r="Y1133" s="606"/>
      <c r="Z1133" s="606"/>
    </row>
    <row r="1134" spans="9:26">
      <c r="I1134" s="606"/>
      <c r="J1134" s="606"/>
      <c r="K1134" s="606"/>
      <c r="L1134" s="606"/>
      <c r="M1134" s="606"/>
      <c r="N1134" s="606"/>
      <c r="O1134" s="606"/>
      <c r="P1134" s="606"/>
      <c r="Q1134" s="606"/>
      <c r="R1134" s="606"/>
      <c r="S1134" s="606"/>
      <c r="T1134" s="606"/>
      <c r="U1134" s="606"/>
      <c r="V1134" s="606"/>
      <c r="W1134" s="606"/>
      <c r="X1134" s="606"/>
      <c r="Y1134" s="606"/>
      <c r="Z1134" s="606"/>
    </row>
    <row r="1135" spans="9:26">
      <c r="I1135" s="606"/>
      <c r="J1135" s="606"/>
      <c r="K1135" s="606"/>
      <c r="L1135" s="606"/>
      <c r="M1135" s="606"/>
      <c r="N1135" s="606"/>
      <c r="O1135" s="606"/>
      <c r="P1135" s="606"/>
      <c r="Q1135" s="606"/>
      <c r="R1135" s="606"/>
      <c r="S1135" s="606"/>
      <c r="T1135" s="606"/>
      <c r="U1135" s="606"/>
      <c r="V1135" s="606"/>
      <c r="W1135" s="606"/>
      <c r="X1135" s="606"/>
      <c r="Y1135" s="606"/>
      <c r="Z1135" s="606"/>
    </row>
    <row r="1136" spans="9:26">
      <c r="I1136" s="606"/>
      <c r="J1136" s="606"/>
      <c r="K1136" s="606"/>
      <c r="L1136" s="606"/>
      <c r="M1136" s="606"/>
      <c r="N1136" s="606"/>
      <c r="O1136" s="606"/>
      <c r="P1136" s="606"/>
      <c r="Q1136" s="606"/>
      <c r="R1136" s="606"/>
      <c r="S1136" s="606"/>
      <c r="T1136" s="606"/>
      <c r="U1136" s="606"/>
      <c r="V1136" s="606"/>
      <c r="W1136" s="606"/>
      <c r="X1136" s="606"/>
      <c r="Y1136" s="606"/>
      <c r="Z1136" s="606"/>
    </row>
    <row r="1137" spans="9:26">
      <c r="I1137" s="606"/>
      <c r="J1137" s="606"/>
      <c r="K1137" s="606"/>
      <c r="L1137" s="606"/>
      <c r="M1137" s="606"/>
      <c r="N1137" s="606"/>
      <c r="O1137" s="606"/>
      <c r="P1137" s="606"/>
      <c r="Q1137" s="606"/>
      <c r="R1137" s="606"/>
      <c r="S1137" s="606"/>
      <c r="T1137" s="606"/>
      <c r="U1137" s="606"/>
      <c r="V1137" s="606"/>
      <c r="W1137" s="606"/>
      <c r="X1137" s="606"/>
      <c r="Y1137" s="606"/>
      <c r="Z1137" s="606"/>
    </row>
    <row r="1138" spans="9:26">
      <c r="I1138" s="606"/>
      <c r="J1138" s="606"/>
      <c r="K1138" s="606"/>
      <c r="L1138" s="606"/>
      <c r="M1138" s="606"/>
      <c r="N1138" s="606"/>
      <c r="O1138" s="606"/>
      <c r="P1138" s="606"/>
      <c r="Q1138" s="606"/>
      <c r="R1138" s="606"/>
      <c r="S1138" s="606"/>
      <c r="T1138" s="606"/>
      <c r="U1138" s="606"/>
      <c r="V1138" s="606"/>
      <c r="W1138" s="606"/>
      <c r="X1138" s="606"/>
      <c r="Y1138" s="606"/>
      <c r="Z1138" s="606"/>
    </row>
    <row r="1139" spans="9:26">
      <c r="I1139" s="606"/>
      <c r="J1139" s="606"/>
      <c r="K1139" s="606"/>
      <c r="L1139" s="606"/>
      <c r="M1139" s="606"/>
      <c r="N1139" s="606"/>
      <c r="O1139" s="606"/>
      <c r="P1139" s="606"/>
      <c r="Q1139" s="606"/>
      <c r="R1139" s="606"/>
      <c r="S1139" s="606"/>
      <c r="T1139" s="606"/>
      <c r="U1139" s="606"/>
      <c r="V1139" s="606"/>
      <c r="W1139" s="606"/>
      <c r="X1139" s="606"/>
      <c r="Y1139" s="606"/>
      <c r="Z1139" s="606"/>
    </row>
    <row r="1140" spans="9:26">
      <c r="I1140" s="606"/>
      <c r="J1140" s="606"/>
      <c r="K1140" s="606"/>
      <c r="L1140" s="606"/>
      <c r="M1140" s="606"/>
      <c r="N1140" s="606"/>
      <c r="O1140" s="606"/>
      <c r="P1140" s="606"/>
      <c r="Q1140" s="606"/>
      <c r="R1140" s="606"/>
      <c r="S1140" s="606"/>
      <c r="T1140" s="606"/>
      <c r="U1140" s="606"/>
      <c r="V1140" s="606"/>
      <c r="W1140" s="606"/>
      <c r="X1140" s="606"/>
      <c r="Y1140" s="606"/>
      <c r="Z1140" s="606"/>
    </row>
    <row r="1141" spans="9:26">
      <c r="I1141" s="606"/>
      <c r="J1141" s="606"/>
      <c r="K1141" s="606"/>
      <c r="L1141" s="606"/>
      <c r="M1141" s="606"/>
      <c r="N1141" s="606"/>
      <c r="O1141" s="606"/>
      <c r="P1141" s="606"/>
      <c r="Q1141" s="606"/>
      <c r="R1141" s="606"/>
      <c r="S1141" s="606"/>
      <c r="T1141" s="606"/>
      <c r="U1141" s="606"/>
      <c r="V1141" s="606"/>
      <c r="W1141" s="606"/>
      <c r="X1141" s="606"/>
      <c r="Y1141" s="606"/>
      <c r="Z1141" s="606"/>
    </row>
    <row r="1142" spans="9:26">
      <c r="I1142" s="606"/>
      <c r="J1142" s="606"/>
      <c r="K1142" s="606"/>
      <c r="L1142" s="606"/>
      <c r="M1142" s="606"/>
      <c r="N1142" s="606"/>
      <c r="O1142" s="606"/>
      <c r="P1142" s="606"/>
      <c r="Q1142" s="606"/>
      <c r="R1142" s="606"/>
      <c r="S1142" s="606"/>
      <c r="T1142" s="606"/>
      <c r="U1142" s="606"/>
      <c r="V1142" s="606"/>
      <c r="W1142" s="606"/>
      <c r="X1142" s="606"/>
      <c r="Y1142" s="606"/>
      <c r="Z1142" s="606"/>
    </row>
    <row r="1143" spans="9:26">
      <c r="I1143" s="606"/>
      <c r="J1143" s="606"/>
      <c r="K1143" s="606"/>
      <c r="L1143" s="606"/>
      <c r="M1143" s="606"/>
      <c r="N1143" s="606"/>
      <c r="O1143" s="606"/>
      <c r="P1143" s="606"/>
      <c r="Q1143" s="606"/>
      <c r="R1143" s="606"/>
      <c r="S1143" s="606"/>
      <c r="T1143" s="606"/>
      <c r="U1143" s="606"/>
      <c r="V1143" s="606"/>
      <c r="W1143" s="606"/>
      <c r="X1143" s="606"/>
      <c r="Y1143" s="606"/>
      <c r="Z1143" s="606"/>
    </row>
    <row r="1144" spans="9:26">
      <c r="I1144" s="606"/>
      <c r="J1144" s="606"/>
      <c r="K1144" s="606"/>
      <c r="L1144" s="606"/>
      <c r="M1144" s="606"/>
      <c r="N1144" s="606"/>
      <c r="O1144" s="606"/>
      <c r="P1144" s="606"/>
      <c r="Q1144" s="606"/>
      <c r="R1144" s="606"/>
      <c r="S1144" s="606"/>
      <c r="T1144" s="606"/>
      <c r="U1144" s="606"/>
      <c r="V1144" s="606"/>
      <c r="W1144" s="606"/>
      <c r="X1144" s="606"/>
      <c r="Y1144" s="606"/>
      <c r="Z1144" s="606"/>
    </row>
    <row r="1145" spans="9:26">
      <c r="I1145" s="606"/>
      <c r="J1145" s="606"/>
      <c r="K1145" s="606"/>
      <c r="L1145" s="606"/>
      <c r="M1145" s="606"/>
      <c r="N1145" s="606"/>
      <c r="O1145" s="606"/>
      <c r="P1145" s="606"/>
      <c r="Q1145" s="606"/>
      <c r="R1145" s="606"/>
      <c r="S1145" s="606"/>
      <c r="T1145" s="606"/>
      <c r="U1145" s="606"/>
      <c r="V1145" s="606"/>
      <c r="W1145" s="606"/>
      <c r="X1145" s="606"/>
      <c r="Y1145" s="606"/>
      <c r="Z1145" s="606"/>
    </row>
    <row r="1146" spans="9:26">
      <c r="I1146" s="606"/>
      <c r="J1146" s="606"/>
      <c r="K1146" s="606"/>
      <c r="L1146" s="606"/>
      <c r="M1146" s="606"/>
      <c r="N1146" s="606"/>
      <c r="O1146" s="606"/>
      <c r="P1146" s="606"/>
      <c r="Q1146" s="606"/>
      <c r="R1146" s="606"/>
      <c r="S1146" s="606"/>
      <c r="T1146" s="606"/>
      <c r="U1146" s="606"/>
      <c r="V1146" s="606"/>
      <c r="W1146" s="606"/>
      <c r="X1146" s="606"/>
      <c r="Y1146" s="606"/>
      <c r="Z1146" s="606"/>
    </row>
    <row r="1147" spans="9:26">
      <c r="I1147" s="606"/>
      <c r="J1147" s="606"/>
      <c r="K1147" s="606"/>
      <c r="L1147" s="606"/>
      <c r="M1147" s="606"/>
      <c r="N1147" s="606"/>
      <c r="O1147" s="606"/>
      <c r="P1147" s="606"/>
      <c r="Q1147" s="606"/>
      <c r="R1147" s="606"/>
      <c r="S1147" s="606"/>
      <c r="T1147" s="606"/>
      <c r="U1147" s="606"/>
      <c r="V1147" s="606"/>
      <c r="W1147" s="606"/>
      <c r="X1147" s="606"/>
      <c r="Y1147" s="606"/>
      <c r="Z1147" s="606"/>
    </row>
    <row r="1148" spans="9:26">
      <c r="I1148" s="606"/>
      <c r="J1148" s="606"/>
      <c r="K1148" s="606"/>
      <c r="L1148" s="606"/>
      <c r="M1148" s="606"/>
      <c r="N1148" s="606"/>
      <c r="O1148" s="606"/>
      <c r="P1148" s="606"/>
      <c r="Q1148" s="606"/>
      <c r="R1148" s="606"/>
      <c r="S1148" s="606"/>
      <c r="T1148" s="606"/>
      <c r="U1148" s="606"/>
      <c r="V1148" s="606"/>
      <c r="W1148" s="606"/>
      <c r="X1148" s="606"/>
      <c r="Y1148" s="606"/>
      <c r="Z1148" s="606"/>
    </row>
    <row r="1149" spans="9:26">
      <c r="I1149" s="606"/>
      <c r="J1149" s="606"/>
      <c r="K1149" s="606"/>
      <c r="L1149" s="606"/>
      <c r="M1149" s="606"/>
      <c r="N1149" s="606"/>
      <c r="O1149" s="606"/>
      <c r="P1149" s="606"/>
      <c r="Q1149" s="606"/>
      <c r="R1149" s="606"/>
      <c r="S1149" s="606"/>
      <c r="T1149" s="606"/>
      <c r="U1149" s="606"/>
      <c r="V1149" s="606"/>
      <c r="W1149" s="606"/>
      <c r="X1149" s="606"/>
      <c r="Y1149" s="606"/>
      <c r="Z1149" s="606"/>
    </row>
    <row r="1150" spans="9:26">
      <c r="I1150" s="606"/>
      <c r="J1150" s="606"/>
      <c r="K1150" s="606"/>
      <c r="L1150" s="606"/>
      <c r="M1150" s="606"/>
      <c r="N1150" s="606"/>
      <c r="O1150" s="606"/>
      <c r="P1150" s="606"/>
      <c r="Q1150" s="606"/>
      <c r="R1150" s="606"/>
      <c r="S1150" s="606"/>
      <c r="T1150" s="606"/>
      <c r="U1150" s="606"/>
      <c r="V1150" s="606"/>
      <c r="W1150" s="606"/>
      <c r="X1150" s="606"/>
      <c r="Y1150" s="606"/>
      <c r="Z1150" s="606"/>
    </row>
    <row r="1151" spans="9:26">
      <c r="I1151" s="606"/>
      <c r="J1151" s="606"/>
      <c r="K1151" s="606"/>
      <c r="L1151" s="606"/>
      <c r="M1151" s="606"/>
      <c r="N1151" s="606"/>
      <c r="O1151" s="606"/>
      <c r="P1151" s="606"/>
      <c r="Q1151" s="606"/>
      <c r="R1151" s="606"/>
      <c r="S1151" s="606"/>
      <c r="T1151" s="606"/>
      <c r="U1151" s="606"/>
      <c r="V1151" s="606"/>
      <c r="W1151" s="606"/>
      <c r="X1151" s="606"/>
      <c r="Y1151" s="606"/>
      <c r="Z1151" s="606"/>
    </row>
    <row r="1152" spans="9:26">
      <c r="I1152" s="606"/>
      <c r="J1152" s="606"/>
      <c r="K1152" s="606"/>
      <c r="L1152" s="606"/>
      <c r="M1152" s="606"/>
      <c r="N1152" s="606"/>
      <c r="O1152" s="606"/>
      <c r="P1152" s="606"/>
      <c r="Q1152" s="606"/>
      <c r="R1152" s="606"/>
      <c r="S1152" s="606"/>
      <c r="T1152" s="606"/>
      <c r="U1152" s="606"/>
      <c r="V1152" s="606"/>
      <c r="W1152" s="606"/>
      <c r="X1152" s="606"/>
      <c r="Y1152" s="606"/>
      <c r="Z1152" s="606"/>
    </row>
    <row r="1153" spans="9:26">
      <c r="I1153" s="606"/>
      <c r="J1153" s="606"/>
      <c r="K1153" s="606"/>
      <c r="L1153" s="606"/>
      <c r="M1153" s="606"/>
      <c r="N1153" s="606"/>
      <c r="O1153" s="606"/>
      <c r="P1153" s="606"/>
      <c r="Q1153" s="606"/>
      <c r="R1153" s="606"/>
      <c r="S1153" s="606"/>
      <c r="T1153" s="606"/>
      <c r="U1153" s="606"/>
      <c r="V1153" s="606"/>
      <c r="W1153" s="606"/>
      <c r="X1153" s="606"/>
      <c r="Y1153" s="606"/>
      <c r="Z1153" s="606"/>
    </row>
    <row r="1154" spans="9:26">
      <c r="I1154" s="606"/>
      <c r="J1154" s="606"/>
      <c r="K1154" s="606"/>
      <c r="L1154" s="606"/>
      <c r="M1154" s="606"/>
      <c r="N1154" s="606"/>
      <c r="O1154" s="606"/>
      <c r="P1154" s="606"/>
      <c r="Q1154" s="606"/>
      <c r="R1154" s="606"/>
      <c r="S1154" s="606"/>
      <c r="T1154" s="606"/>
      <c r="U1154" s="606"/>
      <c r="V1154" s="606"/>
      <c r="W1154" s="606"/>
      <c r="X1154" s="606"/>
      <c r="Y1154" s="606"/>
      <c r="Z1154" s="606"/>
    </row>
    <row r="1155" spans="9:26">
      <c r="I1155" s="606"/>
      <c r="J1155" s="606"/>
      <c r="K1155" s="606"/>
      <c r="L1155" s="606"/>
      <c r="M1155" s="606"/>
      <c r="N1155" s="606"/>
      <c r="O1155" s="606"/>
      <c r="P1155" s="606"/>
      <c r="Q1155" s="606"/>
      <c r="R1155" s="606"/>
      <c r="S1155" s="606"/>
      <c r="T1155" s="606"/>
      <c r="U1155" s="606"/>
      <c r="V1155" s="606"/>
      <c r="W1155" s="606"/>
      <c r="X1155" s="606"/>
      <c r="Y1155" s="606"/>
      <c r="Z1155" s="606"/>
    </row>
    <row r="1156" spans="9:26">
      <c r="I1156" s="606"/>
      <c r="J1156" s="606"/>
      <c r="K1156" s="606"/>
      <c r="L1156" s="606"/>
      <c r="M1156" s="606"/>
      <c r="N1156" s="606"/>
      <c r="O1156" s="606"/>
      <c r="P1156" s="606"/>
      <c r="Q1156" s="606"/>
      <c r="R1156" s="606"/>
      <c r="S1156" s="606"/>
      <c r="T1156" s="606"/>
      <c r="U1156" s="606"/>
      <c r="V1156" s="606"/>
      <c r="W1156" s="606"/>
      <c r="X1156" s="606"/>
      <c r="Y1156" s="606"/>
      <c r="Z1156" s="606"/>
    </row>
    <row r="1157" spans="9:26">
      <c r="I1157" s="606"/>
      <c r="J1157" s="606"/>
      <c r="K1157" s="606"/>
      <c r="L1157" s="606"/>
      <c r="M1157" s="606"/>
      <c r="N1157" s="606"/>
      <c r="O1157" s="606"/>
      <c r="P1157" s="606"/>
      <c r="Q1157" s="606"/>
      <c r="R1157" s="606"/>
      <c r="S1157" s="606"/>
      <c r="T1157" s="606"/>
      <c r="U1157" s="606"/>
      <c r="V1157" s="606"/>
      <c r="W1157" s="606"/>
      <c r="X1157" s="606"/>
      <c r="Y1157" s="606"/>
      <c r="Z1157" s="606"/>
    </row>
    <row r="1158" spans="9:26">
      <c r="I1158" s="606"/>
      <c r="J1158" s="606"/>
      <c r="K1158" s="606"/>
      <c r="L1158" s="606"/>
      <c r="M1158" s="606"/>
      <c r="N1158" s="606"/>
      <c r="O1158" s="606"/>
      <c r="P1158" s="606"/>
      <c r="Q1158" s="606"/>
      <c r="R1158" s="606"/>
      <c r="S1158" s="606"/>
      <c r="T1158" s="606"/>
      <c r="U1158" s="606"/>
      <c r="V1158" s="606"/>
      <c r="W1158" s="606"/>
      <c r="X1158" s="606"/>
      <c r="Y1158" s="606"/>
      <c r="Z1158" s="606"/>
    </row>
    <row r="1159" spans="9:26">
      <c r="I1159" s="606"/>
      <c r="J1159" s="606"/>
      <c r="K1159" s="606"/>
      <c r="L1159" s="606"/>
      <c r="M1159" s="606"/>
      <c r="N1159" s="606"/>
      <c r="O1159" s="606"/>
      <c r="P1159" s="606"/>
      <c r="Q1159" s="606"/>
      <c r="R1159" s="606"/>
      <c r="S1159" s="606"/>
      <c r="T1159" s="606"/>
      <c r="U1159" s="606"/>
      <c r="V1159" s="606"/>
      <c r="W1159" s="606"/>
      <c r="X1159" s="606"/>
      <c r="Y1159" s="606"/>
      <c r="Z1159" s="606"/>
    </row>
    <row r="1160" spans="9:26">
      <c r="I1160" s="606"/>
      <c r="J1160" s="606"/>
      <c r="K1160" s="606"/>
      <c r="L1160" s="606"/>
      <c r="M1160" s="606"/>
      <c r="N1160" s="606"/>
      <c r="O1160" s="606"/>
      <c r="P1160" s="606"/>
      <c r="Q1160" s="606"/>
      <c r="R1160" s="606"/>
      <c r="S1160" s="606"/>
      <c r="T1160" s="606"/>
      <c r="U1160" s="606"/>
      <c r="V1160" s="606"/>
      <c r="W1160" s="606"/>
      <c r="X1160" s="606"/>
      <c r="Y1160" s="606"/>
      <c r="Z1160" s="606"/>
    </row>
    <row r="1161" spans="9:26">
      <c r="I1161" s="606"/>
      <c r="J1161" s="606"/>
      <c r="K1161" s="606"/>
      <c r="L1161" s="606"/>
      <c r="M1161" s="606"/>
      <c r="N1161" s="606"/>
      <c r="O1161" s="606"/>
      <c r="P1161" s="606"/>
      <c r="Q1161" s="606"/>
      <c r="R1161" s="606"/>
      <c r="S1161" s="606"/>
      <c r="T1161" s="606"/>
      <c r="U1161" s="606"/>
      <c r="V1161" s="606"/>
      <c r="W1161" s="606"/>
      <c r="X1161" s="606"/>
      <c r="Y1161" s="606"/>
      <c r="Z1161" s="606"/>
    </row>
    <row r="1162" spans="9:26">
      <c r="I1162" s="606"/>
      <c r="J1162" s="606"/>
      <c r="K1162" s="606"/>
      <c r="L1162" s="606"/>
      <c r="M1162" s="606"/>
      <c r="N1162" s="606"/>
      <c r="O1162" s="606"/>
      <c r="P1162" s="606"/>
      <c r="Q1162" s="606"/>
      <c r="R1162" s="606"/>
      <c r="S1162" s="606"/>
      <c r="T1162" s="606"/>
      <c r="U1162" s="606"/>
      <c r="V1162" s="606"/>
      <c r="W1162" s="606"/>
      <c r="X1162" s="606"/>
      <c r="Y1162" s="606"/>
      <c r="Z1162" s="606"/>
    </row>
    <row r="1163" spans="9:26">
      <c r="I1163" s="606"/>
      <c r="J1163" s="606"/>
      <c r="K1163" s="606"/>
      <c r="L1163" s="606"/>
      <c r="M1163" s="606"/>
      <c r="N1163" s="606"/>
      <c r="O1163" s="606"/>
      <c r="P1163" s="606"/>
      <c r="Q1163" s="606"/>
      <c r="R1163" s="606"/>
      <c r="S1163" s="606"/>
      <c r="T1163" s="606"/>
      <c r="U1163" s="606"/>
      <c r="V1163" s="606"/>
      <c r="W1163" s="606"/>
      <c r="X1163" s="606"/>
      <c r="Y1163" s="606"/>
      <c r="Z1163" s="606"/>
    </row>
    <row r="1164" spans="9:26">
      <c r="I1164" s="606"/>
      <c r="J1164" s="606"/>
      <c r="K1164" s="606"/>
      <c r="L1164" s="606"/>
      <c r="M1164" s="606"/>
      <c r="N1164" s="606"/>
      <c r="O1164" s="606"/>
      <c r="P1164" s="606"/>
      <c r="Q1164" s="606"/>
      <c r="R1164" s="606"/>
      <c r="S1164" s="606"/>
      <c r="T1164" s="606"/>
      <c r="U1164" s="606"/>
      <c r="V1164" s="606"/>
      <c r="W1164" s="606"/>
      <c r="X1164" s="606"/>
      <c r="Y1164" s="606"/>
      <c r="Z1164" s="606"/>
    </row>
    <row r="1165" spans="9:26">
      <c r="I1165" s="606"/>
      <c r="J1165" s="606"/>
      <c r="K1165" s="606"/>
      <c r="L1165" s="606"/>
      <c r="M1165" s="606"/>
      <c r="N1165" s="606"/>
      <c r="O1165" s="606"/>
      <c r="P1165" s="606"/>
      <c r="Q1165" s="606"/>
      <c r="R1165" s="606"/>
      <c r="S1165" s="606"/>
      <c r="T1165" s="606"/>
      <c r="U1165" s="606"/>
      <c r="V1165" s="606"/>
      <c r="W1165" s="606"/>
      <c r="X1165" s="606"/>
      <c r="Y1165" s="606"/>
      <c r="Z1165" s="606"/>
    </row>
    <row r="1166" spans="9:26">
      <c r="I1166" s="606"/>
      <c r="J1166" s="606"/>
      <c r="K1166" s="606"/>
      <c r="L1166" s="606"/>
      <c r="M1166" s="606"/>
      <c r="N1166" s="606"/>
      <c r="O1166" s="606"/>
      <c r="P1166" s="606"/>
      <c r="Q1166" s="606"/>
      <c r="R1166" s="606"/>
      <c r="S1166" s="606"/>
      <c r="T1166" s="606"/>
      <c r="U1166" s="606"/>
      <c r="V1166" s="606"/>
      <c r="W1166" s="606"/>
      <c r="X1166" s="606"/>
      <c r="Y1166" s="606"/>
      <c r="Z1166" s="606"/>
    </row>
    <row r="1167" spans="9:26">
      <c r="I1167" s="606"/>
      <c r="J1167" s="606"/>
      <c r="K1167" s="606"/>
      <c r="L1167" s="606"/>
      <c r="M1167" s="606"/>
      <c r="N1167" s="606"/>
      <c r="O1167" s="606"/>
      <c r="P1167" s="606"/>
      <c r="Q1167" s="606"/>
      <c r="R1167" s="606"/>
      <c r="S1167" s="606"/>
      <c r="T1167" s="606"/>
      <c r="U1167" s="606"/>
      <c r="V1167" s="606"/>
      <c r="W1167" s="606"/>
      <c r="X1167" s="606"/>
      <c r="Y1167" s="606"/>
      <c r="Z1167" s="606"/>
    </row>
    <row r="1168" spans="9:26">
      <c r="I1168" s="606"/>
      <c r="J1168" s="606"/>
      <c r="K1168" s="606"/>
      <c r="L1168" s="606"/>
      <c r="M1168" s="606"/>
      <c r="N1168" s="606"/>
      <c r="O1168" s="606"/>
      <c r="P1168" s="606"/>
      <c r="Q1168" s="606"/>
      <c r="R1168" s="606"/>
      <c r="S1168" s="606"/>
      <c r="T1168" s="606"/>
      <c r="U1168" s="606"/>
      <c r="V1168" s="606"/>
      <c r="W1168" s="606"/>
      <c r="X1168" s="606"/>
      <c r="Y1168" s="606"/>
      <c r="Z1168" s="606"/>
    </row>
    <row r="1169" spans="9:26">
      <c r="I1169" s="606"/>
      <c r="J1169" s="606"/>
      <c r="K1169" s="606"/>
      <c r="L1169" s="606"/>
      <c r="M1169" s="606"/>
      <c r="N1169" s="606"/>
      <c r="O1169" s="606"/>
      <c r="P1169" s="606"/>
      <c r="Q1169" s="606"/>
      <c r="R1169" s="606"/>
      <c r="S1169" s="606"/>
      <c r="T1169" s="606"/>
      <c r="U1169" s="606"/>
      <c r="V1169" s="606"/>
      <c r="W1169" s="606"/>
      <c r="X1169" s="606"/>
      <c r="Y1169" s="606"/>
      <c r="Z1169" s="606"/>
    </row>
    <row r="1170" spans="9:26">
      <c r="I1170" s="606"/>
      <c r="J1170" s="606"/>
      <c r="K1170" s="606"/>
      <c r="L1170" s="606"/>
      <c r="M1170" s="606"/>
      <c r="N1170" s="606"/>
      <c r="O1170" s="606"/>
      <c r="P1170" s="606"/>
      <c r="Q1170" s="606"/>
      <c r="R1170" s="606"/>
      <c r="S1170" s="606"/>
      <c r="T1170" s="606"/>
      <c r="U1170" s="606"/>
      <c r="V1170" s="606"/>
      <c r="W1170" s="606"/>
      <c r="X1170" s="606"/>
      <c r="Y1170" s="606"/>
      <c r="Z1170" s="606"/>
    </row>
    <row r="1171" spans="9:26">
      <c r="I1171" s="606"/>
      <c r="J1171" s="606"/>
      <c r="K1171" s="606"/>
      <c r="L1171" s="606"/>
      <c r="M1171" s="606"/>
      <c r="N1171" s="606"/>
      <c r="O1171" s="606"/>
      <c r="P1171" s="606"/>
      <c r="Q1171" s="606"/>
      <c r="R1171" s="606"/>
      <c r="S1171" s="606"/>
      <c r="T1171" s="606"/>
      <c r="U1171" s="606"/>
      <c r="V1171" s="606"/>
      <c r="W1171" s="606"/>
      <c r="X1171" s="606"/>
      <c r="Y1171" s="606"/>
      <c r="Z1171" s="606"/>
    </row>
    <row r="1172" spans="9:26">
      <c r="I1172" s="606"/>
      <c r="J1172" s="606"/>
      <c r="K1172" s="606"/>
      <c r="L1172" s="606"/>
      <c r="M1172" s="606"/>
      <c r="N1172" s="606"/>
      <c r="O1172" s="606"/>
      <c r="P1172" s="606"/>
      <c r="Q1172" s="606"/>
      <c r="R1172" s="606"/>
      <c r="S1172" s="606"/>
      <c r="T1172" s="606"/>
      <c r="U1172" s="606"/>
      <c r="V1172" s="606"/>
      <c r="W1172" s="606"/>
      <c r="X1172" s="606"/>
      <c r="Y1172" s="606"/>
      <c r="Z1172" s="606"/>
    </row>
    <row r="1173" spans="9:26">
      <c r="I1173" s="606"/>
      <c r="J1173" s="606"/>
      <c r="K1173" s="606"/>
      <c r="L1173" s="606"/>
      <c r="M1173" s="606"/>
      <c r="N1173" s="606"/>
      <c r="O1173" s="606"/>
      <c r="P1173" s="606"/>
      <c r="Q1173" s="606"/>
      <c r="R1173" s="606"/>
      <c r="S1173" s="606"/>
      <c r="T1173" s="606"/>
      <c r="U1173" s="606"/>
      <c r="V1173" s="606"/>
      <c r="W1173" s="606"/>
      <c r="X1173" s="606"/>
      <c r="Y1173" s="606"/>
      <c r="Z1173" s="606"/>
    </row>
    <row r="1174" spans="9:26">
      <c r="I1174" s="606"/>
      <c r="J1174" s="606"/>
      <c r="K1174" s="606"/>
      <c r="L1174" s="606"/>
      <c r="M1174" s="606"/>
      <c r="N1174" s="606"/>
      <c r="O1174" s="606"/>
      <c r="P1174" s="606"/>
      <c r="Q1174" s="606"/>
      <c r="R1174" s="606"/>
      <c r="S1174" s="606"/>
      <c r="T1174" s="606"/>
      <c r="U1174" s="606"/>
      <c r="V1174" s="606"/>
      <c r="W1174" s="606"/>
      <c r="X1174" s="606"/>
      <c r="Y1174" s="606"/>
      <c r="Z1174" s="606"/>
    </row>
    <row r="1175" spans="9:26">
      <c r="I1175" s="606"/>
      <c r="J1175" s="606"/>
      <c r="K1175" s="606"/>
      <c r="L1175" s="606"/>
      <c r="M1175" s="606"/>
      <c r="N1175" s="606"/>
      <c r="O1175" s="606"/>
      <c r="P1175" s="606"/>
      <c r="Q1175" s="606"/>
      <c r="R1175" s="606"/>
      <c r="S1175" s="606"/>
      <c r="T1175" s="606"/>
      <c r="U1175" s="606"/>
      <c r="V1175" s="606"/>
      <c r="W1175" s="606"/>
      <c r="X1175" s="606"/>
      <c r="Y1175" s="606"/>
      <c r="Z1175" s="606"/>
    </row>
    <row r="1176" spans="9:26">
      <c r="I1176" s="606"/>
      <c r="J1176" s="606"/>
      <c r="K1176" s="606"/>
      <c r="L1176" s="606"/>
      <c r="M1176" s="606"/>
      <c r="N1176" s="606"/>
      <c r="O1176" s="606"/>
      <c r="P1176" s="606"/>
      <c r="Q1176" s="606"/>
      <c r="R1176" s="606"/>
      <c r="S1176" s="606"/>
      <c r="T1176" s="606"/>
      <c r="U1176" s="606"/>
      <c r="V1176" s="606"/>
      <c r="W1176" s="606"/>
      <c r="X1176" s="606"/>
      <c r="Y1176" s="606"/>
      <c r="Z1176" s="606"/>
    </row>
    <row r="1177" spans="9:26">
      <c r="I1177" s="606"/>
      <c r="J1177" s="606"/>
      <c r="K1177" s="606"/>
      <c r="L1177" s="606"/>
      <c r="M1177" s="606"/>
      <c r="N1177" s="606"/>
      <c r="O1177" s="606"/>
      <c r="P1177" s="606"/>
      <c r="Q1177" s="606"/>
      <c r="R1177" s="606"/>
      <c r="S1177" s="606"/>
      <c r="T1177" s="606"/>
      <c r="U1177" s="606"/>
      <c r="V1177" s="606"/>
      <c r="W1177" s="606"/>
      <c r="X1177" s="606"/>
      <c r="Y1177" s="606"/>
      <c r="Z1177" s="606"/>
    </row>
    <row r="1178" spans="9:26">
      <c r="I1178" s="606"/>
      <c r="J1178" s="606"/>
      <c r="K1178" s="606"/>
      <c r="L1178" s="606"/>
      <c r="M1178" s="606"/>
      <c r="N1178" s="606"/>
      <c r="O1178" s="606"/>
      <c r="P1178" s="606"/>
      <c r="Q1178" s="606"/>
      <c r="R1178" s="606"/>
      <c r="S1178" s="606"/>
      <c r="T1178" s="606"/>
      <c r="U1178" s="606"/>
      <c r="V1178" s="606"/>
      <c r="W1178" s="606"/>
      <c r="X1178" s="606"/>
      <c r="Y1178" s="606"/>
      <c r="Z1178" s="606"/>
    </row>
    <row r="1179" spans="9:26">
      <c r="I1179" s="606"/>
      <c r="J1179" s="606"/>
      <c r="K1179" s="606"/>
      <c r="L1179" s="606"/>
      <c r="M1179" s="606"/>
      <c r="N1179" s="606"/>
      <c r="O1179" s="606"/>
      <c r="P1179" s="606"/>
      <c r="Q1179" s="606"/>
      <c r="R1179" s="606"/>
      <c r="S1179" s="606"/>
      <c r="T1179" s="606"/>
      <c r="U1179" s="606"/>
      <c r="V1179" s="606"/>
      <c r="W1179" s="606"/>
      <c r="X1179" s="606"/>
      <c r="Y1179" s="606"/>
      <c r="Z1179" s="606"/>
    </row>
    <row r="1180" spans="9:26">
      <c r="I1180" s="606"/>
      <c r="J1180" s="606"/>
      <c r="K1180" s="606"/>
      <c r="L1180" s="606"/>
      <c r="M1180" s="606"/>
      <c r="N1180" s="606"/>
      <c r="O1180" s="606"/>
      <c r="P1180" s="606"/>
      <c r="Q1180" s="606"/>
      <c r="R1180" s="606"/>
      <c r="S1180" s="606"/>
      <c r="T1180" s="606"/>
      <c r="U1180" s="606"/>
      <c r="V1180" s="606"/>
      <c r="W1180" s="606"/>
      <c r="X1180" s="606"/>
      <c r="Y1180" s="606"/>
      <c r="Z1180" s="606"/>
    </row>
    <row r="1181" spans="9:26">
      <c r="I1181" s="606"/>
      <c r="J1181" s="606"/>
      <c r="K1181" s="606"/>
      <c r="L1181" s="606"/>
      <c r="M1181" s="606"/>
      <c r="N1181" s="606"/>
      <c r="O1181" s="606"/>
      <c r="P1181" s="606"/>
      <c r="Q1181" s="606"/>
      <c r="R1181" s="606"/>
      <c r="S1181" s="606"/>
      <c r="T1181" s="606"/>
      <c r="U1181" s="606"/>
      <c r="V1181" s="606"/>
      <c r="W1181" s="606"/>
      <c r="X1181" s="606"/>
      <c r="Y1181" s="606"/>
      <c r="Z1181" s="606"/>
    </row>
    <row r="1182" spans="9:26">
      <c r="I1182" s="606"/>
      <c r="J1182" s="606"/>
      <c r="K1182" s="606"/>
      <c r="L1182" s="606"/>
      <c r="M1182" s="606"/>
      <c r="N1182" s="606"/>
      <c r="O1182" s="606"/>
      <c r="P1182" s="606"/>
      <c r="Q1182" s="606"/>
      <c r="R1182" s="606"/>
      <c r="S1182" s="606"/>
      <c r="T1182" s="606"/>
      <c r="U1182" s="606"/>
      <c r="V1182" s="606"/>
      <c r="W1182" s="606"/>
      <c r="X1182" s="606"/>
      <c r="Y1182" s="606"/>
      <c r="Z1182" s="606"/>
    </row>
    <row r="1183" spans="9:26">
      <c r="I1183" s="606"/>
      <c r="J1183" s="606"/>
      <c r="K1183" s="606"/>
      <c r="L1183" s="606"/>
      <c r="M1183" s="606"/>
      <c r="N1183" s="606"/>
      <c r="O1183" s="606"/>
      <c r="P1183" s="606"/>
      <c r="Q1183" s="606"/>
      <c r="R1183" s="606"/>
      <c r="S1183" s="606"/>
      <c r="T1183" s="606"/>
      <c r="U1183" s="606"/>
      <c r="V1183" s="606"/>
      <c r="W1183" s="606"/>
      <c r="X1183" s="606"/>
      <c r="Y1183" s="606"/>
      <c r="Z1183" s="606"/>
    </row>
    <row r="1184" spans="9:26">
      <c r="I1184" s="606"/>
      <c r="J1184" s="606"/>
      <c r="K1184" s="606"/>
      <c r="L1184" s="606"/>
      <c r="M1184" s="606"/>
      <c r="N1184" s="606"/>
      <c r="O1184" s="606"/>
      <c r="P1184" s="606"/>
      <c r="Q1184" s="606"/>
      <c r="R1184" s="606"/>
      <c r="S1184" s="606"/>
      <c r="T1184" s="606"/>
      <c r="U1184" s="606"/>
      <c r="V1184" s="606"/>
      <c r="W1184" s="606"/>
      <c r="X1184" s="606"/>
      <c r="Y1184" s="606"/>
      <c r="Z1184" s="606"/>
    </row>
    <row r="1185" spans="9:26">
      <c r="I1185" s="606"/>
      <c r="J1185" s="606"/>
      <c r="K1185" s="606"/>
      <c r="L1185" s="606"/>
      <c r="M1185" s="606"/>
      <c r="N1185" s="606"/>
      <c r="O1185" s="606"/>
      <c r="P1185" s="606"/>
      <c r="Q1185" s="606"/>
      <c r="R1185" s="606"/>
      <c r="S1185" s="606"/>
      <c r="T1185" s="606"/>
      <c r="U1185" s="606"/>
      <c r="V1185" s="606"/>
      <c r="W1185" s="606"/>
      <c r="X1185" s="606"/>
      <c r="Y1185" s="606"/>
      <c r="Z1185" s="606"/>
    </row>
    <row r="1186" spans="9:26">
      <c r="I1186" s="606"/>
      <c r="J1186" s="606"/>
      <c r="K1186" s="606"/>
      <c r="L1186" s="606"/>
      <c r="M1186" s="606"/>
      <c r="N1186" s="606"/>
      <c r="O1186" s="606"/>
      <c r="P1186" s="606"/>
      <c r="Q1186" s="606"/>
      <c r="R1186" s="606"/>
      <c r="S1186" s="606"/>
      <c r="T1186" s="606"/>
      <c r="U1186" s="606"/>
      <c r="V1186" s="606"/>
      <c r="W1186" s="606"/>
      <c r="X1186" s="606"/>
      <c r="Y1186" s="606"/>
      <c r="Z1186" s="606"/>
    </row>
    <row r="1187" spans="9:26">
      <c r="I1187" s="606"/>
      <c r="J1187" s="606"/>
      <c r="K1187" s="606"/>
      <c r="L1187" s="606"/>
      <c r="M1187" s="606"/>
      <c r="N1187" s="606"/>
      <c r="O1187" s="606"/>
      <c r="P1187" s="606"/>
      <c r="Q1187" s="606"/>
      <c r="R1187" s="606"/>
      <c r="S1187" s="606"/>
      <c r="T1187" s="606"/>
      <c r="U1187" s="606"/>
      <c r="V1187" s="606"/>
      <c r="W1187" s="606"/>
      <c r="X1187" s="606"/>
      <c r="Y1187" s="606"/>
      <c r="Z1187" s="606"/>
    </row>
    <row r="1188" spans="9:26">
      <c r="I1188" s="606"/>
      <c r="J1188" s="606"/>
      <c r="K1188" s="606"/>
      <c r="L1188" s="606"/>
      <c r="M1188" s="606"/>
      <c r="N1188" s="606"/>
      <c r="O1188" s="606"/>
      <c r="P1188" s="606"/>
      <c r="Q1188" s="606"/>
      <c r="R1188" s="606"/>
      <c r="S1188" s="606"/>
      <c r="T1188" s="606"/>
      <c r="U1188" s="606"/>
      <c r="V1188" s="606"/>
      <c r="W1188" s="606"/>
      <c r="X1188" s="606"/>
      <c r="Y1188" s="606"/>
      <c r="Z1188" s="606"/>
    </row>
    <row r="1189" spans="9:26">
      <c r="I1189" s="606"/>
      <c r="J1189" s="606"/>
      <c r="K1189" s="606"/>
      <c r="L1189" s="606"/>
      <c r="M1189" s="606"/>
      <c r="N1189" s="606"/>
      <c r="O1189" s="606"/>
      <c r="P1189" s="606"/>
      <c r="Q1189" s="606"/>
      <c r="R1189" s="606"/>
      <c r="S1189" s="606"/>
      <c r="T1189" s="606"/>
      <c r="U1189" s="606"/>
      <c r="V1189" s="606"/>
      <c r="W1189" s="606"/>
      <c r="X1189" s="606"/>
      <c r="Y1189" s="606"/>
      <c r="Z1189" s="606"/>
    </row>
    <row r="1190" spans="9:26">
      <c r="I1190" s="606"/>
      <c r="J1190" s="606"/>
      <c r="K1190" s="606"/>
      <c r="L1190" s="606"/>
      <c r="M1190" s="606"/>
      <c r="N1190" s="606"/>
      <c r="O1190" s="606"/>
      <c r="P1190" s="606"/>
      <c r="Q1190" s="606"/>
      <c r="R1190" s="606"/>
      <c r="S1190" s="606"/>
      <c r="T1190" s="606"/>
      <c r="U1190" s="606"/>
      <c r="V1190" s="606"/>
      <c r="W1190" s="606"/>
      <c r="X1190" s="606"/>
      <c r="Y1190" s="606"/>
      <c r="Z1190" s="606"/>
    </row>
    <row r="1191" spans="9:26">
      <c r="I1191" s="606"/>
      <c r="J1191" s="606"/>
      <c r="K1191" s="606"/>
      <c r="L1191" s="606"/>
      <c r="M1191" s="606"/>
      <c r="N1191" s="606"/>
      <c r="O1191" s="606"/>
      <c r="P1191" s="606"/>
      <c r="Q1191" s="606"/>
      <c r="R1191" s="606"/>
      <c r="S1191" s="606"/>
      <c r="T1191" s="606"/>
      <c r="U1191" s="606"/>
      <c r="V1191" s="606"/>
      <c r="W1191" s="606"/>
      <c r="X1191" s="606"/>
      <c r="Y1191" s="606"/>
      <c r="Z1191" s="606"/>
    </row>
    <row r="1192" spans="9:26">
      <c r="I1192" s="606"/>
      <c r="J1192" s="606"/>
      <c r="K1192" s="606"/>
      <c r="L1192" s="606"/>
      <c r="M1192" s="606"/>
      <c r="N1192" s="606"/>
      <c r="O1192" s="606"/>
      <c r="P1192" s="606"/>
      <c r="Q1192" s="606"/>
      <c r="R1192" s="606"/>
      <c r="S1192" s="606"/>
      <c r="T1192" s="606"/>
      <c r="U1192" s="606"/>
      <c r="V1192" s="606"/>
      <c r="W1192" s="606"/>
      <c r="X1192" s="606"/>
      <c r="Y1192" s="606"/>
      <c r="Z1192" s="606"/>
    </row>
    <row r="1193" spans="9:26">
      <c r="I1193" s="606"/>
      <c r="J1193" s="606"/>
      <c r="K1193" s="606"/>
      <c r="L1193" s="606"/>
      <c r="M1193" s="606"/>
      <c r="N1193" s="606"/>
      <c r="O1193" s="606"/>
      <c r="P1193" s="606"/>
      <c r="Q1193" s="606"/>
      <c r="R1193" s="606"/>
      <c r="S1193" s="606"/>
      <c r="T1193" s="606"/>
      <c r="U1193" s="606"/>
      <c r="V1193" s="606"/>
      <c r="W1193" s="606"/>
      <c r="X1193" s="606"/>
      <c r="Y1193" s="606"/>
      <c r="Z1193" s="606"/>
    </row>
    <row r="1194" spans="9:26">
      <c r="I1194" s="606"/>
      <c r="J1194" s="606"/>
      <c r="K1194" s="606"/>
      <c r="L1194" s="606"/>
      <c r="M1194" s="606"/>
      <c r="N1194" s="606"/>
      <c r="O1194" s="606"/>
      <c r="P1194" s="606"/>
      <c r="Q1194" s="606"/>
      <c r="R1194" s="606"/>
      <c r="S1194" s="606"/>
      <c r="T1194" s="606"/>
      <c r="U1194" s="606"/>
      <c r="V1194" s="606"/>
      <c r="W1194" s="606"/>
      <c r="X1194" s="606"/>
      <c r="Y1194" s="606"/>
      <c r="Z1194" s="606"/>
    </row>
    <row r="1195" spans="9:26">
      <c r="I1195" s="606"/>
      <c r="J1195" s="606"/>
      <c r="K1195" s="606"/>
      <c r="L1195" s="606"/>
      <c r="M1195" s="606"/>
      <c r="N1195" s="606"/>
      <c r="O1195" s="606"/>
      <c r="P1195" s="606"/>
      <c r="Q1195" s="606"/>
      <c r="R1195" s="606"/>
      <c r="S1195" s="606"/>
      <c r="T1195" s="606"/>
      <c r="U1195" s="606"/>
      <c r="V1195" s="606"/>
      <c r="W1195" s="606"/>
      <c r="X1195" s="606"/>
      <c r="Y1195" s="606"/>
      <c r="Z1195" s="606"/>
    </row>
    <row r="1196" spans="9:26">
      <c r="I1196" s="606"/>
      <c r="J1196" s="606"/>
      <c r="K1196" s="606"/>
      <c r="L1196" s="606"/>
      <c r="M1196" s="606"/>
      <c r="N1196" s="606"/>
      <c r="O1196" s="606"/>
      <c r="P1196" s="606"/>
      <c r="Q1196" s="606"/>
      <c r="R1196" s="606"/>
      <c r="S1196" s="606"/>
      <c r="T1196" s="606"/>
      <c r="U1196" s="606"/>
      <c r="V1196" s="606"/>
      <c r="W1196" s="606"/>
      <c r="X1196" s="606"/>
      <c r="Y1196" s="606"/>
      <c r="Z1196" s="606"/>
    </row>
    <row r="1197" spans="9:26">
      <c r="I1197" s="606"/>
      <c r="J1197" s="606"/>
      <c r="K1197" s="606"/>
      <c r="L1197" s="606"/>
      <c r="M1197" s="606"/>
      <c r="N1197" s="606"/>
      <c r="O1197" s="606"/>
      <c r="P1197" s="606"/>
      <c r="Q1197" s="606"/>
      <c r="R1197" s="606"/>
      <c r="S1197" s="606"/>
      <c r="T1197" s="606"/>
      <c r="U1197" s="606"/>
      <c r="V1197" s="606"/>
      <c r="W1197" s="606"/>
      <c r="X1197" s="606"/>
      <c r="Y1197" s="606"/>
      <c r="Z1197" s="606"/>
    </row>
    <row r="1198" spans="9:26">
      <c r="I1198" s="606"/>
      <c r="J1198" s="606"/>
      <c r="K1198" s="606"/>
      <c r="L1198" s="606"/>
      <c r="M1198" s="606"/>
      <c r="N1198" s="606"/>
      <c r="O1198" s="606"/>
      <c r="P1198" s="606"/>
      <c r="Q1198" s="606"/>
      <c r="R1198" s="606"/>
      <c r="S1198" s="606"/>
      <c r="T1198" s="606"/>
      <c r="U1198" s="606"/>
      <c r="V1198" s="606"/>
      <c r="W1198" s="606"/>
      <c r="X1198" s="606"/>
      <c r="Y1198" s="606"/>
      <c r="Z1198" s="606"/>
    </row>
    <row r="1199" spans="9:26">
      <c r="I1199" s="606"/>
      <c r="J1199" s="606"/>
      <c r="K1199" s="606"/>
      <c r="L1199" s="606"/>
      <c r="M1199" s="606"/>
      <c r="N1199" s="606"/>
      <c r="O1199" s="606"/>
      <c r="P1199" s="606"/>
      <c r="Q1199" s="606"/>
      <c r="R1199" s="606"/>
      <c r="S1199" s="606"/>
      <c r="T1199" s="606"/>
      <c r="U1199" s="606"/>
      <c r="V1199" s="606"/>
      <c r="W1199" s="606"/>
      <c r="X1199" s="606"/>
      <c r="Y1199" s="606"/>
      <c r="Z1199" s="606"/>
    </row>
    <row r="1200" spans="9:26">
      <c r="I1200" s="606"/>
      <c r="J1200" s="606"/>
      <c r="K1200" s="606"/>
      <c r="L1200" s="606"/>
      <c r="M1200" s="606"/>
      <c r="N1200" s="606"/>
      <c r="O1200" s="606"/>
      <c r="P1200" s="606"/>
      <c r="Q1200" s="606"/>
      <c r="R1200" s="606"/>
      <c r="S1200" s="606"/>
      <c r="T1200" s="606"/>
      <c r="U1200" s="606"/>
      <c r="V1200" s="606"/>
      <c r="W1200" s="606"/>
      <c r="X1200" s="606"/>
      <c r="Y1200" s="606"/>
      <c r="Z1200" s="606"/>
    </row>
    <row r="1201" spans="9:26">
      <c r="I1201" s="606"/>
      <c r="J1201" s="606"/>
      <c r="K1201" s="606"/>
      <c r="L1201" s="606"/>
      <c r="M1201" s="606"/>
      <c r="N1201" s="606"/>
      <c r="O1201" s="606"/>
      <c r="P1201" s="606"/>
      <c r="Q1201" s="606"/>
      <c r="R1201" s="606"/>
      <c r="S1201" s="606"/>
      <c r="T1201" s="606"/>
      <c r="U1201" s="606"/>
      <c r="V1201" s="606"/>
      <c r="W1201" s="606"/>
      <c r="X1201" s="606"/>
      <c r="Y1201" s="606"/>
      <c r="Z1201" s="606"/>
    </row>
    <row r="1202" spans="9:26">
      <c r="I1202" s="606"/>
      <c r="J1202" s="606"/>
      <c r="K1202" s="606"/>
      <c r="L1202" s="606"/>
      <c r="M1202" s="606"/>
      <c r="N1202" s="606"/>
      <c r="O1202" s="606"/>
      <c r="P1202" s="606"/>
      <c r="Q1202" s="606"/>
      <c r="R1202" s="606"/>
      <c r="S1202" s="606"/>
      <c r="T1202" s="606"/>
      <c r="U1202" s="606"/>
      <c r="V1202" s="606"/>
      <c r="W1202" s="606"/>
      <c r="X1202" s="606"/>
      <c r="Y1202" s="606"/>
      <c r="Z1202" s="606"/>
    </row>
    <row r="1203" spans="9:26">
      <c r="I1203" s="606"/>
      <c r="J1203" s="606"/>
      <c r="K1203" s="606"/>
      <c r="L1203" s="606"/>
      <c r="M1203" s="606"/>
      <c r="N1203" s="606"/>
      <c r="O1203" s="606"/>
      <c r="P1203" s="606"/>
      <c r="Q1203" s="606"/>
      <c r="R1203" s="606"/>
      <c r="S1203" s="606"/>
      <c r="T1203" s="606"/>
      <c r="U1203" s="606"/>
      <c r="V1203" s="606"/>
      <c r="W1203" s="606"/>
      <c r="X1203" s="606"/>
      <c r="Y1203" s="606"/>
      <c r="Z1203" s="606"/>
    </row>
    <row r="1204" spans="9:26">
      <c r="I1204" s="606"/>
      <c r="J1204" s="606"/>
      <c r="K1204" s="606"/>
      <c r="L1204" s="606"/>
      <c r="M1204" s="606"/>
      <c r="N1204" s="606"/>
      <c r="O1204" s="606"/>
      <c r="P1204" s="606"/>
      <c r="Q1204" s="606"/>
      <c r="R1204" s="606"/>
      <c r="S1204" s="606"/>
      <c r="T1204" s="606"/>
      <c r="U1204" s="606"/>
      <c r="V1204" s="606"/>
      <c r="W1204" s="606"/>
      <c r="X1204" s="606"/>
      <c r="Y1204" s="606"/>
      <c r="Z1204" s="606"/>
    </row>
    <row r="1205" spans="9:26">
      <c r="I1205" s="606"/>
      <c r="J1205" s="606"/>
      <c r="K1205" s="606"/>
      <c r="L1205" s="606"/>
      <c r="M1205" s="606"/>
      <c r="N1205" s="606"/>
      <c r="O1205" s="606"/>
      <c r="P1205" s="606"/>
      <c r="Q1205" s="606"/>
      <c r="R1205" s="606"/>
      <c r="S1205" s="606"/>
      <c r="T1205" s="606"/>
      <c r="U1205" s="606"/>
      <c r="V1205" s="606"/>
      <c r="W1205" s="606"/>
      <c r="X1205" s="606"/>
      <c r="Y1205" s="606"/>
      <c r="Z1205" s="606"/>
    </row>
    <row r="1206" spans="9:26">
      <c r="I1206" s="606"/>
      <c r="J1206" s="606"/>
      <c r="K1206" s="606"/>
      <c r="L1206" s="606"/>
      <c r="M1206" s="606"/>
      <c r="N1206" s="606"/>
      <c r="O1206" s="606"/>
      <c r="P1206" s="606"/>
      <c r="Q1206" s="606"/>
      <c r="R1206" s="606"/>
      <c r="S1206" s="606"/>
      <c r="T1206" s="606"/>
      <c r="U1206" s="606"/>
      <c r="V1206" s="606"/>
      <c r="W1206" s="606"/>
      <c r="X1206" s="606"/>
      <c r="Y1206" s="606"/>
      <c r="Z1206" s="606"/>
    </row>
    <row r="1207" spans="9:26">
      <c r="I1207" s="606"/>
      <c r="J1207" s="606"/>
      <c r="K1207" s="606"/>
      <c r="L1207" s="606"/>
      <c r="M1207" s="606"/>
      <c r="N1207" s="606"/>
      <c r="O1207" s="606"/>
      <c r="P1207" s="606"/>
      <c r="Q1207" s="606"/>
      <c r="R1207" s="606"/>
      <c r="S1207" s="606"/>
      <c r="T1207" s="606"/>
      <c r="U1207" s="606"/>
      <c r="V1207" s="606"/>
      <c r="W1207" s="606"/>
      <c r="X1207" s="606"/>
      <c r="Y1207" s="606"/>
      <c r="Z1207" s="606"/>
    </row>
    <row r="1208" spans="9:26">
      <c r="I1208" s="606"/>
      <c r="J1208" s="606"/>
      <c r="K1208" s="606"/>
      <c r="L1208" s="606"/>
      <c r="M1208" s="606"/>
      <c r="N1208" s="606"/>
      <c r="O1208" s="606"/>
      <c r="P1208" s="606"/>
      <c r="Q1208" s="606"/>
      <c r="R1208" s="606"/>
      <c r="S1208" s="606"/>
      <c r="T1208" s="606"/>
      <c r="U1208" s="606"/>
      <c r="V1208" s="606"/>
      <c r="W1208" s="606"/>
      <c r="X1208" s="606"/>
      <c r="Y1208" s="606"/>
      <c r="Z1208" s="606"/>
    </row>
    <row r="1209" spans="9:26">
      <c r="I1209" s="606"/>
      <c r="J1209" s="606"/>
      <c r="K1209" s="606"/>
      <c r="L1209" s="606"/>
      <c r="M1209" s="606"/>
      <c r="N1209" s="606"/>
      <c r="O1209" s="606"/>
      <c r="P1209" s="606"/>
      <c r="Q1209" s="606"/>
      <c r="R1209" s="606"/>
      <c r="S1209" s="606"/>
      <c r="T1209" s="606"/>
      <c r="U1209" s="606"/>
      <c r="V1209" s="606"/>
      <c r="W1209" s="606"/>
      <c r="X1209" s="606"/>
      <c r="Y1209" s="606"/>
      <c r="Z1209" s="606"/>
    </row>
    <row r="1210" spans="9:26">
      <c r="I1210" s="606"/>
      <c r="J1210" s="606"/>
      <c r="K1210" s="606"/>
      <c r="L1210" s="606"/>
      <c r="M1210" s="606"/>
      <c r="N1210" s="606"/>
      <c r="O1210" s="606"/>
      <c r="P1210" s="606"/>
      <c r="Q1210" s="606"/>
      <c r="R1210" s="606"/>
      <c r="S1210" s="606"/>
      <c r="T1210" s="606"/>
      <c r="U1210" s="606"/>
      <c r="V1210" s="606"/>
      <c r="W1210" s="606"/>
      <c r="X1210" s="606"/>
      <c r="Y1210" s="606"/>
      <c r="Z1210" s="606"/>
    </row>
    <row r="1211" spans="9:26">
      <c r="I1211" s="606"/>
      <c r="J1211" s="606"/>
      <c r="K1211" s="606"/>
      <c r="L1211" s="606"/>
      <c r="M1211" s="606"/>
      <c r="N1211" s="606"/>
      <c r="O1211" s="606"/>
      <c r="P1211" s="606"/>
      <c r="Q1211" s="606"/>
      <c r="R1211" s="606"/>
      <c r="S1211" s="606"/>
      <c r="T1211" s="606"/>
      <c r="U1211" s="606"/>
      <c r="V1211" s="606"/>
      <c r="W1211" s="606"/>
      <c r="X1211" s="606"/>
      <c r="Y1211" s="606"/>
      <c r="Z1211" s="606"/>
    </row>
    <row r="1212" spans="9:26">
      <c r="I1212" s="606"/>
      <c r="J1212" s="606"/>
      <c r="K1212" s="606"/>
      <c r="L1212" s="606"/>
      <c r="M1212" s="606"/>
      <c r="N1212" s="606"/>
      <c r="O1212" s="606"/>
      <c r="P1212" s="606"/>
      <c r="Q1212" s="606"/>
      <c r="R1212" s="606"/>
      <c r="S1212" s="606"/>
      <c r="T1212" s="606"/>
      <c r="U1212" s="606"/>
      <c r="V1212" s="606"/>
      <c r="W1212" s="606"/>
      <c r="X1212" s="606"/>
      <c r="Y1212" s="606"/>
      <c r="Z1212" s="606"/>
    </row>
    <row r="1213" spans="9:26">
      <c r="I1213" s="606"/>
      <c r="J1213" s="606"/>
      <c r="K1213" s="606"/>
      <c r="L1213" s="606"/>
      <c r="M1213" s="606"/>
      <c r="N1213" s="606"/>
      <c r="O1213" s="606"/>
      <c r="P1213" s="606"/>
      <c r="Q1213" s="606"/>
      <c r="R1213" s="606"/>
      <c r="S1213" s="606"/>
      <c r="T1213" s="606"/>
      <c r="U1213" s="606"/>
      <c r="V1213" s="606"/>
      <c r="W1213" s="606"/>
      <c r="X1213" s="606"/>
      <c r="Y1213" s="606"/>
      <c r="Z1213" s="606"/>
    </row>
    <row r="1214" spans="9:26">
      <c r="I1214" s="606"/>
      <c r="J1214" s="606"/>
      <c r="K1214" s="606"/>
      <c r="L1214" s="606"/>
      <c r="M1214" s="606"/>
      <c r="N1214" s="606"/>
      <c r="O1214" s="606"/>
      <c r="P1214" s="606"/>
      <c r="Q1214" s="606"/>
      <c r="R1214" s="606"/>
      <c r="S1214" s="606"/>
      <c r="T1214" s="606"/>
      <c r="U1214" s="606"/>
      <c r="V1214" s="606"/>
      <c r="W1214" s="606"/>
      <c r="X1214" s="606"/>
      <c r="Y1214" s="606"/>
      <c r="Z1214" s="606"/>
    </row>
    <row r="1215" spans="9:26">
      <c r="I1215" s="606"/>
      <c r="J1215" s="606"/>
      <c r="K1215" s="606"/>
      <c r="L1215" s="606"/>
      <c r="M1215" s="606"/>
      <c r="N1215" s="606"/>
      <c r="O1215" s="606"/>
      <c r="P1215" s="606"/>
      <c r="Q1215" s="606"/>
      <c r="R1215" s="606"/>
      <c r="S1215" s="606"/>
      <c r="T1215" s="606"/>
      <c r="U1215" s="606"/>
      <c r="V1215" s="606"/>
      <c r="W1215" s="606"/>
      <c r="X1215" s="606"/>
      <c r="Y1215" s="606"/>
      <c r="Z1215" s="606"/>
    </row>
    <row r="1216" spans="9:26">
      <c r="I1216" s="606"/>
      <c r="J1216" s="606"/>
      <c r="K1216" s="606"/>
      <c r="L1216" s="606"/>
      <c r="M1216" s="606"/>
      <c r="N1216" s="606"/>
      <c r="O1216" s="606"/>
      <c r="P1216" s="606"/>
      <c r="Q1216" s="606"/>
      <c r="R1216" s="606"/>
      <c r="S1216" s="606"/>
      <c r="T1216" s="606"/>
      <c r="U1216" s="606"/>
      <c r="V1216" s="606"/>
      <c r="W1216" s="606"/>
      <c r="X1216" s="606"/>
      <c r="Y1216" s="606"/>
      <c r="Z1216" s="606"/>
    </row>
    <row r="1217" spans="9:26">
      <c r="I1217" s="606"/>
      <c r="J1217" s="606"/>
      <c r="K1217" s="606"/>
      <c r="L1217" s="606"/>
      <c r="M1217" s="606"/>
      <c r="N1217" s="606"/>
      <c r="O1217" s="606"/>
      <c r="P1217" s="606"/>
      <c r="Q1217" s="606"/>
      <c r="R1217" s="606"/>
      <c r="S1217" s="606"/>
      <c r="T1217" s="606"/>
      <c r="U1217" s="606"/>
      <c r="V1217" s="606"/>
      <c r="W1217" s="606"/>
      <c r="X1217" s="606"/>
      <c r="Y1217" s="606"/>
      <c r="Z1217" s="606"/>
    </row>
    <row r="1218" spans="9:26">
      <c r="I1218" s="606"/>
      <c r="J1218" s="606"/>
      <c r="K1218" s="606"/>
      <c r="L1218" s="606"/>
      <c r="M1218" s="606"/>
      <c r="N1218" s="606"/>
      <c r="O1218" s="606"/>
      <c r="P1218" s="606"/>
      <c r="Q1218" s="606"/>
      <c r="R1218" s="606"/>
      <c r="S1218" s="606"/>
      <c r="T1218" s="606"/>
      <c r="U1218" s="606"/>
      <c r="V1218" s="606"/>
      <c r="W1218" s="606"/>
      <c r="X1218" s="606"/>
      <c r="Y1218" s="606"/>
      <c r="Z1218" s="606"/>
    </row>
    <row r="1219" spans="9:26">
      <c r="I1219" s="606"/>
      <c r="J1219" s="606"/>
      <c r="K1219" s="606"/>
      <c r="L1219" s="606"/>
      <c r="M1219" s="606"/>
      <c r="N1219" s="606"/>
      <c r="O1219" s="606"/>
      <c r="P1219" s="606"/>
      <c r="Q1219" s="606"/>
      <c r="R1219" s="606"/>
      <c r="S1219" s="606"/>
      <c r="T1219" s="606"/>
      <c r="U1219" s="606"/>
      <c r="V1219" s="606"/>
      <c r="W1219" s="606"/>
      <c r="X1219" s="606"/>
      <c r="Y1219" s="606"/>
      <c r="Z1219" s="606"/>
    </row>
    <row r="1220" spans="9:26">
      <c r="I1220" s="606"/>
      <c r="J1220" s="606"/>
      <c r="K1220" s="606"/>
      <c r="L1220" s="606"/>
      <c r="M1220" s="606"/>
      <c r="N1220" s="606"/>
      <c r="O1220" s="606"/>
      <c r="P1220" s="606"/>
      <c r="Q1220" s="606"/>
      <c r="R1220" s="606"/>
      <c r="S1220" s="606"/>
      <c r="T1220" s="606"/>
      <c r="U1220" s="606"/>
      <c r="V1220" s="606"/>
      <c r="W1220" s="606"/>
      <c r="X1220" s="606"/>
      <c r="Y1220" s="606"/>
      <c r="Z1220" s="606"/>
    </row>
    <row r="1221" spans="9:26">
      <c r="I1221" s="606"/>
      <c r="J1221" s="606"/>
      <c r="K1221" s="606"/>
      <c r="L1221" s="606"/>
      <c r="M1221" s="606"/>
      <c r="N1221" s="606"/>
      <c r="O1221" s="606"/>
      <c r="P1221" s="606"/>
      <c r="Q1221" s="606"/>
      <c r="R1221" s="606"/>
      <c r="S1221" s="606"/>
      <c r="T1221" s="606"/>
      <c r="U1221" s="606"/>
      <c r="V1221" s="606"/>
      <c r="W1221" s="606"/>
      <c r="X1221" s="606"/>
      <c r="Y1221" s="606"/>
      <c r="Z1221" s="606"/>
    </row>
    <row r="1222" spans="9:26">
      <c r="I1222" s="606"/>
      <c r="J1222" s="606"/>
      <c r="K1222" s="606"/>
      <c r="L1222" s="606"/>
      <c r="M1222" s="606"/>
      <c r="N1222" s="606"/>
      <c r="O1222" s="606"/>
      <c r="P1222" s="606"/>
      <c r="Q1222" s="606"/>
      <c r="R1222" s="606"/>
      <c r="S1222" s="606"/>
      <c r="T1222" s="606"/>
      <c r="U1222" s="606"/>
      <c r="V1222" s="606"/>
      <c r="W1222" s="606"/>
      <c r="X1222" s="606"/>
      <c r="Y1222" s="606"/>
      <c r="Z1222" s="606"/>
    </row>
    <row r="1223" spans="9:26">
      <c r="I1223" s="606"/>
      <c r="J1223" s="606"/>
      <c r="K1223" s="606"/>
      <c r="L1223" s="606"/>
      <c r="M1223" s="606"/>
      <c r="N1223" s="606"/>
      <c r="O1223" s="606"/>
      <c r="P1223" s="606"/>
      <c r="Q1223" s="606"/>
      <c r="R1223" s="606"/>
      <c r="S1223" s="606"/>
      <c r="T1223" s="606"/>
      <c r="U1223" s="606"/>
      <c r="V1223" s="606"/>
      <c r="W1223" s="606"/>
      <c r="X1223" s="606"/>
      <c r="Y1223" s="606"/>
      <c r="Z1223" s="606"/>
    </row>
    <row r="1224" spans="9:26">
      <c r="I1224" s="606"/>
      <c r="J1224" s="606"/>
      <c r="K1224" s="606"/>
      <c r="L1224" s="606"/>
      <c r="M1224" s="606"/>
      <c r="N1224" s="606"/>
      <c r="O1224" s="606"/>
      <c r="P1224" s="606"/>
      <c r="Q1224" s="606"/>
      <c r="R1224" s="606"/>
      <c r="S1224" s="606"/>
      <c r="T1224" s="606"/>
      <c r="U1224" s="606"/>
      <c r="V1224" s="606"/>
      <c r="W1224" s="606"/>
      <c r="X1224" s="606"/>
      <c r="Y1224" s="606"/>
      <c r="Z1224" s="606"/>
    </row>
    <row r="1225" spans="9:26">
      <c r="I1225" s="606"/>
      <c r="J1225" s="606"/>
      <c r="K1225" s="606"/>
      <c r="L1225" s="606"/>
      <c r="M1225" s="606"/>
      <c r="N1225" s="606"/>
      <c r="O1225" s="606"/>
      <c r="P1225" s="606"/>
      <c r="Q1225" s="606"/>
      <c r="R1225" s="606"/>
      <c r="S1225" s="606"/>
      <c r="T1225" s="606"/>
      <c r="U1225" s="606"/>
      <c r="V1225" s="606"/>
      <c r="W1225" s="606"/>
      <c r="X1225" s="606"/>
      <c r="Y1225" s="606"/>
      <c r="Z1225" s="606"/>
    </row>
    <row r="1226" spans="9:26">
      <c r="I1226" s="606"/>
      <c r="J1226" s="606"/>
      <c r="K1226" s="606"/>
      <c r="L1226" s="606"/>
      <c r="M1226" s="606"/>
      <c r="N1226" s="606"/>
      <c r="O1226" s="606"/>
      <c r="P1226" s="606"/>
      <c r="Q1226" s="606"/>
      <c r="R1226" s="606"/>
      <c r="S1226" s="606"/>
      <c r="T1226" s="606"/>
      <c r="U1226" s="606"/>
      <c r="V1226" s="606"/>
      <c r="W1226" s="606"/>
      <c r="X1226" s="606"/>
      <c r="Y1226" s="606"/>
      <c r="Z1226" s="606"/>
    </row>
    <row r="1227" spans="9:26">
      <c r="I1227" s="606"/>
      <c r="J1227" s="606"/>
      <c r="K1227" s="606"/>
      <c r="L1227" s="606"/>
      <c r="M1227" s="606"/>
      <c r="N1227" s="606"/>
      <c r="O1227" s="606"/>
      <c r="P1227" s="606"/>
      <c r="Q1227" s="606"/>
      <c r="R1227" s="606"/>
      <c r="S1227" s="606"/>
      <c r="T1227" s="606"/>
      <c r="U1227" s="606"/>
      <c r="V1227" s="606"/>
      <c r="W1227" s="606"/>
      <c r="X1227" s="606"/>
      <c r="Y1227" s="606"/>
      <c r="Z1227" s="606"/>
    </row>
    <row r="1228" spans="9:26">
      <c r="I1228" s="606"/>
      <c r="J1228" s="606"/>
      <c r="K1228" s="606"/>
      <c r="L1228" s="606"/>
      <c r="M1228" s="606"/>
      <c r="N1228" s="606"/>
      <c r="O1228" s="606"/>
      <c r="P1228" s="606"/>
      <c r="Q1228" s="606"/>
      <c r="R1228" s="606"/>
      <c r="S1228" s="606"/>
      <c r="T1228" s="606"/>
      <c r="U1228" s="606"/>
      <c r="V1228" s="606"/>
      <c r="W1228" s="606"/>
      <c r="X1228" s="606"/>
      <c r="Y1228" s="606"/>
      <c r="Z1228" s="606"/>
    </row>
    <row r="1229" spans="9:26">
      <c r="I1229" s="606"/>
      <c r="J1229" s="606"/>
      <c r="K1229" s="606"/>
      <c r="L1229" s="606"/>
      <c r="M1229" s="606"/>
      <c r="N1229" s="606"/>
      <c r="O1229" s="606"/>
      <c r="P1229" s="606"/>
      <c r="Q1229" s="606"/>
      <c r="R1229" s="606"/>
      <c r="S1229" s="606"/>
      <c r="T1229" s="606"/>
      <c r="U1229" s="606"/>
      <c r="V1229" s="606"/>
      <c r="W1229" s="606"/>
      <c r="X1229" s="606"/>
      <c r="Y1229" s="606"/>
      <c r="Z1229" s="606"/>
    </row>
    <row r="1230" spans="9:26">
      <c r="I1230" s="606"/>
      <c r="J1230" s="606"/>
      <c r="K1230" s="606"/>
      <c r="L1230" s="606"/>
      <c r="M1230" s="606"/>
      <c r="N1230" s="606"/>
      <c r="O1230" s="606"/>
      <c r="P1230" s="606"/>
      <c r="Q1230" s="606"/>
      <c r="R1230" s="606"/>
      <c r="S1230" s="606"/>
      <c r="T1230" s="606"/>
      <c r="U1230" s="606"/>
      <c r="V1230" s="606"/>
      <c r="W1230" s="606"/>
      <c r="X1230" s="606"/>
      <c r="Y1230" s="606"/>
      <c r="Z1230" s="606"/>
    </row>
    <row r="1231" spans="9:26">
      <c r="I1231" s="606"/>
      <c r="J1231" s="606"/>
      <c r="K1231" s="606"/>
      <c r="L1231" s="606"/>
      <c r="M1231" s="606"/>
      <c r="N1231" s="606"/>
      <c r="O1231" s="606"/>
      <c r="P1231" s="606"/>
      <c r="Q1231" s="606"/>
      <c r="R1231" s="606"/>
      <c r="S1231" s="606"/>
      <c r="T1231" s="606"/>
      <c r="U1231" s="606"/>
      <c r="V1231" s="606"/>
      <c r="W1231" s="606"/>
      <c r="X1231" s="606"/>
      <c r="Y1231" s="606"/>
      <c r="Z1231" s="606"/>
    </row>
    <row r="1232" spans="9:26">
      <c r="I1232" s="606"/>
      <c r="J1232" s="606"/>
      <c r="K1232" s="606"/>
      <c r="L1232" s="606"/>
      <c r="M1232" s="606"/>
      <c r="N1232" s="606"/>
      <c r="O1232" s="606"/>
      <c r="P1232" s="606"/>
      <c r="Q1232" s="606"/>
      <c r="R1232" s="606"/>
      <c r="S1232" s="606"/>
      <c r="T1232" s="606"/>
      <c r="U1232" s="606"/>
      <c r="V1232" s="606"/>
      <c r="W1232" s="606"/>
      <c r="X1232" s="606"/>
      <c r="Y1232" s="606"/>
      <c r="Z1232" s="606"/>
    </row>
    <row r="1233" spans="9:26">
      <c r="I1233" s="606"/>
      <c r="J1233" s="606"/>
      <c r="K1233" s="606"/>
      <c r="L1233" s="606"/>
      <c r="M1233" s="606"/>
      <c r="N1233" s="606"/>
      <c r="O1233" s="606"/>
      <c r="P1233" s="606"/>
      <c r="Q1233" s="606"/>
      <c r="R1233" s="606"/>
      <c r="S1233" s="606"/>
      <c r="T1233" s="606"/>
      <c r="U1233" s="606"/>
      <c r="V1233" s="606"/>
      <c r="W1233" s="606"/>
      <c r="X1233" s="606"/>
      <c r="Y1233" s="606"/>
      <c r="Z1233" s="606"/>
    </row>
    <row r="1234" spans="9:26">
      <c r="I1234" s="606"/>
      <c r="J1234" s="606"/>
      <c r="K1234" s="606"/>
      <c r="L1234" s="606"/>
      <c r="M1234" s="606"/>
      <c r="N1234" s="606"/>
      <c r="O1234" s="606"/>
      <c r="P1234" s="606"/>
      <c r="Q1234" s="606"/>
      <c r="R1234" s="606"/>
      <c r="S1234" s="606"/>
      <c r="T1234" s="606"/>
      <c r="U1234" s="606"/>
      <c r="V1234" s="606"/>
      <c r="W1234" s="606"/>
      <c r="X1234" s="606"/>
      <c r="Y1234" s="606"/>
      <c r="Z1234" s="606"/>
    </row>
    <row r="1235" spans="9:26">
      <c r="I1235" s="606"/>
      <c r="J1235" s="606"/>
      <c r="K1235" s="606"/>
      <c r="L1235" s="606"/>
      <c r="M1235" s="606"/>
      <c r="N1235" s="606"/>
      <c r="O1235" s="606"/>
      <c r="P1235" s="606"/>
      <c r="Q1235" s="606"/>
      <c r="R1235" s="606"/>
      <c r="S1235" s="606"/>
      <c r="T1235" s="606"/>
      <c r="U1235" s="606"/>
      <c r="V1235" s="606"/>
      <c r="W1235" s="606"/>
      <c r="X1235" s="606"/>
      <c r="Y1235" s="606"/>
      <c r="Z1235" s="606"/>
    </row>
    <row r="1236" spans="9:26">
      <c r="I1236" s="606"/>
      <c r="J1236" s="606"/>
      <c r="K1236" s="606"/>
      <c r="L1236" s="606"/>
      <c r="M1236" s="606"/>
      <c r="N1236" s="606"/>
      <c r="O1236" s="606"/>
      <c r="P1236" s="606"/>
      <c r="Q1236" s="606"/>
      <c r="R1236" s="606"/>
      <c r="S1236" s="606"/>
      <c r="T1236" s="606"/>
      <c r="U1236" s="606"/>
      <c r="V1236" s="606"/>
      <c r="W1236" s="606"/>
      <c r="X1236" s="606"/>
      <c r="Y1236" s="606"/>
      <c r="Z1236" s="606"/>
    </row>
    <row r="1237" spans="9:26">
      <c r="I1237" s="606"/>
      <c r="J1237" s="606"/>
      <c r="K1237" s="606"/>
      <c r="L1237" s="606"/>
      <c r="M1237" s="606"/>
      <c r="N1237" s="606"/>
      <c r="O1237" s="606"/>
      <c r="P1237" s="606"/>
      <c r="Q1237" s="606"/>
      <c r="R1237" s="606"/>
      <c r="S1237" s="606"/>
      <c r="T1237" s="606"/>
      <c r="U1237" s="606"/>
      <c r="V1237" s="606"/>
      <c r="W1237" s="606"/>
      <c r="X1237" s="606"/>
      <c r="Y1237" s="606"/>
      <c r="Z1237" s="606"/>
    </row>
    <row r="1238" spans="9:26">
      <c r="I1238" s="606"/>
      <c r="J1238" s="606"/>
      <c r="K1238" s="606"/>
      <c r="L1238" s="606"/>
      <c r="M1238" s="606"/>
      <c r="N1238" s="606"/>
      <c r="O1238" s="606"/>
      <c r="P1238" s="606"/>
      <c r="Q1238" s="606"/>
      <c r="R1238" s="606"/>
      <c r="S1238" s="606"/>
      <c r="T1238" s="606"/>
      <c r="U1238" s="606"/>
      <c r="V1238" s="606"/>
      <c r="W1238" s="606"/>
      <c r="X1238" s="606"/>
      <c r="Y1238" s="606"/>
      <c r="Z1238" s="606"/>
    </row>
    <row r="1239" spans="9:26">
      <c r="I1239" s="606"/>
      <c r="J1239" s="606"/>
      <c r="K1239" s="606"/>
      <c r="L1239" s="606"/>
      <c r="M1239" s="606"/>
      <c r="N1239" s="606"/>
      <c r="O1239" s="606"/>
      <c r="P1239" s="606"/>
      <c r="Q1239" s="606"/>
      <c r="R1239" s="606"/>
      <c r="S1239" s="606"/>
      <c r="T1239" s="606"/>
      <c r="U1239" s="606"/>
      <c r="V1239" s="606"/>
      <c r="W1239" s="606"/>
      <c r="X1239" s="606"/>
      <c r="Y1239" s="606"/>
      <c r="Z1239" s="606"/>
    </row>
    <row r="1240" spans="9:26">
      <c r="I1240" s="606"/>
      <c r="J1240" s="606"/>
      <c r="K1240" s="606"/>
      <c r="L1240" s="606"/>
      <c r="M1240" s="606"/>
      <c r="N1240" s="606"/>
      <c r="O1240" s="606"/>
      <c r="P1240" s="606"/>
      <c r="Q1240" s="606"/>
      <c r="R1240" s="606"/>
      <c r="S1240" s="606"/>
      <c r="T1240" s="606"/>
      <c r="U1240" s="606"/>
      <c r="V1240" s="606"/>
      <c r="W1240" s="606"/>
      <c r="X1240" s="606"/>
      <c r="Y1240" s="606"/>
      <c r="Z1240" s="606"/>
    </row>
    <row r="1241" spans="9:26">
      <c r="I1241" s="606"/>
      <c r="J1241" s="606"/>
      <c r="K1241" s="606"/>
      <c r="L1241" s="606"/>
      <c r="M1241" s="606"/>
      <c r="N1241" s="606"/>
      <c r="O1241" s="606"/>
      <c r="P1241" s="606"/>
      <c r="Q1241" s="606"/>
      <c r="R1241" s="606"/>
      <c r="S1241" s="606"/>
      <c r="T1241" s="606"/>
      <c r="U1241" s="606"/>
      <c r="V1241" s="606"/>
      <c r="W1241" s="606"/>
      <c r="X1241" s="606"/>
      <c r="Y1241" s="606"/>
      <c r="Z1241" s="606"/>
    </row>
    <row r="1242" spans="9:26">
      <c r="I1242" s="606"/>
      <c r="J1242" s="606"/>
      <c r="K1242" s="606"/>
      <c r="L1242" s="606"/>
      <c r="M1242" s="606"/>
      <c r="N1242" s="606"/>
      <c r="O1242" s="606"/>
      <c r="P1242" s="606"/>
      <c r="Q1242" s="606"/>
      <c r="R1242" s="606"/>
      <c r="S1242" s="606"/>
      <c r="T1242" s="606"/>
      <c r="U1242" s="606"/>
      <c r="V1242" s="606"/>
      <c r="W1242" s="606"/>
      <c r="X1242" s="606"/>
      <c r="Y1242" s="606"/>
      <c r="Z1242" s="606"/>
    </row>
    <row r="1243" spans="9:26">
      <c r="I1243" s="606"/>
      <c r="J1243" s="606"/>
      <c r="K1243" s="606"/>
      <c r="L1243" s="606"/>
      <c r="M1243" s="606"/>
      <c r="N1243" s="606"/>
      <c r="O1243" s="606"/>
      <c r="P1243" s="606"/>
      <c r="Q1243" s="606"/>
      <c r="R1243" s="606"/>
      <c r="S1243" s="606"/>
      <c r="T1243" s="606"/>
      <c r="U1243" s="606"/>
      <c r="V1243" s="606"/>
      <c r="W1243" s="606"/>
      <c r="X1243" s="606"/>
      <c r="Y1243" s="606"/>
      <c r="Z1243" s="606"/>
    </row>
    <row r="1244" spans="9:26">
      <c r="I1244" s="606"/>
      <c r="J1244" s="606"/>
      <c r="K1244" s="606"/>
      <c r="L1244" s="606"/>
      <c r="M1244" s="606"/>
      <c r="N1244" s="606"/>
      <c r="O1244" s="606"/>
      <c r="P1244" s="606"/>
      <c r="Q1244" s="606"/>
      <c r="R1244" s="606"/>
      <c r="S1244" s="606"/>
      <c r="T1244" s="606"/>
      <c r="U1244" s="606"/>
      <c r="V1244" s="606"/>
      <c r="W1244" s="606"/>
      <c r="X1244" s="606"/>
      <c r="Y1244" s="606"/>
      <c r="Z1244" s="606"/>
    </row>
    <row r="1245" spans="9:26">
      <c r="I1245" s="606"/>
      <c r="J1245" s="606"/>
      <c r="K1245" s="606"/>
      <c r="L1245" s="606"/>
      <c r="M1245" s="606"/>
      <c r="N1245" s="606"/>
      <c r="O1245" s="606"/>
      <c r="P1245" s="606"/>
      <c r="Q1245" s="606"/>
      <c r="R1245" s="606"/>
      <c r="S1245" s="606"/>
      <c r="T1245" s="606"/>
      <c r="U1245" s="606"/>
      <c r="V1245" s="606"/>
      <c r="W1245" s="606"/>
      <c r="X1245" s="606"/>
      <c r="Y1245" s="606"/>
      <c r="Z1245" s="606"/>
    </row>
    <row r="1246" spans="9:26">
      <c r="I1246" s="606"/>
      <c r="J1246" s="606"/>
      <c r="K1246" s="606"/>
      <c r="L1246" s="606"/>
      <c r="M1246" s="606"/>
      <c r="N1246" s="606"/>
      <c r="O1246" s="606"/>
      <c r="P1246" s="606"/>
      <c r="Q1246" s="606"/>
      <c r="R1246" s="606"/>
      <c r="S1246" s="606"/>
      <c r="T1246" s="606"/>
      <c r="U1246" s="606"/>
      <c r="V1246" s="606"/>
      <c r="W1246" s="606"/>
      <c r="X1246" s="606"/>
      <c r="Y1246" s="606"/>
      <c r="Z1246" s="606"/>
    </row>
    <row r="1247" spans="9:26">
      <c r="I1247" s="606"/>
      <c r="J1247" s="606"/>
      <c r="K1247" s="606"/>
      <c r="L1247" s="606"/>
      <c r="M1247" s="606"/>
      <c r="N1247" s="606"/>
      <c r="O1247" s="606"/>
      <c r="P1247" s="606"/>
      <c r="Q1247" s="606"/>
      <c r="R1247" s="606"/>
      <c r="S1247" s="606"/>
      <c r="T1247" s="606"/>
      <c r="U1247" s="606"/>
      <c r="V1247" s="606"/>
      <c r="W1247" s="606"/>
      <c r="X1247" s="606"/>
      <c r="Y1247" s="606"/>
      <c r="Z1247" s="606"/>
    </row>
    <row r="1248" spans="9:26">
      <c r="I1248" s="606"/>
      <c r="J1248" s="606"/>
      <c r="K1248" s="606"/>
      <c r="L1248" s="606"/>
      <c r="M1248" s="606"/>
      <c r="N1248" s="606"/>
      <c r="O1248" s="606"/>
      <c r="P1248" s="606"/>
      <c r="Q1248" s="606"/>
      <c r="R1248" s="606"/>
      <c r="S1248" s="606"/>
      <c r="T1248" s="606"/>
      <c r="U1248" s="606"/>
      <c r="V1248" s="606"/>
      <c r="W1248" s="606"/>
      <c r="X1248" s="606"/>
      <c r="Y1248" s="606"/>
      <c r="Z1248" s="606"/>
    </row>
    <row r="1249" spans="9:26">
      <c r="I1249" s="606"/>
      <c r="J1249" s="606"/>
      <c r="K1249" s="606"/>
      <c r="L1249" s="606"/>
      <c r="M1249" s="606"/>
      <c r="N1249" s="606"/>
      <c r="O1249" s="606"/>
      <c r="P1249" s="606"/>
      <c r="Q1249" s="606"/>
      <c r="R1249" s="606"/>
      <c r="S1249" s="606"/>
      <c r="T1249" s="606"/>
      <c r="U1249" s="606"/>
      <c r="V1249" s="606"/>
      <c r="W1249" s="606"/>
      <c r="X1249" s="606"/>
      <c r="Y1249" s="606"/>
      <c r="Z1249" s="606"/>
    </row>
    <row r="1250" spans="9:26">
      <c r="I1250" s="606"/>
      <c r="J1250" s="606"/>
      <c r="K1250" s="606"/>
      <c r="L1250" s="606"/>
      <c r="M1250" s="606"/>
      <c r="N1250" s="606"/>
      <c r="O1250" s="606"/>
      <c r="P1250" s="606"/>
      <c r="Q1250" s="606"/>
      <c r="R1250" s="606"/>
      <c r="S1250" s="606"/>
      <c r="T1250" s="606"/>
      <c r="U1250" s="606"/>
      <c r="V1250" s="606"/>
      <c r="W1250" s="606"/>
      <c r="X1250" s="606"/>
      <c r="Y1250" s="606"/>
      <c r="Z1250" s="606"/>
    </row>
    <row r="1251" spans="9:26">
      <c r="I1251" s="606"/>
      <c r="J1251" s="606"/>
      <c r="K1251" s="606"/>
      <c r="L1251" s="606"/>
      <c r="M1251" s="606"/>
      <c r="N1251" s="606"/>
      <c r="O1251" s="606"/>
      <c r="P1251" s="606"/>
      <c r="Q1251" s="606"/>
      <c r="R1251" s="606"/>
      <c r="S1251" s="606"/>
      <c r="T1251" s="606"/>
      <c r="U1251" s="606"/>
      <c r="V1251" s="606"/>
      <c r="W1251" s="606"/>
      <c r="X1251" s="606"/>
      <c r="Y1251" s="606"/>
      <c r="Z1251" s="606"/>
    </row>
    <row r="1252" spans="9:26">
      <c r="I1252" s="606"/>
      <c r="J1252" s="606"/>
      <c r="K1252" s="606"/>
      <c r="L1252" s="606"/>
      <c r="M1252" s="606"/>
      <c r="N1252" s="606"/>
      <c r="O1252" s="606"/>
      <c r="P1252" s="606"/>
      <c r="Q1252" s="606"/>
      <c r="R1252" s="606"/>
      <c r="S1252" s="606"/>
      <c r="T1252" s="606"/>
      <c r="U1252" s="606"/>
      <c r="V1252" s="606"/>
      <c r="W1252" s="606"/>
      <c r="X1252" s="606"/>
      <c r="Y1252" s="606"/>
      <c r="Z1252" s="606"/>
    </row>
    <row r="1253" spans="9:26">
      <c r="I1253" s="606"/>
      <c r="J1253" s="606"/>
      <c r="K1253" s="606"/>
      <c r="L1253" s="606"/>
      <c r="M1253" s="606"/>
      <c r="N1253" s="606"/>
      <c r="O1253" s="606"/>
      <c r="P1253" s="606"/>
      <c r="Q1253" s="606"/>
      <c r="R1253" s="606"/>
      <c r="S1253" s="606"/>
      <c r="T1253" s="606"/>
      <c r="U1253" s="606"/>
      <c r="V1253" s="606"/>
      <c r="W1253" s="606"/>
      <c r="X1253" s="606"/>
      <c r="Y1253" s="606"/>
      <c r="Z1253" s="606"/>
    </row>
    <row r="1254" spans="9:26">
      <c r="I1254" s="606"/>
      <c r="J1254" s="606"/>
      <c r="K1254" s="606"/>
      <c r="L1254" s="606"/>
      <c r="M1254" s="606"/>
      <c r="N1254" s="606"/>
      <c r="O1254" s="606"/>
      <c r="P1254" s="606"/>
      <c r="Q1254" s="606"/>
      <c r="R1254" s="606"/>
      <c r="S1254" s="606"/>
      <c r="T1254" s="606"/>
      <c r="U1254" s="606"/>
      <c r="V1254" s="606"/>
      <c r="W1254" s="606"/>
      <c r="X1254" s="606"/>
      <c r="Y1254" s="606"/>
      <c r="Z1254" s="606"/>
    </row>
    <row r="1255" spans="9:26">
      <c r="I1255" s="606"/>
      <c r="J1255" s="606"/>
      <c r="K1255" s="606"/>
      <c r="L1255" s="606"/>
      <c r="M1255" s="606"/>
      <c r="N1255" s="606"/>
      <c r="O1255" s="606"/>
      <c r="P1255" s="606"/>
      <c r="Q1255" s="606"/>
      <c r="R1255" s="606"/>
      <c r="S1255" s="606"/>
      <c r="T1255" s="606"/>
      <c r="U1255" s="606"/>
      <c r="V1255" s="606"/>
      <c r="W1255" s="606"/>
      <c r="X1255" s="606"/>
      <c r="Y1255" s="606"/>
      <c r="Z1255" s="606"/>
    </row>
    <row r="1256" spans="9:26">
      <c r="I1256" s="606"/>
      <c r="J1256" s="606"/>
      <c r="K1256" s="606"/>
      <c r="L1256" s="606"/>
      <c r="M1256" s="606"/>
      <c r="N1256" s="606"/>
      <c r="O1256" s="606"/>
      <c r="P1256" s="606"/>
      <c r="Q1256" s="606"/>
      <c r="R1256" s="606"/>
      <c r="S1256" s="606"/>
      <c r="T1256" s="606"/>
      <c r="U1256" s="606"/>
      <c r="V1256" s="606"/>
      <c r="W1256" s="606"/>
      <c r="X1256" s="606"/>
      <c r="Y1256" s="606"/>
      <c r="Z1256" s="606"/>
    </row>
    <row r="1257" spans="9:26">
      <c r="I1257" s="606"/>
      <c r="J1257" s="606"/>
      <c r="K1257" s="606"/>
      <c r="L1257" s="606"/>
      <c r="M1257" s="606"/>
      <c r="N1257" s="606"/>
      <c r="O1257" s="606"/>
      <c r="P1257" s="606"/>
      <c r="Q1257" s="606"/>
      <c r="R1257" s="606"/>
      <c r="S1257" s="606"/>
      <c r="T1257" s="606"/>
      <c r="U1257" s="606"/>
      <c r="V1257" s="606"/>
      <c r="W1257" s="606"/>
      <c r="X1257" s="606"/>
      <c r="Y1257" s="606"/>
      <c r="Z1257" s="606"/>
    </row>
    <row r="1258" spans="9:26">
      <c r="I1258" s="606"/>
      <c r="J1258" s="606"/>
      <c r="K1258" s="606"/>
      <c r="L1258" s="606"/>
      <c r="M1258" s="606"/>
      <c r="N1258" s="606"/>
      <c r="O1258" s="606"/>
      <c r="P1258" s="606"/>
      <c r="Q1258" s="606"/>
      <c r="R1258" s="606"/>
      <c r="S1258" s="606"/>
      <c r="T1258" s="606"/>
      <c r="U1258" s="606"/>
      <c r="V1258" s="606"/>
      <c r="W1258" s="606"/>
      <c r="X1258" s="606"/>
      <c r="Y1258" s="606"/>
      <c r="Z1258" s="606"/>
    </row>
    <row r="1259" spans="9:26">
      <c r="I1259" s="606"/>
      <c r="J1259" s="606"/>
      <c r="K1259" s="606"/>
      <c r="L1259" s="606"/>
      <c r="M1259" s="606"/>
      <c r="N1259" s="606"/>
      <c r="O1259" s="606"/>
      <c r="P1259" s="606"/>
      <c r="Q1259" s="606"/>
      <c r="R1259" s="606"/>
      <c r="S1259" s="606"/>
      <c r="T1259" s="606"/>
      <c r="U1259" s="606"/>
      <c r="V1259" s="606"/>
      <c r="W1259" s="606"/>
      <c r="X1259" s="606"/>
      <c r="Y1259" s="606"/>
      <c r="Z1259" s="606"/>
    </row>
    <row r="1260" spans="9:26">
      <c r="I1260" s="606"/>
      <c r="J1260" s="606"/>
      <c r="K1260" s="606"/>
      <c r="L1260" s="606"/>
      <c r="M1260" s="606"/>
      <c r="N1260" s="606"/>
      <c r="O1260" s="606"/>
      <c r="P1260" s="606"/>
      <c r="Q1260" s="606"/>
      <c r="R1260" s="606"/>
      <c r="S1260" s="606"/>
      <c r="T1260" s="606"/>
      <c r="U1260" s="606"/>
      <c r="V1260" s="606"/>
      <c r="W1260" s="606"/>
      <c r="X1260" s="606"/>
      <c r="Y1260" s="606"/>
      <c r="Z1260" s="606"/>
    </row>
    <row r="1261" spans="9:26">
      <c r="I1261" s="606"/>
      <c r="J1261" s="606"/>
      <c r="K1261" s="606"/>
      <c r="L1261" s="606"/>
      <c r="M1261" s="606"/>
      <c r="N1261" s="606"/>
      <c r="O1261" s="606"/>
      <c r="P1261" s="606"/>
      <c r="Q1261" s="606"/>
      <c r="R1261" s="606"/>
      <c r="S1261" s="606"/>
      <c r="T1261" s="606"/>
      <c r="U1261" s="606"/>
      <c r="V1261" s="606"/>
      <c r="W1261" s="606"/>
      <c r="X1261" s="606"/>
      <c r="Y1261" s="606"/>
      <c r="Z1261" s="606"/>
    </row>
    <row r="1262" spans="9:26">
      <c r="I1262" s="606"/>
      <c r="J1262" s="606"/>
      <c r="K1262" s="606"/>
      <c r="L1262" s="606"/>
      <c r="M1262" s="606"/>
      <c r="N1262" s="606"/>
      <c r="O1262" s="606"/>
      <c r="P1262" s="606"/>
      <c r="Q1262" s="606"/>
      <c r="R1262" s="606"/>
      <c r="S1262" s="606"/>
      <c r="T1262" s="606"/>
      <c r="U1262" s="606"/>
      <c r="V1262" s="606"/>
      <c r="W1262" s="606"/>
      <c r="X1262" s="606"/>
      <c r="Y1262" s="606"/>
      <c r="Z1262" s="606"/>
    </row>
    <row r="1263" spans="9:26">
      <c r="I1263" s="606"/>
      <c r="J1263" s="606"/>
      <c r="K1263" s="606"/>
      <c r="L1263" s="606"/>
      <c r="M1263" s="606"/>
      <c r="N1263" s="606"/>
      <c r="O1263" s="606"/>
      <c r="P1263" s="606"/>
      <c r="Q1263" s="606"/>
      <c r="R1263" s="606"/>
      <c r="S1263" s="606"/>
      <c r="T1263" s="606"/>
      <c r="U1263" s="606"/>
      <c r="V1263" s="606"/>
      <c r="W1263" s="606"/>
      <c r="X1263" s="606"/>
      <c r="Y1263" s="606"/>
      <c r="Z1263" s="606"/>
    </row>
    <row r="1264" spans="9:26">
      <c r="I1264" s="606"/>
      <c r="J1264" s="606"/>
      <c r="K1264" s="606"/>
      <c r="L1264" s="606"/>
      <c r="M1264" s="606"/>
      <c r="N1264" s="606"/>
      <c r="O1264" s="606"/>
      <c r="P1264" s="606"/>
      <c r="Q1264" s="606"/>
      <c r="R1264" s="606"/>
      <c r="S1264" s="606"/>
      <c r="T1264" s="606"/>
      <c r="U1264" s="606"/>
      <c r="V1264" s="606"/>
      <c r="W1264" s="606"/>
      <c r="X1264" s="606"/>
      <c r="Y1264" s="606"/>
      <c r="Z1264" s="606"/>
    </row>
    <row r="1265" spans="9:26">
      <c r="I1265" s="606"/>
      <c r="J1265" s="606"/>
      <c r="K1265" s="606"/>
      <c r="L1265" s="606"/>
      <c r="M1265" s="606"/>
      <c r="N1265" s="606"/>
      <c r="O1265" s="606"/>
      <c r="P1265" s="606"/>
      <c r="Q1265" s="606"/>
      <c r="R1265" s="606"/>
      <c r="S1265" s="606"/>
      <c r="T1265" s="606"/>
      <c r="U1265" s="606"/>
      <c r="V1265" s="606"/>
      <c r="W1265" s="606"/>
      <c r="X1265" s="606"/>
      <c r="Y1265" s="606"/>
      <c r="Z1265" s="606"/>
    </row>
    <row r="1266" spans="9:26">
      <c r="I1266" s="606"/>
      <c r="J1266" s="606"/>
      <c r="K1266" s="606"/>
      <c r="L1266" s="606"/>
      <c r="M1266" s="606"/>
      <c r="N1266" s="606"/>
      <c r="O1266" s="606"/>
      <c r="P1266" s="606"/>
      <c r="Q1266" s="606"/>
      <c r="R1266" s="606"/>
      <c r="S1266" s="606"/>
      <c r="T1266" s="606"/>
      <c r="U1266" s="606"/>
      <c r="V1266" s="606"/>
      <c r="W1266" s="606"/>
      <c r="X1266" s="606"/>
      <c r="Y1266" s="606"/>
      <c r="Z1266" s="606"/>
    </row>
    <row r="1267" spans="9:26">
      <c r="I1267" s="606"/>
      <c r="J1267" s="606"/>
      <c r="K1267" s="606"/>
      <c r="L1267" s="606"/>
      <c r="M1267" s="606"/>
      <c r="N1267" s="606"/>
      <c r="O1267" s="606"/>
      <c r="P1267" s="606"/>
      <c r="Q1267" s="606"/>
      <c r="R1267" s="606"/>
      <c r="S1267" s="606"/>
      <c r="T1267" s="606"/>
      <c r="U1267" s="606"/>
      <c r="V1267" s="606"/>
      <c r="W1267" s="606"/>
      <c r="X1267" s="606"/>
      <c r="Y1267" s="606"/>
      <c r="Z1267" s="606"/>
    </row>
    <row r="1268" spans="9:26">
      <c r="I1268" s="606"/>
      <c r="J1268" s="606"/>
      <c r="K1268" s="606"/>
      <c r="L1268" s="606"/>
      <c r="M1268" s="606"/>
      <c r="N1268" s="606"/>
      <c r="O1268" s="606"/>
      <c r="P1268" s="606"/>
      <c r="Q1268" s="606"/>
      <c r="R1268" s="606"/>
      <c r="S1268" s="606"/>
      <c r="T1268" s="606"/>
      <c r="U1268" s="606"/>
      <c r="V1268" s="606"/>
      <c r="W1268" s="606"/>
      <c r="X1268" s="606"/>
      <c r="Y1268" s="606"/>
      <c r="Z1268" s="606"/>
    </row>
    <row r="1269" spans="9:26">
      <c r="I1269" s="606"/>
      <c r="J1269" s="606"/>
      <c r="K1269" s="606"/>
      <c r="L1269" s="606"/>
      <c r="M1269" s="606"/>
      <c r="N1269" s="606"/>
      <c r="O1269" s="606"/>
      <c r="P1269" s="606"/>
      <c r="Q1269" s="606"/>
      <c r="R1269" s="606"/>
      <c r="S1269" s="606"/>
      <c r="T1269" s="606"/>
      <c r="U1269" s="606"/>
      <c r="V1269" s="606"/>
      <c r="W1269" s="606"/>
      <c r="X1269" s="606"/>
      <c r="Y1269" s="606"/>
      <c r="Z1269" s="606"/>
    </row>
    <row r="1270" spans="9:26">
      <c r="I1270" s="606"/>
      <c r="J1270" s="606"/>
      <c r="K1270" s="606"/>
      <c r="L1270" s="606"/>
      <c r="M1270" s="606"/>
      <c r="N1270" s="606"/>
      <c r="O1270" s="606"/>
      <c r="P1270" s="606"/>
      <c r="Q1270" s="606"/>
      <c r="R1270" s="606"/>
      <c r="S1270" s="606"/>
      <c r="T1270" s="606"/>
      <c r="U1270" s="606"/>
      <c r="V1270" s="606"/>
      <c r="W1270" s="606"/>
      <c r="X1270" s="606"/>
      <c r="Y1270" s="606"/>
      <c r="Z1270" s="606"/>
    </row>
    <row r="1271" spans="9:26">
      <c r="I1271" s="606"/>
      <c r="J1271" s="606"/>
      <c r="K1271" s="606"/>
      <c r="L1271" s="606"/>
      <c r="M1271" s="606"/>
      <c r="N1271" s="606"/>
      <c r="O1271" s="606"/>
      <c r="P1271" s="606"/>
      <c r="Q1271" s="606"/>
      <c r="R1271" s="606"/>
      <c r="S1271" s="606"/>
      <c r="T1271" s="606"/>
      <c r="U1271" s="606"/>
      <c r="V1271" s="606"/>
      <c r="W1271" s="606"/>
      <c r="X1271" s="606"/>
      <c r="Y1271" s="606"/>
      <c r="Z1271" s="606"/>
    </row>
    <row r="1272" spans="9:26">
      <c r="I1272" s="606"/>
      <c r="J1272" s="606"/>
      <c r="K1272" s="606"/>
      <c r="L1272" s="606"/>
      <c r="M1272" s="606"/>
      <c r="N1272" s="606"/>
      <c r="O1272" s="606"/>
      <c r="P1272" s="606"/>
      <c r="Q1272" s="606"/>
      <c r="R1272" s="606"/>
      <c r="S1272" s="606"/>
      <c r="T1272" s="606"/>
      <c r="U1272" s="606"/>
      <c r="V1272" s="606"/>
      <c r="W1272" s="606"/>
      <c r="X1272" s="606"/>
      <c r="Y1272" s="606"/>
      <c r="Z1272" s="606"/>
    </row>
    <row r="1273" spans="9:26">
      <c r="I1273" s="606"/>
      <c r="J1273" s="606"/>
      <c r="K1273" s="606"/>
      <c r="L1273" s="606"/>
      <c r="M1273" s="606"/>
      <c r="N1273" s="606"/>
      <c r="O1273" s="606"/>
      <c r="P1273" s="606"/>
      <c r="Q1273" s="606"/>
      <c r="R1273" s="606"/>
      <c r="S1273" s="606"/>
      <c r="T1273" s="606"/>
      <c r="U1273" s="606"/>
      <c r="V1273" s="606"/>
      <c r="W1273" s="606"/>
      <c r="X1273" s="606"/>
      <c r="Y1273" s="606"/>
      <c r="Z1273" s="606"/>
    </row>
    <row r="1274" spans="9:26">
      <c r="I1274" s="606"/>
      <c r="J1274" s="606"/>
      <c r="K1274" s="606"/>
      <c r="L1274" s="606"/>
      <c r="M1274" s="606"/>
      <c r="N1274" s="606"/>
      <c r="O1274" s="606"/>
      <c r="P1274" s="606"/>
      <c r="Q1274" s="606"/>
      <c r="R1274" s="606"/>
      <c r="S1274" s="606"/>
      <c r="T1274" s="606"/>
      <c r="U1274" s="606"/>
      <c r="V1274" s="606"/>
      <c r="W1274" s="606"/>
      <c r="X1274" s="606"/>
      <c r="Y1274" s="606"/>
      <c r="Z1274" s="606"/>
    </row>
    <row r="1275" spans="9:26">
      <c r="I1275" s="606"/>
      <c r="J1275" s="606"/>
      <c r="K1275" s="606"/>
      <c r="L1275" s="606"/>
      <c r="M1275" s="606"/>
      <c r="N1275" s="606"/>
      <c r="O1275" s="606"/>
      <c r="P1275" s="606"/>
      <c r="Q1275" s="606"/>
      <c r="R1275" s="606"/>
      <c r="S1275" s="606"/>
      <c r="T1275" s="606"/>
      <c r="U1275" s="606"/>
      <c r="V1275" s="606"/>
      <c r="W1275" s="606"/>
      <c r="X1275" s="606"/>
      <c r="Y1275" s="606"/>
      <c r="Z1275" s="606"/>
    </row>
    <row r="1276" spans="9:26">
      <c r="I1276" s="606"/>
      <c r="J1276" s="606"/>
      <c r="K1276" s="606"/>
      <c r="L1276" s="606"/>
      <c r="M1276" s="606"/>
      <c r="N1276" s="606"/>
      <c r="O1276" s="606"/>
      <c r="P1276" s="606"/>
      <c r="Q1276" s="606"/>
      <c r="R1276" s="606"/>
      <c r="S1276" s="606"/>
      <c r="T1276" s="606"/>
      <c r="U1276" s="606"/>
      <c r="V1276" s="606"/>
      <c r="W1276" s="606"/>
      <c r="X1276" s="606"/>
      <c r="Y1276" s="606"/>
      <c r="Z1276" s="606"/>
    </row>
    <row r="1277" spans="9:26">
      <c r="I1277" s="606"/>
      <c r="J1277" s="606"/>
      <c r="K1277" s="606"/>
      <c r="L1277" s="606"/>
      <c r="M1277" s="606"/>
      <c r="N1277" s="606"/>
      <c r="O1277" s="606"/>
      <c r="P1277" s="606"/>
      <c r="Q1277" s="606"/>
      <c r="R1277" s="606"/>
      <c r="S1277" s="606"/>
      <c r="T1277" s="606"/>
      <c r="U1277" s="606"/>
      <c r="V1277" s="606"/>
      <c r="W1277" s="606"/>
      <c r="X1277" s="606"/>
      <c r="Y1277" s="606"/>
      <c r="Z1277" s="606"/>
    </row>
    <row r="1278" spans="9:26">
      <c r="I1278" s="606"/>
      <c r="J1278" s="606"/>
      <c r="K1278" s="606"/>
      <c r="L1278" s="606"/>
      <c r="M1278" s="606"/>
      <c r="N1278" s="606"/>
      <c r="O1278" s="606"/>
      <c r="P1278" s="606"/>
      <c r="Q1278" s="606"/>
      <c r="R1278" s="606"/>
      <c r="S1278" s="606"/>
      <c r="T1278" s="606"/>
      <c r="U1278" s="606"/>
      <c r="V1278" s="606"/>
      <c r="W1278" s="606"/>
      <c r="X1278" s="606"/>
      <c r="Y1278" s="606"/>
      <c r="Z1278" s="606"/>
    </row>
    <row r="1279" spans="9:26">
      <c r="I1279" s="606"/>
      <c r="J1279" s="606"/>
      <c r="K1279" s="606"/>
      <c r="L1279" s="606"/>
      <c r="M1279" s="606"/>
      <c r="N1279" s="606"/>
      <c r="O1279" s="606"/>
      <c r="P1279" s="606"/>
      <c r="Q1279" s="606"/>
      <c r="R1279" s="606"/>
      <c r="S1279" s="606"/>
      <c r="T1279" s="606"/>
      <c r="U1279" s="606"/>
      <c r="V1279" s="606"/>
      <c r="W1279" s="606"/>
      <c r="X1279" s="606"/>
      <c r="Y1279" s="606"/>
      <c r="Z1279" s="606"/>
    </row>
    <row r="1280" spans="9:26">
      <c r="I1280" s="606"/>
      <c r="J1280" s="606"/>
      <c r="K1280" s="606"/>
      <c r="L1280" s="606"/>
      <c r="M1280" s="606"/>
      <c r="N1280" s="606"/>
      <c r="O1280" s="606"/>
      <c r="P1280" s="606"/>
      <c r="Q1280" s="606"/>
      <c r="R1280" s="606"/>
      <c r="S1280" s="606"/>
      <c r="T1280" s="606"/>
      <c r="U1280" s="606"/>
      <c r="V1280" s="606"/>
      <c r="W1280" s="606"/>
      <c r="X1280" s="606"/>
      <c r="Y1280" s="606"/>
      <c r="Z1280" s="606"/>
    </row>
    <row r="1281" spans="9:26">
      <c r="I1281" s="606"/>
      <c r="J1281" s="606"/>
      <c r="K1281" s="606"/>
      <c r="L1281" s="606"/>
      <c r="M1281" s="606"/>
      <c r="N1281" s="606"/>
      <c r="O1281" s="606"/>
      <c r="P1281" s="606"/>
      <c r="Q1281" s="606"/>
      <c r="R1281" s="606"/>
      <c r="S1281" s="606"/>
      <c r="T1281" s="606"/>
      <c r="U1281" s="606"/>
      <c r="V1281" s="606"/>
      <c r="W1281" s="606"/>
      <c r="X1281" s="606"/>
      <c r="Y1281" s="606"/>
      <c r="Z1281" s="606"/>
    </row>
    <row r="1282" spans="9:26">
      <c r="I1282" s="606"/>
      <c r="J1282" s="606"/>
      <c r="K1282" s="606"/>
      <c r="L1282" s="606"/>
      <c r="M1282" s="606"/>
      <c r="N1282" s="606"/>
      <c r="O1282" s="606"/>
      <c r="P1282" s="606"/>
      <c r="Q1282" s="606"/>
      <c r="R1282" s="606"/>
      <c r="S1282" s="606"/>
      <c r="T1282" s="606"/>
      <c r="U1282" s="606"/>
      <c r="V1282" s="606"/>
      <c r="W1282" s="606"/>
      <c r="X1282" s="606"/>
      <c r="Y1282" s="606"/>
      <c r="Z1282" s="606"/>
    </row>
    <row r="1283" spans="9:26">
      <c r="I1283" s="606"/>
      <c r="J1283" s="606"/>
      <c r="K1283" s="606"/>
      <c r="L1283" s="606"/>
      <c r="M1283" s="606"/>
      <c r="N1283" s="606"/>
      <c r="O1283" s="606"/>
      <c r="P1283" s="606"/>
      <c r="Q1283" s="606"/>
      <c r="R1283" s="606"/>
      <c r="S1283" s="606"/>
      <c r="T1283" s="606"/>
      <c r="U1283" s="606"/>
      <c r="V1283" s="606"/>
      <c r="W1283" s="606"/>
      <c r="X1283" s="606"/>
      <c r="Y1283" s="606"/>
      <c r="Z1283" s="606"/>
    </row>
    <row r="1284" spans="9:26">
      <c r="I1284" s="606"/>
      <c r="J1284" s="606"/>
      <c r="K1284" s="606"/>
      <c r="L1284" s="606"/>
      <c r="M1284" s="606"/>
      <c r="N1284" s="606"/>
      <c r="O1284" s="606"/>
      <c r="P1284" s="606"/>
      <c r="Q1284" s="606"/>
      <c r="R1284" s="606"/>
      <c r="S1284" s="606"/>
      <c r="T1284" s="606"/>
      <c r="U1284" s="606"/>
      <c r="V1284" s="606"/>
      <c r="W1284" s="606"/>
      <c r="X1284" s="606"/>
      <c r="Y1284" s="606"/>
      <c r="Z1284" s="606"/>
    </row>
    <row r="1285" spans="9:26">
      <c r="I1285" s="606"/>
      <c r="J1285" s="606"/>
      <c r="K1285" s="606"/>
      <c r="L1285" s="606"/>
      <c r="M1285" s="606"/>
      <c r="N1285" s="606"/>
      <c r="O1285" s="606"/>
      <c r="P1285" s="606"/>
      <c r="Q1285" s="606"/>
      <c r="R1285" s="606"/>
      <c r="S1285" s="606"/>
      <c r="T1285" s="606"/>
      <c r="U1285" s="606"/>
      <c r="V1285" s="606"/>
      <c r="W1285" s="606"/>
      <c r="X1285" s="606"/>
      <c r="Y1285" s="606"/>
      <c r="Z1285" s="606"/>
    </row>
    <row r="1286" spans="9:26">
      <c r="I1286" s="606"/>
      <c r="J1286" s="606"/>
      <c r="K1286" s="606"/>
      <c r="L1286" s="606"/>
      <c r="M1286" s="606"/>
      <c r="N1286" s="606"/>
      <c r="O1286" s="606"/>
      <c r="P1286" s="606"/>
      <c r="Q1286" s="606"/>
      <c r="R1286" s="606"/>
      <c r="S1286" s="606"/>
      <c r="T1286" s="606"/>
      <c r="U1286" s="606"/>
      <c r="V1286" s="606"/>
      <c r="W1286" s="606"/>
      <c r="X1286" s="606"/>
      <c r="Y1286" s="606"/>
      <c r="Z1286" s="606"/>
    </row>
    <row r="1287" spans="9:26">
      <c r="I1287" s="606"/>
      <c r="J1287" s="606"/>
      <c r="K1287" s="606"/>
      <c r="L1287" s="606"/>
      <c r="M1287" s="606"/>
      <c r="N1287" s="606"/>
      <c r="O1287" s="606"/>
      <c r="P1287" s="606"/>
      <c r="Q1287" s="606"/>
      <c r="R1287" s="606"/>
      <c r="S1287" s="606"/>
      <c r="T1287" s="606"/>
      <c r="U1287" s="606"/>
      <c r="V1287" s="606"/>
      <c r="W1287" s="606"/>
      <c r="X1287" s="606"/>
      <c r="Y1287" s="606"/>
      <c r="Z1287" s="606"/>
    </row>
    <row r="1288" spans="9:26">
      <c r="I1288" s="606"/>
      <c r="J1288" s="606"/>
      <c r="K1288" s="606"/>
      <c r="L1288" s="606"/>
      <c r="M1288" s="606"/>
      <c r="N1288" s="606"/>
      <c r="O1288" s="606"/>
      <c r="P1288" s="606"/>
      <c r="Q1288" s="606"/>
      <c r="R1288" s="606"/>
      <c r="S1288" s="606"/>
      <c r="T1288" s="606"/>
      <c r="U1288" s="606"/>
      <c r="V1288" s="606"/>
      <c r="W1288" s="606"/>
      <c r="X1288" s="606"/>
      <c r="Y1288" s="606"/>
      <c r="Z1288" s="606"/>
    </row>
    <row r="1289" spans="9:26">
      <c r="I1289" s="606"/>
      <c r="J1289" s="606"/>
      <c r="K1289" s="606"/>
      <c r="L1289" s="606"/>
      <c r="M1289" s="606"/>
      <c r="N1289" s="606"/>
      <c r="O1289" s="606"/>
      <c r="P1289" s="606"/>
      <c r="Q1289" s="606"/>
      <c r="R1289" s="606"/>
      <c r="S1289" s="606"/>
      <c r="T1289" s="606"/>
      <c r="U1289" s="606"/>
      <c r="V1289" s="606"/>
      <c r="W1289" s="606"/>
      <c r="X1289" s="606"/>
      <c r="Y1289" s="606"/>
      <c r="Z1289" s="606"/>
    </row>
    <row r="1290" spans="9:26">
      <c r="I1290" s="606"/>
      <c r="J1290" s="606"/>
      <c r="K1290" s="606"/>
      <c r="L1290" s="606"/>
      <c r="M1290" s="606"/>
      <c r="N1290" s="606"/>
      <c r="O1290" s="606"/>
      <c r="P1290" s="606"/>
      <c r="Q1290" s="606"/>
      <c r="R1290" s="606"/>
      <c r="S1290" s="606"/>
      <c r="T1290" s="606"/>
      <c r="U1290" s="606"/>
      <c r="V1290" s="606"/>
      <c r="W1290" s="606"/>
      <c r="X1290" s="606"/>
      <c r="Y1290" s="606"/>
      <c r="Z1290" s="606"/>
    </row>
    <row r="1291" spans="9:26">
      <c r="I1291" s="606"/>
      <c r="J1291" s="606"/>
      <c r="K1291" s="606"/>
      <c r="L1291" s="606"/>
      <c r="M1291" s="606"/>
      <c r="N1291" s="606"/>
      <c r="O1291" s="606"/>
      <c r="P1291" s="606"/>
      <c r="Q1291" s="606"/>
      <c r="R1291" s="606"/>
      <c r="S1291" s="606"/>
      <c r="T1291" s="606"/>
      <c r="U1291" s="606"/>
      <c r="V1291" s="606"/>
      <c r="W1291" s="606"/>
      <c r="X1291" s="606"/>
      <c r="Y1291" s="606"/>
      <c r="Z1291" s="606"/>
    </row>
    <row r="1292" spans="9:26">
      <c r="I1292" s="606"/>
      <c r="J1292" s="606"/>
      <c r="K1292" s="606"/>
      <c r="L1292" s="606"/>
      <c r="M1292" s="606"/>
      <c r="N1292" s="606"/>
      <c r="O1292" s="606"/>
      <c r="P1292" s="606"/>
      <c r="Q1292" s="606"/>
      <c r="R1292" s="606"/>
      <c r="S1292" s="606"/>
      <c r="T1292" s="606"/>
      <c r="U1292" s="606"/>
      <c r="V1292" s="606"/>
      <c r="W1292" s="606"/>
      <c r="X1292" s="606"/>
      <c r="Y1292" s="606"/>
      <c r="Z1292" s="606"/>
    </row>
    <row r="1293" spans="9:26">
      <c r="I1293" s="606"/>
      <c r="J1293" s="606"/>
      <c r="K1293" s="606"/>
      <c r="L1293" s="606"/>
      <c r="M1293" s="606"/>
      <c r="N1293" s="606"/>
      <c r="O1293" s="606"/>
      <c r="P1293" s="606"/>
      <c r="Q1293" s="606"/>
      <c r="R1293" s="606"/>
      <c r="S1293" s="606"/>
      <c r="T1293" s="606"/>
      <c r="U1293" s="606"/>
      <c r="V1293" s="606"/>
      <c r="W1293" s="606"/>
      <c r="X1293" s="606"/>
      <c r="Y1293" s="606"/>
      <c r="Z1293" s="606"/>
    </row>
    <row r="1294" spans="9:26">
      <c r="I1294" s="606"/>
      <c r="J1294" s="606"/>
      <c r="K1294" s="606"/>
      <c r="L1294" s="606"/>
      <c r="M1294" s="606"/>
      <c r="N1294" s="606"/>
      <c r="O1294" s="606"/>
      <c r="P1294" s="606"/>
      <c r="Q1294" s="606"/>
      <c r="R1294" s="606"/>
      <c r="S1294" s="606"/>
      <c r="T1294" s="606"/>
      <c r="U1294" s="606"/>
      <c r="V1294" s="606"/>
      <c r="W1294" s="606"/>
      <c r="X1294" s="606"/>
      <c r="Y1294" s="606"/>
      <c r="Z1294" s="606"/>
    </row>
    <row r="1295" spans="9:26">
      <c r="I1295" s="606"/>
      <c r="J1295" s="606"/>
      <c r="K1295" s="606"/>
      <c r="L1295" s="606"/>
      <c r="M1295" s="606"/>
      <c r="N1295" s="606"/>
      <c r="O1295" s="606"/>
      <c r="P1295" s="606"/>
      <c r="Q1295" s="606"/>
      <c r="R1295" s="606"/>
      <c r="S1295" s="606"/>
      <c r="T1295" s="606"/>
      <c r="U1295" s="606"/>
      <c r="V1295" s="606"/>
      <c r="W1295" s="606"/>
      <c r="X1295" s="606"/>
      <c r="Y1295" s="606"/>
      <c r="Z1295" s="606"/>
    </row>
    <row r="1296" spans="9:26">
      <c r="I1296" s="606"/>
      <c r="J1296" s="606"/>
      <c r="K1296" s="606"/>
      <c r="L1296" s="606"/>
      <c r="M1296" s="606"/>
      <c r="N1296" s="606"/>
      <c r="O1296" s="606"/>
      <c r="P1296" s="606"/>
      <c r="Q1296" s="606"/>
      <c r="R1296" s="606"/>
      <c r="S1296" s="606"/>
      <c r="T1296" s="606"/>
      <c r="U1296" s="606"/>
      <c r="V1296" s="606"/>
      <c r="W1296" s="606"/>
      <c r="X1296" s="606"/>
      <c r="Y1296" s="606"/>
      <c r="Z1296" s="606"/>
    </row>
    <row r="1297" spans="9:26">
      <c r="I1297" s="606"/>
      <c r="J1297" s="606"/>
      <c r="K1297" s="606"/>
      <c r="L1297" s="606"/>
      <c r="M1297" s="606"/>
      <c r="N1297" s="606"/>
      <c r="O1297" s="606"/>
      <c r="P1297" s="606"/>
      <c r="Q1297" s="606"/>
      <c r="R1297" s="606"/>
      <c r="S1297" s="606"/>
      <c r="T1297" s="606"/>
      <c r="U1297" s="606"/>
      <c r="V1297" s="606"/>
      <c r="W1297" s="606"/>
      <c r="X1297" s="606"/>
      <c r="Y1297" s="606"/>
      <c r="Z1297" s="606"/>
    </row>
    <row r="1298" spans="9:26">
      <c r="I1298" s="606"/>
      <c r="J1298" s="606"/>
      <c r="K1298" s="606"/>
      <c r="L1298" s="606"/>
      <c r="M1298" s="606"/>
      <c r="N1298" s="606"/>
      <c r="O1298" s="606"/>
      <c r="P1298" s="606"/>
      <c r="Q1298" s="606"/>
      <c r="R1298" s="606"/>
      <c r="S1298" s="606"/>
      <c r="T1298" s="606"/>
      <c r="U1298" s="606"/>
      <c r="V1298" s="606"/>
      <c r="W1298" s="606"/>
      <c r="X1298" s="606"/>
      <c r="Y1298" s="606"/>
      <c r="Z1298" s="606"/>
    </row>
    <row r="1299" spans="9:26">
      <c r="I1299" s="606"/>
      <c r="J1299" s="606"/>
      <c r="K1299" s="606"/>
      <c r="L1299" s="606"/>
      <c r="M1299" s="606"/>
      <c r="N1299" s="606"/>
      <c r="O1299" s="606"/>
      <c r="P1299" s="606"/>
      <c r="Q1299" s="606"/>
      <c r="R1299" s="606"/>
      <c r="S1299" s="606"/>
      <c r="T1299" s="606"/>
      <c r="U1299" s="606"/>
      <c r="V1299" s="606"/>
      <c r="W1299" s="606"/>
      <c r="X1299" s="606"/>
      <c r="Y1299" s="606"/>
      <c r="Z1299" s="606"/>
    </row>
    <row r="1300" spans="9:26">
      <c r="I1300" s="606"/>
      <c r="J1300" s="606"/>
      <c r="K1300" s="606"/>
      <c r="L1300" s="606"/>
      <c r="M1300" s="606"/>
      <c r="N1300" s="606"/>
      <c r="O1300" s="606"/>
      <c r="P1300" s="606"/>
      <c r="Q1300" s="606"/>
      <c r="R1300" s="606"/>
      <c r="S1300" s="606"/>
      <c r="T1300" s="606"/>
      <c r="U1300" s="606"/>
      <c r="V1300" s="606"/>
      <c r="W1300" s="606"/>
      <c r="X1300" s="606"/>
      <c r="Y1300" s="606"/>
      <c r="Z1300" s="606"/>
    </row>
    <row r="1301" spans="9:26">
      <c r="I1301" s="606"/>
      <c r="J1301" s="606"/>
      <c r="K1301" s="606"/>
      <c r="L1301" s="606"/>
      <c r="M1301" s="606"/>
      <c r="N1301" s="606"/>
      <c r="O1301" s="606"/>
      <c r="P1301" s="606"/>
      <c r="Q1301" s="606"/>
      <c r="R1301" s="606"/>
      <c r="S1301" s="606"/>
      <c r="T1301" s="606"/>
      <c r="U1301" s="606"/>
      <c r="V1301" s="606"/>
      <c r="W1301" s="606"/>
      <c r="X1301" s="606"/>
      <c r="Y1301" s="606"/>
      <c r="Z1301" s="606"/>
    </row>
    <row r="1302" spans="9:26">
      <c r="I1302" s="606"/>
      <c r="J1302" s="606"/>
      <c r="K1302" s="606"/>
      <c r="L1302" s="606"/>
      <c r="M1302" s="606"/>
      <c r="N1302" s="606"/>
      <c r="O1302" s="606"/>
      <c r="P1302" s="606"/>
      <c r="Q1302" s="606"/>
      <c r="R1302" s="606"/>
      <c r="S1302" s="606"/>
      <c r="T1302" s="606"/>
      <c r="U1302" s="606"/>
      <c r="V1302" s="606"/>
      <c r="W1302" s="606"/>
      <c r="X1302" s="606"/>
      <c r="Y1302" s="606"/>
      <c r="Z1302" s="606"/>
    </row>
    <row r="1303" spans="9:26">
      <c r="I1303" s="606"/>
      <c r="J1303" s="606"/>
      <c r="K1303" s="606"/>
      <c r="L1303" s="606"/>
      <c r="M1303" s="606"/>
      <c r="N1303" s="606"/>
      <c r="O1303" s="606"/>
      <c r="P1303" s="606"/>
      <c r="Q1303" s="606"/>
      <c r="R1303" s="606"/>
      <c r="S1303" s="606"/>
      <c r="T1303" s="606"/>
      <c r="U1303" s="606"/>
      <c r="V1303" s="606"/>
      <c r="W1303" s="606"/>
      <c r="X1303" s="606"/>
      <c r="Y1303" s="606"/>
      <c r="Z1303" s="606"/>
    </row>
    <row r="1304" spans="9:26">
      <c r="I1304" s="606"/>
      <c r="J1304" s="606"/>
      <c r="K1304" s="606"/>
      <c r="L1304" s="606"/>
      <c r="M1304" s="606"/>
      <c r="N1304" s="606"/>
      <c r="O1304" s="606"/>
      <c r="P1304" s="606"/>
      <c r="Q1304" s="606"/>
      <c r="R1304" s="606"/>
      <c r="S1304" s="606"/>
      <c r="T1304" s="606"/>
      <c r="U1304" s="606"/>
      <c r="V1304" s="606"/>
      <c r="W1304" s="606"/>
      <c r="X1304" s="606"/>
      <c r="Y1304" s="606"/>
      <c r="Z1304" s="606"/>
    </row>
    <row r="1305" spans="9:26">
      <c r="I1305" s="606"/>
      <c r="J1305" s="606"/>
      <c r="K1305" s="606"/>
      <c r="L1305" s="606"/>
      <c r="M1305" s="606"/>
      <c r="N1305" s="606"/>
      <c r="O1305" s="606"/>
      <c r="P1305" s="606"/>
      <c r="Q1305" s="606"/>
      <c r="R1305" s="606"/>
      <c r="S1305" s="606"/>
      <c r="T1305" s="606"/>
      <c r="U1305" s="606"/>
      <c r="V1305" s="606"/>
      <c r="W1305" s="606"/>
      <c r="X1305" s="606"/>
      <c r="Y1305" s="606"/>
      <c r="Z1305" s="606"/>
    </row>
    <row r="1306" spans="9:26">
      <c r="I1306" s="606"/>
      <c r="J1306" s="606"/>
      <c r="K1306" s="606"/>
      <c r="L1306" s="606"/>
      <c r="M1306" s="606"/>
      <c r="N1306" s="606"/>
      <c r="O1306" s="606"/>
      <c r="P1306" s="606"/>
      <c r="Q1306" s="606"/>
      <c r="R1306" s="606"/>
      <c r="S1306" s="606"/>
      <c r="T1306" s="606"/>
      <c r="U1306" s="606"/>
      <c r="V1306" s="606"/>
      <c r="W1306" s="606"/>
      <c r="X1306" s="606"/>
      <c r="Y1306" s="606"/>
      <c r="Z1306" s="606"/>
    </row>
    <row r="1307" spans="9:26">
      <c r="I1307" s="606"/>
      <c r="J1307" s="606"/>
      <c r="K1307" s="606"/>
      <c r="L1307" s="606"/>
      <c r="M1307" s="606"/>
      <c r="N1307" s="606"/>
      <c r="O1307" s="606"/>
      <c r="P1307" s="606"/>
      <c r="Q1307" s="606"/>
      <c r="R1307" s="606"/>
      <c r="S1307" s="606"/>
      <c r="T1307" s="606"/>
      <c r="U1307" s="606"/>
      <c r="V1307" s="606"/>
      <c r="W1307" s="606"/>
      <c r="X1307" s="606"/>
      <c r="Y1307" s="606"/>
      <c r="Z1307" s="606"/>
    </row>
    <row r="1308" spans="9:26">
      <c r="I1308" s="606"/>
      <c r="J1308" s="606"/>
      <c r="K1308" s="606"/>
      <c r="L1308" s="606"/>
      <c r="M1308" s="606"/>
      <c r="N1308" s="606"/>
      <c r="O1308" s="606"/>
      <c r="P1308" s="606"/>
      <c r="Q1308" s="606"/>
      <c r="R1308" s="606"/>
      <c r="S1308" s="606"/>
      <c r="T1308" s="606"/>
      <c r="U1308" s="606"/>
      <c r="V1308" s="606"/>
      <c r="W1308" s="606"/>
      <c r="X1308" s="606"/>
      <c r="Y1308" s="606"/>
      <c r="Z1308" s="606"/>
    </row>
    <row r="1309" spans="9:26">
      <c r="I1309" s="606"/>
      <c r="J1309" s="606"/>
      <c r="K1309" s="606"/>
      <c r="L1309" s="606"/>
      <c r="M1309" s="606"/>
      <c r="N1309" s="606"/>
      <c r="O1309" s="606"/>
      <c r="P1309" s="606"/>
      <c r="Q1309" s="606"/>
      <c r="R1309" s="606"/>
      <c r="S1309" s="606"/>
      <c r="T1309" s="606"/>
      <c r="U1309" s="606"/>
      <c r="V1309" s="606"/>
      <c r="W1309" s="606"/>
      <c r="X1309" s="606"/>
      <c r="Y1309" s="606"/>
      <c r="Z1309" s="606"/>
    </row>
    <row r="1310" spans="9:26">
      <c r="I1310" s="606"/>
      <c r="J1310" s="606"/>
      <c r="K1310" s="606"/>
      <c r="L1310" s="606"/>
      <c r="M1310" s="606"/>
      <c r="N1310" s="606"/>
      <c r="O1310" s="606"/>
      <c r="P1310" s="606"/>
      <c r="Q1310" s="606"/>
      <c r="R1310" s="606"/>
      <c r="S1310" s="606"/>
      <c r="T1310" s="606"/>
      <c r="U1310" s="606"/>
      <c r="V1310" s="606"/>
      <c r="W1310" s="606"/>
      <c r="X1310" s="606"/>
      <c r="Y1310" s="606"/>
      <c r="Z1310" s="606"/>
    </row>
    <row r="1311" spans="9:26">
      <c r="I1311" s="606"/>
      <c r="J1311" s="606"/>
      <c r="K1311" s="606"/>
      <c r="L1311" s="606"/>
      <c r="M1311" s="606"/>
      <c r="N1311" s="606"/>
      <c r="O1311" s="606"/>
      <c r="P1311" s="606"/>
      <c r="Q1311" s="606"/>
      <c r="R1311" s="606"/>
      <c r="S1311" s="606"/>
      <c r="T1311" s="606"/>
      <c r="U1311" s="606"/>
      <c r="V1311" s="606"/>
      <c r="W1311" s="606"/>
      <c r="X1311" s="606"/>
      <c r="Y1311" s="606"/>
      <c r="Z1311" s="606"/>
    </row>
    <row r="1312" spans="9:26">
      <c r="I1312" s="606"/>
      <c r="J1312" s="606"/>
      <c r="K1312" s="606"/>
      <c r="L1312" s="606"/>
      <c r="M1312" s="606"/>
      <c r="N1312" s="606"/>
      <c r="O1312" s="606"/>
      <c r="P1312" s="606"/>
      <c r="Q1312" s="606"/>
      <c r="R1312" s="606"/>
      <c r="S1312" s="606"/>
      <c r="T1312" s="606"/>
      <c r="U1312" s="606"/>
      <c r="V1312" s="606"/>
      <c r="W1312" s="606"/>
      <c r="X1312" s="606"/>
      <c r="Y1312" s="606"/>
      <c r="Z1312" s="606"/>
    </row>
    <row r="1313" spans="9:26">
      <c r="I1313" s="606"/>
      <c r="J1313" s="606"/>
      <c r="K1313" s="606"/>
      <c r="L1313" s="606"/>
      <c r="M1313" s="606"/>
      <c r="N1313" s="606"/>
      <c r="O1313" s="606"/>
      <c r="P1313" s="606"/>
      <c r="Q1313" s="606"/>
      <c r="R1313" s="606"/>
      <c r="S1313" s="606"/>
      <c r="T1313" s="606"/>
      <c r="U1313" s="606"/>
      <c r="V1313" s="606"/>
      <c r="W1313" s="606"/>
      <c r="X1313" s="606"/>
      <c r="Y1313" s="606"/>
      <c r="Z1313" s="606"/>
    </row>
    <row r="1314" spans="9:26">
      <c r="I1314" s="606"/>
      <c r="J1314" s="606"/>
      <c r="K1314" s="606"/>
      <c r="L1314" s="606"/>
      <c r="M1314" s="606"/>
      <c r="N1314" s="606"/>
      <c r="O1314" s="606"/>
      <c r="P1314" s="606"/>
      <c r="Q1314" s="606"/>
      <c r="R1314" s="606"/>
      <c r="S1314" s="606"/>
      <c r="T1314" s="606"/>
      <c r="U1314" s="606"/>
      <c r="V1314" s="606"/>
      <c r="W1314" s="606"/>
      <c r="X1314" s="606"/>
      <c r="Y1314" s="606"/>
      <c r="Z1314" s="606"/>
    </row>
    <row r="1315" spans="9:26">
      <c r="I1315" s="606"/>
      <c r="J1315" s="606"/>
      <c r="K1315" s="606"/>
      <c r="L1315" s="606"/>
      <c r="M1315" s="606"/>
      <c r="N1315" s="606"/>
      <c r="O1315" s="606"/>
      <c r="P1315" s="606"/>
      <c r="Q1315" s="606"/>
      <c r="R1315" s="606"/>
      <c r="S1315" s="606"/>
      <c r="T1315" s="606"/>
      <c r="U1315" s="606"/>
      <c r="V1315" s="606"/>
      <c r="W1315" s="606"/>
      <c r="X1315" s="606"/>
      <c r="Y1315" s="606"/>
      <c r="Z1315" s="606"/>
    </row>
    <row r="1316" spans="9:26">
      <c r="I1316" s="606"/>
      <c r="J1316" s="606"/>
      <c r="K1316" s="606"/>
      <c r="L1316" s="606"/>
      <c r="M1316" s="606"/>
      <c r="N1316" s="606"/>
      <c r="O1316" s="606"/>
      <c r="P1316" s="606"/>
      <c r="Q1316" s="606"/>
      <c r="R1316" s="606"/>
      <c r="S1316" s="606"/>
      <c r="T1316" s="606"/>
      <c r="U1316" s="606"/>
      <c r="V1316" s="606"/>
      <c r="W1316" s="606"/>
      <c r="X1316" s="606"/>
      <c r="Y1316" s="606"/>
      <c r="Z1316" s="606"/>
    </row>
    <row r="1317" spans="9:26">
      <c r="I1317" s="606"/>
      <c r="J1317" s="606"/>
      <c r="K1317" s="606"/>
      <c r="L1317" s="606"/>
      <c r="M1317" s="606"/>
      <c r="N1317" s="606"/>
      <c r="O1317" s="606"/>
      <c r="P1317" s="606"/>
      <c r="Q1317" s="606"/>
      <c r="R1317" s="606"/>
      <c r="S1317" s="606"/>
      <c r="T1317" s="606"/>
      <c r="U1317" s="606"/>
      <c r="V1317" s="606"/>
      <c r="W1317" s="606"/>
      <c r="X1317" s="606"/>
      <c r="Y1317" s="606"/>
      <c r="Z1317" s="606"/>
    </row>
    <row r="1318" spans="9:26">
      <c r="I1318" s="606"/>
      <c r="J1318" s="606"/>
      <c r="K1318" s="606"/>
      <c r="L1318" s="606"/>
      <c r="M1318" s="606"/>
      <c r="N1318" s="606"/>
      <c r="O1318" s="606"/>
      <c r="P1318" s="606"/>
      <c r="Q1318" s="606"/>
      <c r="R1318" s="606"/>
      <c r="S1318" s="606"/>
      <c r="T1318" s="606"/>
      <c r="U1318" s="606"/>
      <c r="V1318" s="606"/>
      <c r="W1318" s="606"/>
      <c r="X1318" s="606"/>
      <c r="Y1318" s="606"/>
      <c r="Z1318" s="606"/>
    </row>
    <row r="1319" spans="9:26">
      <c r="I1319" s="606"/>
      <c r="J1319" s="606"/>
      <c r="K1319" s="606"/>
      <c r="L1319" s="606"/>
      <c r="M1319" s="606"/>
      <c r="N1319" s="606"/>
      <c r="O1319" s="606"/>
      <c r="P1319" s="606"/>
      <c r="Q1319" s="606"/>
      <c r="R1319" s="606"/>
      <c r="S1319" s="606"/>
      <c r="T1319" s="606"/>
      <c r="U1319" s="606"/>
      <c r="V1319" s="606"/>
      <c r="W1319" s="606"/>
      <c r="X1319" s="606"/>
      <c r="Y1319" s="606"/>
      <c r="Z1319" s="606"/>
    </row>
    <row r="1320" spans="9:26">
      <c r="I1320" s="606"/>
      <c r="J1320" s="606"/>
      <c r="K1320" s="606"/>
      <c r="L1320" s="606"/>
      <c r="M1320" s="606"/>
      <c r="N1320" s="606"/>
      <c r="O1320" s="606"/>
      <c r="P1320" s="606"/>
      <c r="Q1320" s="606"/>
      <c r="R1320" s="606"/>
      <c r="S1320" s="606"/>
      <c r="T1320" s="606"/>
      <c r="U1320" s="606"/>
      <c r="V1320" s="606"/>
      <c r="W1320" s="606"/>
      <c r="X1320" s="606"/>
      <c r="Y1320" s="606"/>
      <c r="Z1320" s="606"/>
    </row>
    <row r="1321" spans="9:26">
      <c r="I1321" s="606"/>
      <c r="J1321" s="606"/>
      <c r="K1321" s="606"/>
      <c r="L1321" s="606"/>
      <c r="M1321" s="606"/>
      <c r="N1321" s="606"/>
      <c r="O1321" s="606"/>
      <c r="P1321" s="606"/>
      <c r="Q1321" s="606"/>
      <c r="R1321" s="606"/>
      <c r="S1321" s="606"/>
      <c r="T1321" s="606"/>
      <c r="U1321" s="606"/>
      <c r="V1321" s="606"/>
      <c r="W1321" s="606"/>
      <c r="X1321" s="606"/>
      <c r="Y1321" s="606"/>
      <c r="Z1321" s="606"/>
    </row>
    <row r="1322" spans="9:26">
      <c r="I1322" s="606"/>
      <c r="J1322" s="606"/>
      <c r="K1322" s="606"/>
      <c r="L1322" s="606"/>
      <c r="M1322" s="606"/>
      <c r="N1322" s="606"/>
      <c r="O1322" s="606"/>
      <c r="P1322" s="606"/>
      <c r="Q1322" s="606"/>
      <c r="R1322" s="606"/>
      <c r="S1322" s="606"/>
      <c r="T1322" s="606"/>
      <c r="U1322" s="606"/>
      <c r="V1322" s="606"/>
      <c r="W1322" s="606"/>
      <c r="X1322" s="606"/>
      <c r="Y1322" s="606"/>
      <c r="Z1322" s="606"/>
    </row>
    <row r="1323" spans="9:26">
      <c r="I1323" s="606"/>
      <c r="J1323" s="606"/>
      <c r="K1323" s="606"/>
      <c r="L1323" s="606"/>
      <c r="M1323" s="606"/>
      <c r="N1323" s="606"/>
      <c r="O1323" s="606"/>
      <c r="P1323" s="606"/>
      <c r="Q1323" s="606"/>
      <c r="R1323" s="606"/>
      <c r="S1323" s="606"/>
      <c r="T1323" s="606"/>
      <c r="U1323" s="606"/>
      <c r="V1323" s="606"/>
      <c r="W1323" s="606"/>
      <c r="X1323" s="606"/>
      <c r="Y1323" s="606"/>
      <c r="Z1323" s="606"/>
    </row>
    <row r="1324" spans="9:26">
      <c r="I1324" s="606"/>
      <c r="J1324" s="606"/>
      <c r="K1324" s="606"/>
      <c r="L1324" s="606"/>
      <c r="M1324" s="606"/>
      <c r="N1324" s="606"/>
      <c r="O1324" s="606"/>
      <c r="P1324" s="606"/>
      <c r="Q1324" s="606"/>
      <c r="R1324" s="606"/>
      <c r="S1324" s="606"/>
      <c r="T1324" s="606"/>
      <c r="U1324" s="606"/>
      <c r="V1324" s="606"/>
      <c r="W1324" s="606"/>
      <c r="X1324" s="606"/>
      <c r="Y1324" s="606"/>
      <c r="Z1324" s="606"/>
    </row>
    <row r="1325" spans="9:26">
      <c r="I1325" s="606"/>
      <c r="J1325" s="606"/>
      <c r="K1325" s="606"/>
      <c r="L1325" s="606"/>
      <c r="M1325" s="606"/>
      <c r="N1325" s="606"/>
      <c r="O1325" s="606"/>
      <c r="P1325" s="606"/>
      <c r="Q1325" s="606"/>
      <c r="R1325" s="606"/>
      <c r="S1325" s="606"/>
      <c r="T1325" s="606"/>
      <c r="U1325" s="606"/>
      <c r="V1325" s="606"/>
      <c r="W1325" s="606"/>
      <c r="X1325" s="606"/>
      <c r="Y1325" s="606"/>
      <c r="Z1325" s="606"/>
    </row>
    <row r="1326" spans="9:26">
      <c r="I1326" s="606"/>
      <c r="J1326" s="606"/>
      <c r="K1326" s="606"/>
      <c r="L1326" s="606"/>
      <c r="M1326" s="606"/>
      <c r="N1326" s="606"/>
      <c r="O1326" s="606"/>
      <c r="P1326" s="606"/>
      <c r="Q1326" s="606"/>
      <c r="R1326" s="606"/>
      <c r="S1326" s="606"/>
      <c r="T1326" s="606"/>
      <c r="U1326" s="606"/>
      <c r="V1326" s="606"/>
      <c r="W1326" s="606"/>
      <c r="X1326" s="606"/>
      <c r="Y1326" s="606"/>
      <c r="Z1326" s="606"/>
    </row>
    <row r="1327" spans="9:26">
      <c r="I1327" s="606"/>
      <c r="J1327" s="606"/>
      <c r="K1327" s="606"/>
      <c r="L1327" s="606"/>
      <c r="M1327" s="606"/>
      <c r="N1327" s="606"/>
      <c r="O1327" s="606"/>
      <c r="P1327" s="606"/>
      <c r="Q1327" s="606"/>
      <c r="R1327" s="606"/>
      <c r="S1327" s="606"/>
      <c r="T1327" s="606"/>
      <c r="U1327" s="606"/>
      <c r="V1327" s="606"/>
      <c r="W1327" s="606"/>
      <c r="X1327" s="606"/>
      <c r="Y1327" s="606"/>
      <c r="Z1327" s="606"/>
    </row>
    <row r="1328" spans="9:26">
      <c r="I1328" s="606"/>
      <c r="J1328" s="606"/>
      <c r="K1328" s="606"/>
      <c r="L1328" s="606"/>
      <c r="M1328" s="606"/>
      <c r="N1328" s="606"/>
      <c r="O1328" s="606"/>
      <c r="P1328" s="606"/>
      <c r="Q1328" s="606"/>
      <c r="R1328" s="606"/>
      <c r="S1328" s="606"/>
      <c r="T1328" s="606"/>
      <c r="U1328" s="606"/>
      <c r="V1328" s="606"/>
      <c r="W1328" s="606"/>
      <c r="X1328" s="606"/>
      <c r="Y1328" s="606"/>
      <c r="Z1328" s="606"/>
    </row>
    <row r="1329" spans="9:26">
      <c r="I1329" s="606"/>
      <c r="J1329" s="606"/>
      <c r="K1329" s="606"/>
      <c r="L1329" s="606"/>
      <c r="M1329" s="606"/>
      <c r="N1329" s="606"/>
      <c r="O1329" s="606"/>
      <c r="P1329" s="606"/>
      <c r="Q1329" s="606"/>
      <c r="R1329" s="606"/>
      <c r="S1329" s="606"/>
      <c r="T1329" s="606"/>
      <c r="U1329" s="606"/>
      <c r="V1329" s="606"/>
      <c r="W1329" s="606"/>
      <c r="X1329" s="606"/>
      <c r="Y1329" s="606"/>
      <c r="Z1329" s="606"/>
    </row>
    <row r="1330" spans="9:26">
      <c r="I1330" s="606"/>
      <c r="J1330" s="606"/>
      <c r="K1330" s="606"/>
      <c r="L1330" s="606"/>
      <c r="M1330" s="606"/>
      <c r="N1330" s="606"/>
      <c r="O1330" s="606"/>
      <c r="P1330" s="606"/>
      <c r="Q1330" s="606"/>
      <c r="R1330" s="606"/>
      <c r="S1330" s="606"/>
      <c r="T1330" s="606"/>
      <c r="U1330" s="606"/>
      <c r="V1330" s="606"/>
      <c r="W1330" s="606"/>
      <c r="X1330" s="606"/>
      <c r="Y1330" s="606"/>
      <c r="Z1330" s="606"/>
    </row>
    <row r="1331" spans="9:26">
      <c r="I1331" s="606"/>
      <c r="J1331" s="606"/>
      <c r="K1331" s="606"/>
      <c r="L1331" s="606"/>
      <c r="M1331" s="606"/>
      <c r="N1331" s="606"/>
      <c r="O1331" s="606"/>
      <c r="P1331" s="606"/>
      <c r="Q1331" s="606"/>
      <c r="R1331" s="606"/>
      <c r="S1331" s="606"/>
      <c r="T1331" s="606"/>
      <c r="U1331" s="606"/>
      <c r="V1331" s="606"/>
      <c r="W1331" s="606"/>
      <c r="X1331" s="606"/>
      <c r="Y1331" s="606"/>
      <c r="Z1331" s="606"/>
    </row>
    <row r="1332" spans="9:26">
      <c r="I1332" s="606"/>
      <c r="J1332" s="606"/>
      <c r="K1332" s="606"/>
      <c r="L1332" s="606"/>
      <c r="M1332" s="606"/>
      <c r="N1332" s="606"/>
      <c r="O1332" s="606"/>
      <c r="P1332" s="606"/>
      <c r="Q1332" s="606"/>
      <c r="R1332" s="606"/>
      <c r="S1332" s="606"/>
      <c r="T1332" s="606"/>
      <c r="U1332" s="606"/>
      <c r="V1332" s="606"/>
      <c r="W1332" s="606"/>
      <c r="X1332" s="606"/>
      <c r="Y1332" s="606"/>
      <c r="Z1332" s="606"/>
    </row>
    <row r="1333" spans="9:26">
      <c r="I1333" s="606"/>
      <c r="J1333" s="606"/>
      <c r="K1333" s="606"/>
      <c r="L1333" s="606"/>
      <c r="M1333" s="606"/>
      <c r="N1333" s="606"/>
      <c r="O1333" s="606"/>
      <c r="P1333" s="606"/>
      <c r="Q1333" s="606"/>
      <c r="R1333" s="606"/>
      <c r="S1333" s="606"/>
      <c r="T1333" s="606"/>
      <c r="U1333" s="606"/>
      <c r="V1333" s="606"/>
      <c r="W1333" s="606"/>
      <c r="X1333" s="606"/>
      <c r="Y1333" s="606"/>
      <c r="Z1333" s="606"/>
    </row>
    <row r="1334" spans="9:26">
      <c r="I1334" s="606"/>
      <c r="J1334" s="606"/>
      <c r="K1334" s="606"/>
      <c r="L1334" s="606"/>
      <c r="M1334" s="606"/>
      <c r="N1334" s="606"/>
      <c r="O1334" s="606"/>
      <c r="P1334" s="606"/>
      <c r="Q1334" s="606"/>
      <c r="R1334" s="606"/>
      <c r="S1334" s="606"/>
      <c r="T1334" s="606"/>
      <c r="U1334" s="606"/>
      <c r="V1334" s="606"/>
      <c r="W1334" s="606"/>
      <c r="X1334" s="606"/>
      <c r="Y1334" s="606"/>
      <c r="Z1334" s="606"/>
    </row>
    <row r="1335" spans="9:26">
      <c r="I1335" s="606"/>
      <c r="J1335" s="606"/>
      <c r="K1335" s="606"/>
      <c r="L1335" s="606"/>
      <c r="M1335" s="606"/>
      <c r="N1335" s="606"/>
      <c r="O1335" s="606"/>
      <c r="P1335" s="606"/>
      <c r="Q1335" s="606"/>
      <c r="R1335" s="606"/>
      <c r="S1335" s="606"/>
      <c r="T1335" s="606"/>
      <c r="U1335" s="606"/>
      <c r="V1335" s="606"/>
      <c r="W1335" s="606"/>
      <c r="X1335" s="606"/>
      <c r="Y1335" s="606"/>
      <c r="Z1335" s="606"/>
    </row>
    <row r="1336" spans="9:26">
      <c r="I1336" s="606"/>
      <c r="J1336" s="606"/>
      <c r="K1336" s="606"/>
      <c r="L1336" s="606"/>
      <c r="M1336" s="606"/>
      <c r="N1336" s="606"/>
      <c r="O1336" s="606"/>
      <c r="P1336" s="606"/>
      <c r="Q1336" s="606"/>
      <c r="R1336" s="606"/>
      <c r="S1336" s="606"/>
      <c r="T1336" s="606"/>
      <c r="U1336" s="606"/>
      <c r="V1336" s="606"/>
      <c r="W1336" s="606"/>
      <c r="X1336" s="606"/>
      <c r="Y1336" s="606"/>
      <c r="Z1336" s="606"/>
    </row>
    <row r="1337" spans="9:26">
      <c r="I1337" s="606"/>
      <c r="J1337" s="606"/>
      <c r="K1337" s="606"/>
      <c r="L1337" s="606"/>
      <c r="M1337" s="606"/>
      <c r="N1337" s="606"/>
      <c r="O1337" s="606"/>
      <c r="P1337" s="606"/>
      <c r="Q1337" s="606"/>
      <c r="R1337" s="606"/>
      <c r="S1337" s="606"/>
      <c r="T1337" s="606"/>
      <c r="U1337" s="606"/>
      <c r="V1337" s="606"/>
      <c r="W1337" s="606"/>
      <c r="X1337" s="606"/>
      <c r="Y1337" s="606"/>
      <c r="Z1337" s="606"/>
    </row>
    <row r="1338" spans="9:26">
      <c r="I1338" s="606"/>
      <c r="J1338" s="606"/>
      <c r="K1338" s="606"/>
      <c r="L1338" s="606"/>
      <c r="M1338" s="606"/>
      <c r="N1338" s="606"/>
      <c r="O1338" s="606"/>
      <c r="P1338" s="606"/>
      <c r="Q1338" s="606"/>
      <c r="R1338" s="606"/>
      <c r="S1338" s="606"/>
      <c r="T1338" s="606"/>
      <c r="U1338" s="606"/>
      <c r="V1338" s="606"/>
      <c r="W1338" s="606"/>
      <c r="X1338" s="606"/>
      <c r="Y1338" s="606"/>
      <c r="Z1338" s="606"/>
    </row>
    <row r="1339" spans="9:26">
      <c r="I1339" s="606"/>
      <c r="J1339" s="606"/>
      <c r="K1339" s="606"/>
      <c r="L1339" s="606"/>
      <c r="M1339" s="606"/>
      <c r="N1339" s="606"/>
      <c r="O1339" s="606"/>
      <c r="P1339" s="606"/>
      <c r="Q1339" s="606"/>
      <c r="R1339" s="606"/>
      <c r="S1339" s="606"/>
      <c r="T1339" s="606"/>
      <c r="U1339" s="606"/>
      <c r="V1339" s="606"/>
      <c r="W1339" s="606"/>
      <c r="X1339" s="606"/>
      <c r="Y1339" s="606"/>
      <c r="Z1339" s="606"/>
    </row>
    <row r="1340" spans="9:26">
      <c r="I1340" s="606"/>
      <c r="J1340" s="606"/>
      <c r="K1340" s="606"/>
      <c r="L1340" s="606"/>
      <c r="M1340" s="606"/>
      <c r="N1340" s="606"/>
      <c r="O1340" s="606"/>
      <c r="P1340" s="606"/>
      <c r="Q1340" s="606"/>
      <c r="R1340" s="606"/>
      <c r="S1340" s="606"/>
      <c r="T1340" s="606"/>
      <c r="U1340" s="606"/>
      <c r="V1340" s="606"/>
      <c r="W1340" s="606"/>
      <c r="X1340" s="606"/>
      <c r="Y1340" s="606"/>
      <c r="Z1340" s="606"/>
    </row>
    <row r="1341" spans="9:26">
      <c r="I1341" s="606"/>
      <c r="J1341" s="606"/>
      <c r="K1341" s="606"/>
      <c r="L1341" s="606"/>
      <c r="M1341" s="606"/>
      <c r="N1341" s="606"/>
      <c r="O1341" s="606"/>
      <c r="P1341" s="606"/>
      <c r="Q1341" s="606"/>
      <c r="R1341" s="606"/>
      <c r="S1341" s="606"/>
      <c r="T1341" s="606"/>
      <c r="U1341" s="606"/>
      <c r="V1341" s="606"/>
      <c r="W1341" s="606"/>
      <c r="X1341" s="606"/>
      <c r="Y1341" s="606"/>
      <c r="Z1341" s="606"/>
    </row>
    <row r="1342" spans="9:26">
      <c r="I1342" s="606"/>
      <c r="J1342" s="606"/>
      <c r="K1342" s="606"/>
      <c r="L1342" s="606"/>
      <c r="M1342" s="606"/>
      <c r="N1342" s="606"/>
      <c r="O1342" s="606"/>
      <c r="P1342" s="606"/>
      <c r="Q1342" s="606"/>
      <c r="R1342" s="606"/>
      <c r="S1342" s="606"/>
      <c r="T1342" s="606"/>
      <c r="U1342" s="606"/>
      <c r="V1342" s="606"/>
      <c r="W1342" s="606"/>
      <c r="X1342" s="606"/>
      <c r="Y1342" s="606"/>
      <c r="Z1342" s="606"/>
    </row>
    <row r="1343" spans="9:26">
      <c r="I1343" s="606"/>
      <c r="J1343" s="606"/>
      <c r="K1343" s="606"/>
      <c r="L1343" s="606"/>
      <c r="M1343" s="606"/>
      <c r="N1343" s="606"/>
      <c r="O1343" s="606"/>
      <c r="P1343" s="606"/>
      <c r="Q1343" s="606"/>
      <c r="R1343" s="606"/>
      <c r="S1343" s="606"/>
      <c r="T1343" s="606"/>
      <c r="U1343" s="606"/>
      <c r="V1343" s="606"/>
      <c r="W1343" s="606"/>
      <c r="X1343" s="606"/>
      <c r="Y1343" s="606"/>
      <c r="Z1343" s="606"/>
    </row>
    <row r="1344" spans="9:26">
      <c r="I1344" s="606"/>
      <c r="J1344" s="606"/>
      <c r="K1344" s="606"/>
      <c r="L1344" s="606"/>
      <c r="M1344" s="606"/>
      <c r="N1344" s="606"/>
      <c r="O1344" s="606"/>
      <c r="P1344" s="606"/>
      <c r="Q1344" s="606"/>
      <c r="R1344" s="606"/>
      <c r="S1344" s="606"/>
      <c r="T1344" s="606"/>
      <c r="U1344" s="606"/>
      <c r="V1344" s="606"/>
      <c r="W1344" s="606"/>
      <c r="X1344" s="606"/>
      <c r="Y1344" s="606"/>
      <c r="Z1344" s="606"/>
    </row>
    <row r="1345" spans="9:26">
      <c r="I1345" s="606"/>
      <c r="J1345" s="606"/>
      <c r="K1345" s="606"/>
      <c r="L1345" s="606"/>
      <c r="M1345" s="606"/>
      <c r="N1345" s="606"/>
      <c r="O1345" s="606"/>
      <c r="P1345" s="606"/>
      <c r="Q1345" s="606"/>
      <c r="R1345" s="606"/>
      <c r="S1345" s="606"/>
      <c r="T1345" s="606"/>
      <c r="U1345" s="606"/>
      <c r="V1345" s="606"/>
      <c r="W1345" s="606"/>
      <c r="X1345" s="606"/>
      <c r="Y1345" s="606"/>
      <c r="Z1345" s="606"/>
    </row>
    <row r="1346" spans="9:26">
      <c r="I1346" s="606"/>
      <c r="J1346" s="606"/>
      <c r="K1346" s="606"/>
      <c r="L1346" s="606"/>
      <c r="M1346" s="606"/>
      <c r="N1346" s="606"/>
      <c r="O1346" s="606"/>
      <c r="P1346" s="606"/>
      <c r="Q1346" s="606"/>
      <c r="R1346" s="606"/>
      <c r="S1346" s="606"/>
      <c r="T1346" s="606"/>
      <c r="U1346" s="606"/>
      <c r="V1346" s="606"/>
      <c r="W1346" s="606"/>
      <c r="X1346" s="606"/>
      <c r="Y1346" s="606"/>
      <c r="Z1346" s="606"/>
    </row>
    <row r="1347" spans="9:26">
      <c r="I1347" s="606"/>
      <c r="J1347" s="606"/>
      <c r="K1347" s="606"/>
      <c r="L1347" s="606"/>
      <c r="M1347" s="606"/>
      <c r="N1347" s="606"/>
      <c r="O1347" s="606"/>
      <c r="P1347" s="606"/>
      <c r="Q1347" s="606"/>
      <c r="R1347" s="606"/>
      <c r="S1347" s="606"/>
      <c r="T1347" s="606"/>
      <c r="U1347" s="606"/>
      <c r="V1347" s="606"/>
      <c r="W1347" s="606"/>
      <c r="X1347" s="606"/>
      <c r="Y1347" s="606"/>
      <c r="Z1347" s="606"/>
    </row>
    <row r="1348" spans="9:26">
      <c r="I1348" s="606"/>
      <c r="J1348" s="606"/>
      <c r="K1348" s="606"/>
      <c r="L1348" s="606"/>
      <c r="M1348" s="606"/>
      <c r="N1348" s="606"/>
      <c r="O1348" s="606"/>
      <c r="P1348" s="606"/>
      <c r="Q1348" s="606"/>
      <c r="R1348" s="606"/>
      <c r="S1348" s="606"/>
      <c r="T1348" s="606"/>
      <c r="U1348" s="606"/>
      <c r="V1348" s="606"/>
      <c r="W1348" s="606"/>
      <c r="X1348" s="606"/>
      <c r="Y1348" s="606"/>
      <c r="Z1348" s="606"/>
    </row>
    <row r="1349" spans="9:26">
      <c r="I1349" s="606"/>
      <c r="J1349" s="606"/>
      <c r="K1349" s="606"/>
      <c r="L1349" s="606"/>
      <c r="M1349" s="606"/>
      <c r="N1349" s="606"/>
      <c r="O1349" s="606"/>
      <c r="P1349" s="606"/>
      <c r="Q1349" s="606"/>
      <c r="R1349" s="606"/>
      <c r="S1349" s="606"/>
      <c r="T1349" s="606"/>
      <c r="U1349" s="606"/>
      <c r="V1349" s="606"/>
      <c r="W1349" s="606"/>
      <c r="X1349" s="606"/>
      <c r="Y1349" s="606"/>
      <c r="Z1349" s="606"/>
    </row>
    <row r="1350" spans="9:26">
      <c r="I1350" s="606"/>
      <c r="J1350" s="606"/>
      <c r="K1350" s="606"/>
      <c r="L1350" s="606"/>
      <c r="M1350" s="606"/>
      <c r="N1350" s="606"/>
      <c r="O1350" s="606"/>
      <c r="P1350" s="606"/>
      <c r="Q1350" s="606"/>
      <c r="R1350" s="606"/>
      <c r="S1350" s="606"/>
      <c r="T1350" s="606"/>
      <c r="U1350" s="606"/>
      <c r="V1350" s="606"/>
      <c r="W1350" s="606"/>
      <c r="X1350" s="606"/>
      <c r="Y1350" s="606"/>
      <c r="Z1350" s="606"/>
    </row>
    <row r="1351" spans="9:26">
      <c r="I1351" s="606"/>
      <c r="J1351" s="606"/>
      <c r="K1351" s="606"/>
      <c r="L1351" s="606"/>
      <c r="M1351" s="606"/>
      <c r="N1351" s="606"/>
      <c r="O1351" s="606"/>
      <c r="P1351" s="606"/>
      <c r="Q1351" s="606"/>
      <c r="R1351" s="606"/>
      <c r="S1351" s="606"/>
      <c r="T1351" s="606"/>
      <c r="U1351" s="606"/>
      <c r="V1351" s="606"/>
      <c r="W1351" s="606"/>
      <c r="X1351" s="606"/>
      <c r="Y1351" s="606"/>
      <c r="Z1351" s="606"/>
    </row>
    <row r="1352" spans="9:26">
      <c r="I1352" s="606"/>
      <c r="J1352" s="606"/>
      <c r="K1352" s="606"/>
      <c r="L1352" s="606"/>
      <c r="M1352" s="606"/>
      <c r="N1352" s="606"/>
      <c r="O1352" s="606"/>
      <c r="P1352" s="606"/>
      <c r="Q1352" s="606"/>
      <c r="R1352" s="606"/>
      <c r="S1352" s="606"/>
      <c r="T1352" s="606"/>
      <c r="U1352" s="606"/>
      <c r="V1352" s="606"/>
      <c r="W1352" s="606"/>
      <c r="X1352" s="606"/>
      <c r="Y1352" s="606"/>
      <c r="Z1352" s="606"/>
    </row>
    <row r="1353" spans="9:26">
      <c r="I1353" s="606"/>
      <c r="J1353" s="606"/>
      <c r="K1353" s="606"/>
      <c r="L1353" s="606"/>
      <c r="M1353" s="606"/>
      <c r="N1353" s="606"/>
      <c r="O1353" s="606"/>
      <c r="P1353" s="606"/>
      <c r="Q1353" s="606"/>
      <c r="R1353" s="606"/>
      <c r="S1353" s="606"/>
      <c r="T1353" s="606"/>
      <c r="U1353" s="606"/>
      <c r="V1353" s="606"/>
      <c r="W1353" s="606"/>
      <c r="X1353" s="606"/>
      <c r="Y1353" s="606"/>
      <c r="Z1353" s="606"/>
    </row>
    <row r="1354" spans="9:26">
      <c r="I1354" s="606"/>
      <c r="J1354" s="606"/>
      <c r="K1354" s="606"/>
      <c r="L1354" s="606"/>
      <c r="M1354" s="606"/>
      <c r="N1354" s="606"/>
      <c r="O1354" s="606"/>
      <c r="P1354" s="606"/>
      <c r="Q1354" s="606"/>
      <c r="R1354" s="606"/>
      <c r="S1354" s="606"/>
      <c r="T1354" s="606"/>
      <c r="U1354" s="606"/>
      <c r="V1354" s="606"/>
      <c r="W1354" s="606"/>
      <c r="X1354" s="606"/>
      <c r="Y1354" s="606"/>
      <c r="Z1354" s="606"/>
    </row>
    <row r="1355" spans="9:26">
      <c r="I1355" s="606"/>
      <c r="J1355" s="606"/>
      <c r="K1355" s="606"/>
      <c r="L1355" s="606"/>
      <c r="M1355" s="606"/>
      <c r="N1355" s="606"/>
      <c r="O1355" s="606"/>
      <c r="P1355" s="606"/>
      <c r="Q1355" s="606"/>
      <c r="R1355" s="606"/>
      <c r="S1355" s="606"/>
      <c r="T1355" s="606"/>
      <c r="U1355" s="606"/>
      <c r="V1355" s="606"/>
      <c r="W1355" s="606"/>
      <c r="X1355" s="606"/>
      <c r="Y1355" s="606"/>
      <c r="Z1355" s="606"/>
    </row>
    <row r="1356" spans="9:26">
      <c r="I1356" s="606"/>
      <c r="J1356" s="606"/>
      <c r="K1356" s="606"/>
      <c r="L1356" s="606"/>
      <c r="M1356" s="606"/>
      <c r="N1356" s="606"/>
      <c r="O1356" s="606"/>
      <c r="P1356" s="606"/>
      <c r="Q1356" s="606"/>
      <c r="R1356" s="606"/>
      <c r="S1356" s="606"/>
      <c r="T1356" s="606"/>
      <c r="U1356" s="606"/>
      <c r="V1356" s="606"/>
      <c r="W1356" s="606"/>
      <c r="X1356" s="606"/>
      <c r="Y1356" s="606"/>
      <c r="Z1356" s="606"/>
    </row>
    <row r="1357" spans="9:26">
      <c r="I1357" s="606"/>
      <c r="J1357" s="606"/>
      <c r="K1357" s="606"/>
      <c r="L1357" s="606"/>
      <c r="M1357" s="606"/>
      <c r="N1357" s="606"/>
      <c r="O1357" s="606"/>
      <c r="P1357" s="606"/>
      <c r="Q1357" s="606"/>
      <c r="R1357" s="606"/>
      <c r="S1357" s="606"/>
      <c r="T1357" s="606"/>
      <c r="U1357" s="606"/>
      <c r="V1357" s="606"/>
      <c r="W1357" s="606"/>
      <c r="X1357" s="606"/>
      <c r="Y1357" s="606"/>
      <c r="Z1357" s="606"/>
    </row>
    <row r="1358" spans="9:26">
      <c r="I1358" s="606"/>
      <c r="J1358" s="606"/>
      <c r="K1358" s="606"/>
      <c r="L1358" s="606"/>
      <c r="M1358" s="606"/>
      <c r="N1358" s="606"/>
      <c r="O1358" s="606"/>
      <c r="P1358" s="606"/>
      <c r="Q1358" s="606"/>
      <c r="R1358" s="606"/>
      <c r="S1358" s="606"/>
      <c r="T1358" s="606"/>
      <c r="U1358" s="606"/>
      <c r="V1358" s="606"/>
      <c r="W1358" s="606"/>
      <c r="X1358" s="606"/>
      <c r="Y1358" s="606"/>
      <c r="Z1358" s="606"/>
    </row>
    <row r="1359" spans="9:26">
      <c r="I1359" s="606"/>
      <c r="J1359" s="606"/>
      <c r="K1359" s="606"/>
      <c r="L1359" s="606"/>
      <c r="M1359" s="606"/>
      <c r="N1359" s="606"/>
      <c r="O1359" s="606"/>
      <c r="P1359" s="606"/>
      <c r="Q1359" s="606"/>
      <c r="R1359" s="606"/>
      <c r="S1359" s="606"/>
      <c r="T1359" s="606"/>
      <c r="U1359" s="606"/>
      <c r="V1359" s="606"/>
      <c r="W1359" s="606"/>
      <c r="X1359" s="606"/>
      <c r="Y1359" s="606"/>
      <c r="Z1359" s="606"/>
    </row>
    <row r="1360" spans="9:26">
      <c r="I1360" s="606"/>
      <c r="J1360" s="606"/>
      <c r="K1360" s="606"/>
      <c r="L1360" s="606"/>
      <c r="M1360" s="606"/>
      <c r="N1360" s="606"/>
      <c r="O1360" s="606"/>
      <c r="P1360" s="606"/>
      <c r="Q1360" s="606"/>
      <c r="R1360" s="606"/>
      <c r="S1360" s="606"/>
      <c r="T1360" s="606"/>
      <c r="U1360" s="606"/>
      <c r="V1360" s="606"/>
      <c r="W1360" s="606"/>
      <c r="X1360" s="606"/>
      <c r="Y1360" s="606"/>
      <c r="Z1360" s="606"/>
    </row>
    <row r="1361" spans="9:26">
      <c r="I1361" s="606"/>
      <c r="J1361" s="606"/>
      <c r="K1361" s="606"/>
      <c r="L1361" s="606"/>
      <c r="M1361" s="606"/>
      <c r="N1361" s="606"/>
      <c r="O1361" s="606"/>
      <c r="P1361" s="606"/>
      <c r="Q1361" s="606"/>
      <c r="R1361" s="606"/>
      <c r="S1361" s="606"/>
      <c r="T1361" s="606"/>
      <c r="U1361" s="606"/>
      <c r="V1361" s="606"/>
      <c r="W1361" s="606"/>
      <c r="X1361" s="606"/>
      <c r="Y1361" s="606"/>
      <c r="Z1361" s="606"/>
    </row>
    <row r="1362" spans="9:26">
      <c r="I1362" s="606"/>
      <c r="J1362" s="606"/>
      <c r="K1362" s="606"/>
      <c r="L1362" s="606"/>
      <c r="M1362" s="606"/>
      <c r="N1362" s="606"/>
      <c r="O1362" s="606"/>
      <c r="P1362" s="606"/>
      <c r="Q1362" s="606"/>
      <c r="R1362" s="606"/>
      <c r="S1362" s="606"/>
      <c r="T1362" s="606"/>
      <c r="U1362" s="606"/>
      <c r="V1362" s="606"/>
      <c r="W1362" s="606"/>
      <c r="X1362" s="606"/>
      <c r="Y1362" s="606"/>
      <c r="Z1362" s="606"/>
    </row>
    <row r="1363" spans="9:26">
      <c r="I1363" s="606"/>
      <c r="J1363" s="606"/>
      <c r="K1363" s="606"/>
      <c r="L1363" s="606"/>
      <c r="M1363" s="606"/>
      <c r="N1363" s="606"/>
      <c r="O1363" s="606"/>
      <c r="P1363" s="606"/>
      <c r="Q1363" s="606"/>
      <c r="R1363" s="606"/>
      <c r="S1363" s="606"/>
      <c r="T1363" s="606"/>
      <c r="U1363" s="606"/>
      <c r="V1363" s="606"/>
      <c r="W1363" s="606"/>
      <c r="X1363" s="606"/>
      <c r="Y1363" s="606"/>
      <c r="Z1363" s="606"/>
    </row>
    <row r="1364" spans="9:26">
      <c r="I1364" s="606"/>
      <c r="J1364" s="606"/>
      <c r="K1364" s="606"/>
      <c r="L1364" s="606"/>
      <c r="M1364" s="606"/>
      <c r="N1364" s="606"/>
      <c r="O1364" s="606"/>
      <c r="P1364" s="606"/>
      <c r="Q1364" s="606"/>
      <c r="R1364" s="606"/>
      <c r="S1364" s="606"/>
      <c r="T1364" s="606"/>
      <c r="U1364" s="606"/>
      <c r="V1364" s="606"/>
      <c r="W1364" s="606"/>
      <c r="X1364" s="606"/>
      <c r="Y1364" s="606"/>
      <c r="Z1364" s="606"/>
    </row>
    <row r="1365" spans="9:26">
      <c r="I1365" s="606"/>
      <c r="J1365" s="606"/>
      <c r="K1365" s="606"/>
      <c r="L1365" s="606"/>
      <c r="M1365" s="606"/>
      <c r="N1365" s="606"/>
      <c r="O1365" s="606"/>
      <c r="P1365" s="606"/>
      <c r="Q1365" s="606"/>
      <c r="R1365" s="606"/>
      <c r="S1365" s="606"/>
      <c r="T1365" s="606"/>
      <c r="U1365" s="606"/>
      <c r="V1365" s="606"/>
      <c r="W1365" s="606"/>
      <c r="X1365" s="606"/>
      <c r="Y1365" s="606"/>
      <c r="Z1365" s="606"/>
    </row>
    <row r="1366" spans="9:26">
      <c r="I1366" s="606"/>
      <c r="J1366" s="606"/>
      <c r="K1366" s="606"/>
      <c r="L1366" s="606"/>
      <c r="M1366" s="606"/>
      <c r="N1366" s="606"/>
      <c r="O1366" s="606"/>
      <c r="P1366" s="606"/>
      <c r="Q1366" s="606"/>
      <c r="R1366" s="606"/>
      <c r="S1366" s="606"/>
      <c r="T1366" s="606"/>
      <c r="U1366" s="606"/>
      <c r="V1366" s="606"/>
      <c r="W1366" s="606"/>
      <c r="X1366" s="606"/>
      <c r="Y1366" s="606"/>
      <c r="Z1366" s="606"/>
    </row>
    <row r="1367" spans="9:26">
      <c r="I1367" s="606"/>
      <c r="J1367" s="606"/>
      <c r="K1367" s="606"/>
      <c r="L1367" s="606"/>
      <c r="M1367" s="606"/>
      <c r="N1367" s="606"/>
      <c r="O1367" s="606"/>
      <c r="P1367" s="606"/>
      <c r="Q1367" s="606"/>
      <c r="R1367" s="606"/>
      <c r="S1367" s="606"/>
      <c r="T1367" s="606"/>
      <c r="U1367" s="606"/>
      <c r="V1367" s="606"/>
      <c r="W1367" s="606"/>
      <c r="X1367" s="606"/>
      <c r="Y1367" s="606"/>
      <c r="Z1367" s="606"/>
    </row>
    <row r="1368" spans="9:26">
      <c r="I1368" s="606"/>
      <c r="J1368" s="606"/>
      <c r="K1368" s="606"/>
      <c r="L1368" s="606"/>
      <c r="M1368" s="606"/>
      <c r="N1368" s="606"/>
      <c r="O1368" s="606"/>
      <c r="P1368" s="606"/>
      <c r="Q1368" s="606"/>
      <c r="R1368" s="606"/>
      <c r="S1368" s="606"/>
      <c r="T1368" s="606"/>
      <c r="U1368" s="606"/>
      <c r="V1368" s="606"/>
      <c r="W1368" s="606"/>
      <c r="X1368" s="606"/>
      <c r="Y1368" s="606"/>
      <c r="Z1368" s="606"/>
    </row>
    <row r="1369" spans="9:26">
      <c r="I1369" s="606"/>
      <c r="J1369" s="606"/>
      <c r="K1369" s="606"/>
      <c r="L1369" s="606"/>
      <c r="M1369" s="606"/>
      <c r="N1369" s="606"/>
      <c r="O1369" s="606"/>
      <c r="P1369" s="606"/>
      <c r="Q1369" s="606"/>
      <c r="R1369" s="606"/>
      <c r="S1369" s="606"/>
      <c r="T1369" s="606"/>
      <c r="U1369" s="606"/>
      <c r="V1369" s="606"/>
      <c r="W1369" s="606"/>
      <c r="X1369" s="606"/>
      <c r="Y1369" s="606"/>
      <c r="Z1369" s="606"/>
    </row>
    <row r="1370" spans="9:26">
      <c r="I1370" s="606"/>
      <c r="J1370" s="606"/>
      <c r="K1370" s="606"/>
      <c r="L1370" s="606"/>
      <c r="M1370" s="606"/>
      <c r="N1370" s="606"/>
      <c r="O1370" s="606"/>
      <c r="P1370" s="606"/>
      <c r="Q1370" s="606"/>
      <c r="R1370" s="606"/>
      <c r="S1370" s="606"/>
      <c r="T1370" s="606"/>
      <c r="U1370" s="606"/>
      <c r="V1370" s="606"/>
      <c r="W1370" s="606"/>
      <c r="X1370" s="606"/>
      <c r="Y1370" s="606"/>
      <c r="Z1370" s="606"/>
    </row>
    <row r="1371" spans="9:26">
      <c r="I1371" s="606"/>
      <c r="J1371" s="606"/>
      <c r="K1371" s="606"/>
      <c r="L1371" s="606"/>
      <c r="M1371" s="606"/>
      <c r="N1371" s="606"/>
      <c r="O1371" s="606"/>
      <c r="P1371" s="606"/>
      <c r="Q1371" s="606"/>
      <c r="R1371" s="606"/>
      <c r="S1371" s="606"/>
      <c r="T1371" s="606"/>
      <c r="U1371" s="606"/>
      <c r="V1371" s="606"/>
      <c r="W1371" s="606"/>
      <c r="X1371" s="606"/>
      <c r="Y1371" s="606"/>
      <c r="Z1371" s="606"/>
    </row>
    <row r="1372" spans="9:26">
      <c r="I1372" s="606"/>
      <c r="J1372" s="606"/>
      <c r="K1372" s="606"/>
      <c r="L1372" s="606"/>
      <c r="M1372" s="606"/>
      <c r="N1372" s="606"/>
      <c r="O1372" s="606"/>
      <c r="P1372" s="606"/>
      <c r="Q1372" s="606"/>
      <c r="R1372" s="606"/>
      <c r="S1372" s="606"/>
      <c r="T1372" s="606"/>
      <c r="U1372" s="606"/>
      <c r="V1372" s="606"/>
      <c r="W1372" s="606"/>
      <c r="X1372" s="606"/>
      <c r="Y1372" s="606"/>
      <c r="Z1372" s="606"/>
    </row>
    <row r="1373" spans="9:26">
      <c r="I1373" s="606"/>
      <c r="J1373" s="606"/>
      <c r="K1373" s="606"/>
      <c r="L1373" s="606"/>
      <c r="M1373" s="606"/>
      <c r="N1373" s="606"/>
      <c r="O1373" s="606"/>
      <c r="P1373" s="606"/>
      <c r="Q1373" s="606"/>
      <c r="R1373" s="606"/>
      <c r="S1373" s="606"/>
      <c r="T1373" s="606"/>
      <c r="U1373" s="606"/>
      <c r="V1373" s="606"/>
      <c r="W1373" s="606"/>
      <c r="X1373" s="606"/>
      <c r="Y1373" s="606"/>
      <c r="Z1373" s="606"/>
    </row>
    <row r="1374" spans="9:26">
      <c r="I1374" s="606"/>
      <c r="J1374" s="606"/>
      <c r="K1374" s="606"/>
      <c r="L1374" s="606"/>
      <c r="M1374" s="606"/>
      <c r="N1374" s="606"/>
      <c r="O1374" s="606"/>
      <c r="P1374" s="606"/>
      <c r="Q1374" s="606"/>
      <c r="R1374" s="606"/>
      <c r="S1374" s="606"/>
      <c r="T1374" s="606"/>
      <c r="U1374" s="606"/>
      <c r="V1374" s="606"/>
      <c r="W1374" s="606"/>
      <c r="X1374" s="606"/>
      <c r="Y1374" s="606"/>
      <c r="Z1374" s="606"/>
    </row>
    <row r="1375" spans="9:26">
      <c r="I1375" s="606"/>
      <c r="J1375" s="606"/>
      <c r="K1375" s="606"/>
      <c r="L1375" s="606"/>
      <c r="M1375" s="606"/>
      <c r="N1375" s="606"/>
      <c r="O1375" s="606"/>
      <c r="P1375" s="606"/>
      <c r="Q1375" s="606"/>
      <c r="R1375" s="606"/>
      <c r="S1375" s="606"/>
      <c r="T1375" s="606"/>
      <c r="U1375" s="606"/>
      <c r="V1375" s="606"/>
      <c r="W1375" s="606"/>
      <c r="X1375" s="606"/>
      <c r="Y1375" s="606"/>
      <c r="Z1375" s="606"/>
    </row>
    <row r="1376" spans="9:26">
      <c r="I1376" s="606"/>
      <c r="J1376" s="606"/>
      <c r="K1376" s="606"/>
      <c r="L1376" s="606"/>
      <c r="M1376" s="606"/>
      <c r="N1376" s="606"/>
      <c r="O1376" s="606"/>
      <c r="P1376" s="606"/>
      <c r="Q1376" s="606"/>
      <c r="R1376" s="606"/>
      <c r="S1376" s="606"/>
      <c r="T1376" s="606"/>
      <c r="U1376" s="606"/>
      <c r="V1376" s="606"/>
      <c r="W1376" s="606"/>
      <c r="X1376" s="606"/>
      <c r="Y1376" s="606"/>
      <c r="Z1376" s="606"/>
    </row>
    <row r="1377" spans="9:26">
      <c r="I1377" s="606"/>
      <c r="J1377" s="606"/>
      <c r="K1377" s="606"/>
      <c r="L1377" s="606"/>
      <c r="M1377" s="606"/>
      <c r="N1377" s="606"/>
      <c r="O1377" s="606"/>
      <c r="P1377" s="606"/>
      <c r="Q1377" s="606"/>
      <c r="R1377" s="606"/>
      <c r="S1377" s="606"/>
      <c r="T1377" s="606"/>
      <c r="U1377" s="606"/>
      <c r="V1377" s="606"/>
      <c r="W1377" s="606"/>
      <c r="X1377" s="606"/>
      <c r="Y1377" s="606"/>
      <c r="Z1377" s="606"/>
    </row>
    <row r="1378" spans="9:26">
      <c r="I1378" s="606"/>
      <c r="J1378" s="606"/>
      <c r="K1378" s="606"/>
      <c r="L1378" s="606"/>
      <c r="M1378" s="606"/>
      <c r="N1378" s="606"/>
      <c r="O1378" s="606"/>
      <c r="P1378" s="606"/>
      <c r="Q1378" s="606"/>
      <c r="R1378" s="606"/>
      <c r="S1378" s="606"/>
      <c r="T1378" s="606"/>
      <c r="U1378" s="606"/>
      <c r="V1378" s="606"/>
      <c r="W1378" s="606"/>
      <c r="X1378" s="606"/>
      <c r="Y1378" s="606"/>
      <c r="Z1378" s="606"/>
    </row>
    <row r="1379" spans="9:26">
      <c r="I1379" s="606"/>
      <c r="J1379" s="606"/>
      <c r="K1379" s="606"/>
      <c r="L1379" s="606"/>
      <c r="M1379" s="606"/>
      <c r="N1379" s="606"/>
      <c r="O1379" s="606"/>
      <c r="P1379" s="606"/>
      <c r="Q1379" s="606"/>
      <c r="R1379" s="606"/>
      <c r="S1379" s="606"/>
      <c r="T1379" s="606"/>
      <c r="U1379" s="606"/>
      <c r="V1379" s="606"/>
      <c r="W1379" s="606"/>
      <c r="X1379" s="606"/>
      <c r="Y1379" s="606"/>
      <c r="Z1379" s="606"/>
    </row>
    <row r="1380" spans="9:26">
      <c r="I1380" s="606"/>
      <c r="J1380" s="606"/>
      <c r="K1380" s="606"/>
      <c r="L1380" s="606"/>
      <c r="M1380" s="606"/>
      <c r="N1380" s="606"/>
      <c r="O1380" s="606"/>
      <c r="P1380" s="606"/>
      <c r="Q1380" s="606"/>
      <c r="R1380" s="606"/>
      <c r="S1380" s="606"/>
      <c r="T1380" s="606"/>
      <c r="U1380" s="606"/>
      <c r="V1380" s="606"/>
      <c r="W1380" s="606"/>
      <c r="X1380" s="606"/>
      <c r="Y1380" s="606"/>
      <c r="Z1380" s="606"/>
    </row>
    <row r="1381" spans="9:26">
      <c r="I1381" s="606"/>
      <c r="J1381" s="606"/>
      <c r="K1381" s="606"/>
      <c r="L1381" s="606"/>
      <c r="M1381" s="606"/>
      <c r="N1381" s="606"/>
      <c r="O1381" s="606"/>
      <c r="P1381" s="606"/>
      <c r="Q1381" s="606"/>
      <c r="R1381" s="606"/>
      <c r="S1381" s="606"/>
      <c r="T1381" s="606"/>
      <c r="U1381" s="606"/>
      <c r="V1381" s="606"/>
      <c r="W1381" s="606"/>
      <c r="X1381" s="606"/>
      <c r="Y1381" s="606"/>
      <c r="Z1381" s="606"/>
    </row>
    <row r="1382" spans="9:26">
      <c r="I1382" s="606"/>
      <c r="J1382" s="606"/>
      <c r="K1382" s="606"/>
      <c r="L1382" s="606"/>
      <c r="M1382" s="606"/>
      <c r="N1382" s="606"/>
      <c r="O1382" s="606"/>
      <c r="P1382" s="606"/>
      <c r="Q1382" s="606"/>
      <c r="R1382" s="606"/>
      <c r="S1382" s="606"/>
      <c r="T1382" s="606"/>
      <c r="U1382" s="606"/>
      <c r="V1382" s="606"/>
      <c r="W1382" s="606"/>
      <c r="X1382" s="606"/>
      <c r="Y1382" s="606"/>
      <c r="Z1382" s="606"/>
    </row>
    <row r="1383" spans="9:26">
      <c r="I1383" s="606"/>
      <c r="J1383" s="606"/>
      <c r="K1383" s="606"/>
      <c r="L1383" s="606"/>
      <c r="M1383" s="606"/>
      <c r="N1383" s="606"/>
      <c r="O1383" s="606"/>
      <c r="P1383" s="606"/>
      <c r="Q1383" s="606"/>
      <c r="R1383" s="606"/>
      <c r="S1383" s="606"/>
      <c r="T1383" s="606"/>
      <c r="U1383" s="606"/>
      <c r="V1383" s="606"/>
      <c r="W1383" s="606"/>
      <c r="X1383" s="606"/>
      <c r="Y1383" s="606"/>
      <c r="Z1383" s="606"/>
    </row>
    <row r="1384" spans="9:26">
      <c r="I1384" s="606"/>
      <c r="J1384" s="606"/>
      <c r="K1384" s="606"/>
      <c r="L1384" s="606"/>
      <c r="M1384" s="606"/>
      <c r="N1384" s="606"/>
      <c r="O1384" s="606"/>
      <c r="P1384" s="606"/>
      <c r="Q1384" s="606"/>
      <c r="R1384" s="606"/>
      <c r="S1384" s="606"/>
      <c r="T1384" s="606"/>
      <c r="U1384" s="606"/>
      <c r="V1384" s="606"/>
      <c r="W1384" s="606"/>
      <c r="X1384" s="606"/>
      <c r="Y1384" s="606"/>
      <c r="Z1384" s="606"/>
    </row>
    <row r="1385" spans="9:26">
      <c r="I1385" s="606"/>
      <c r="J1385" s="606"/>
      <c r="K1385" s="606"/>
      <c r="L1385" s="606"/>
      <c r="M1385" s="606"/>
      <c r="N1385" s="606"/>
      <c r="O1385" s="606"/>
      <c r="P1385" s="606"/>
      <c r="Q1385" s="606"/>
      <c r="R1385" s="606"/>
      <c r="S1385" s="606"/>
      <c r="T1385" s="606"/>
      <c r="U1385" s="606"/>
      <c r="V1385" s="606"/>
      <c r="W1385" s="606"/>
      <c r="X1385" s="606"/>
      <c r="Y1385" s="606"/>
      <c r="Z1385" s="606"/>
    </row>
    <row r="1386" spans="9:26">
      <c r="I1386" s="606"/>
      <c r="J1386" s="606"/>
      <c r="K1386" s="606"/>
      <c r="L1386" s="606"/>
      <c r="M1386" s="606"/>
      <c r="N1386" s="606"/>
      <c r="O1386" s="606"/>
      <c r="P1386" s="606"/>
      <c r="Q1386" s="606"/>
      <c r="R1386" s="606"/>
      <c r="S1386" s="606"/>
      <c r="T1386" s="606"/>
      <c r="U1386" s="606"/>
      <c r="V1386" s="606"/>
      <c r="W1386" s="606"/>
      <c r="X1386" s="606"/>
      <c r="Y1386" s="606"/>
      <c r="Z1386" s="606"/>
    </row>
    <row r="1387" spans="9:26">
      <c r="I1387" s="606"/>
      <c r="J1387" s="606"/>
      <c r="K1387" s="606"/>
      <c r="L1387" s="606"/>
      <c r="M1387" s="606"/>
      <c r="N1387" s="606"/>
      <c r="O1387" s="606"/>
      <c r="P1387" s="606"/>
      <c r="Q1387" s="606"/>
      <c r="R1387" s="606"/>
      <c r="S1387" s="606"/>
      <c r="T1387" s="606"/>
      <c r="U1387" s="606"/>
      <c r="V1387" s="606"/>
      <c r="W1387" s="606"/>
      <c r="X1387" s="606"/>
      <c r="Y1387" s="606"/>
      <c r="Z1387" s="606"/>
    </row>
    <row r="1388" spans="9:26">
      <c r="I1388" s="606"/>
      <c r="J1388" s="606"/>
      <c r="K1388" s="606"/>
      <c r="L1388" s="606"/>
      <c r="M1388" s="606"/>
      <c r="N1388" s="606"/>
      <c r="O1388" s="606"/>
      <c r="P1388" s="606"/>
      <c r="Q1388" s="606"/>
      <c r="R1388" s="606"/>
      <c r="S1388" s="606"/>
      <c r="T1388" s="606"/>
      <c r="U1388" s="606"/>
      <c r="V1388" s="606"/>
      <c r="W1388" s="606"/>
      <c r="X1388" s="606"/>
      <c r="Y1388" s="606"/>
      <c r="Z1388" s="606"/>
    </row>
    <row r="1389" spans="9:26">
      <c r="I1389" s="606"/>
      <c r="J1389" s="606"/>
      <c r="K1389" s="606"/>
      <c r="L1389" s="606"/>
      <c r="M1389" s="606"/>
      <c r="N1389" s="606"/>
      <c r="O1389" s="606"/>
      <c r="P1389" s="606"/>
      <c r="Q1389" s="606"/>
      <c r="R1389" s="606"/>
      <c r="S1389" s="606"/>
      <c r="T1389" s="606"/>
      <c r="U1389" s="606"/>
      <c r="V1389" s="606"/>
      <c r="W1389" s="606"/>
      <c r="X1389" s="606"/>
      <c r="Y1389" s="606"/>
      <c r="Z1389" s="606"/>
    </row>
    <row r="1390" spans="9:26">
      <c r="I1390" s="606"/>
      <c r="J1390" s="606"/>
      <c r="K1390" s="606"/>
      <c r="L1390" s="606"/>
      <c r="M1390" s="606"/>
      <c r="N1390" s="606"/>
      <c r="O1390" s="606"/>
      <c r="P1390" s="606"/>
      <c r="Q1390" s="606"/>
      <c r="R1390" s="606"/>
      <c r="S1390" s="606"/>
      <c r="T1390" s="606"/>
      <c r="U1390" s="606"/>
      <c r="V1390" s="606"/>
      <c r="W1390" s="606"/>
      <c r="X1390" s="606"/>
      <c r="Y1390" s="606"/>
      <c r="Z1390" s="606"/>
    </row>
    <row r="1391" spans="9:26">
      <c r="I1391" s="606"/>
      <c r="J1391" s="606"/>
      <c r="K1391" s="606"/>
      <c r="L1391" s="606"/>
      <c r="M1391" s="606"/>
      <c r="N1391" s="606"/>
      <c r="O1391" s="606"/>
      <c r="P1391" s="606"/>
      <c r="Q1391" s="606"/>
      <c r="R1391" s="606"/>
      <c r="S1391" s="606"/>
      <c r="T1391" s="606"/>
      <c r="U1391" s="606"/>
      <c r="V1391" s="606"/>
      <c r="W1391" s="606"/>
      <c r="X1391" s="606"/>
      <c r="Y1391" s="606"/>
      <c r="Z1391" s="606"/>
    </row>
    <row r="1392" spans="9:26">
      <c r="I1392" s="606"/>
      <c r="J1392" s="606"/>
      <c r="K1392" s="606"/>
      <c r="L1392" s="606"/>
      <c r="M1392" s="606"/>
      <c r="N1392" s="606"/>
      <c r="O1392" s="606"/>
      <c r="P1392" s="606"/>
      <c r="Q1392" s="606"/>
      <c r="R1392" s="606"/>
      <c r="S1392" s="606"/>
      <c r="T1392" s="606"/>
      <c r="U1392" s="606"/>
      <c r="V1392" s="606"/>
      <c r="W1392" s="606"/>
      <c r="X1392" s="606"/>
      <c r="Y1392" s="606"/>
      <c r="Z1392" s="606"/>
    </row>
    <row r="1393" spans="9:26">
      <c r="I1393" s="606"/>
      <c r="J1393" s="606"/>
      <c r="K1393" s="606"/>
      <c r="L1393" s="606"/>
      <c r="M1393" s="606"/>
      <c r="N1393" s="606"/>
      <c r="O1393" s="606"/>
      <c r="P1393" s="606"/>
      <c r="Q1393" s="606"/>
      <c r="R1393" s="606"/>
      <c r="S1393" s="606"/>
      <c r="T1393" s="606"/>
      <c r="U1393" s="606"/>
      <c r="V1393" s="606"/>
      <c r="W1393" s="606"/>
      <c r="X1393" s="606"/>
      <c r="Y1393" s="606"/>
      <c r="Z1393" s="606"/>
    </row>
    <row r="1394" spans="9:26">
      <c r="I1394" s="606"/>
      <c r="J1394" s="606"/>
      <c r="K1394" s="606"/>
      <c r="L1394" s="606"/>
      <c r="M1394" s="606"/>
      <c r="N1394" s="606"/>
      <c r="O1394" s="606"/>
      <c r="P1394" s="606"/>
      <c r="Q1394" s="606"/>
      <c r="R1394" s="606"/>
      <c r="S1394" s="606"/>
      <c r="T1394" s="606"/>
      <c r="U1394" s="606"/>
      <c r="V1394" s="606"/>
      <c r="W1394" s="606"/>
      <c r="X1394" s="606"/>
      <c r="Y1394" s="606"/>
      <c r="Z1394" s="606"/>
    </row>
    <row r="1395" spans="9:26">
      <c r="I1395" s="606"/>
      <c r="J1395" s="606"/>
      <c r="K1395" s="606"/>
      <c r="L1395" s="606"/>
      <c r="M1395" s="606"/>
      <c r="N1395" s="606"/>
      <c r="O1395" s="606"/>
      <c r="P1395" s="606"/>
      <c r="Q1395" s="606"/>
      <c r="R1395" s="606"/>
      <c r="S1395" s="606"/>
      <c r="T1395" s="606"/>
      <c r="U1395" s="606"/>
      <c r="V1395" s="606"/>
      <c r="W1395" s="606"/>
      <c r="X1395" s="606"/>
      <c r="Y1395" s="606"/>
      <c r="Z1395" s="606"/>
    </row>
    <row r="1396" spans="9:26">
      <c r="I1396" s="606"/>
      <c r="J1396" s="606"/>
      <c r="K1396" s="606"/>
      <c r="L1396" s="606"/>
      <c r="M1396" s="606"/>
      <c r="N1396" s="606"/>
      <c r="O1396" s="606"/>
      <c r="P1396" s="606"/>
      <c r="Q1396" s="606"/>
      <c r="R1396" s="606"/>
      <c r="S1396" s="606"/>
      <c r="T1396" s="606"/>
      <c r="U1396" s="606"/>
      <c r="V1396" s="606"/>
      <c r="W1396" s="606"/>
      <c r="X1396" s="606"/>
      <c r="Y1396" s="606"/>
      <c r="Z1396" s="606"/>
    </row>
    <row r="1397" spans="9:26">
      <c r="I1397" s="606"/>
      <c r="J1397" s="606"/>
      <c r="K1397" s="606"/>
      <c r="L1397" s="606"/>
      <c r="M1397" s="606"/>
      <c r="N1397" s="606"/>
      <c r="O1397" s="606"/>
      <c r="P1397" s="606"/>
      <c r="Q1397" s="606"/>
      <c r="R1397" s="606"/>
      <c r="S1397" s="606"/>
      <c r="T1397" s="606"/>
      <c r="U1397" s="606"/>
      <c r="V1397" s="606"/>
      <c r="W1397" s="606"/>
      <c r="X1397" s="606"/>
      <c r="Y1397" s="606"/>
      <c r="Z1397" s="606"/>
    </row>
    <row r="1398" spans="9:26">
      <c r="I1398" s="606"/>
      <c r="J1398" s="606"/>
      <c r="K1398" s="606"/>
      <c r="L1398" s="606"/>
      <c r="M1398" s="606"/>
      <c r="N1398" s="606"/>
      <c r="O1398" s="606"/>
      <c r="P1398" s="606"/>
      <c r="Q1398" s="606"/>
      <c r="R1398" s="606"/>
      <c r="S1398" s="606"/>
      <c r="T1398" s="606"/>
      <c r="U1398" s="606"/>
      <c r="V1398" s="606"/>
      <c r="W1398" s="606"/>
      <c r="X1398" s="606"/>
      <c r="Y1398" s="606"/>
      <c r="Z1398" s="606"/>
    </row>
    <row r="1399" spans="9:26">
      <c r="I1399" s="606"/>
      <c r="J1399" s="606"/>
      <c r="K1399" s="606"/>
      <c r="L1399" s="606"/>
      <c r="M1399" s="606"/>
      <c r="N1399" s="606"/>
      <c r="O1399" s="606"/>
      <c r="P1399" s="606"/>
      <c r="Q1399" s="606"/>
      <c r="R1399" s="606"/>
      <c r="S1399" s="606"/>
      <c r="T1399" s="606"/>
      <c r="U1399" s="606"/>
      <c r="V1399" s="606"/>
      <c r="W1399" s="606"/>
      <c r="X1399" s="606"/>
      <c r="Y1399" s="606"/>
      <c r="Z1399" s="606"/>
    </row>
    <row r="1400" spans="9:26">
      <c r="I1400" s="606"/>
      <c r="J1400" s="606"/>
      <c r="K1400" s="606"/>
      <c r="L1400" s="606"/>
      <c r="M1400" s="606"/>
      <c r="N1400" s="606"/>
      <c r="O1400" s="606"/>
      <c r="P1400" s="606"/>
      <c r="Q1400" s="606"/>
      <c r="R1400" s="606"/>
      <c r="S1400" s="606"/>
      <c r="T1400" s="606"/>
      <c r="U1400" s="606"/>
      <c r="V1400" s="606"/>
      <c r="W1400" s="606"/>
      <c r="X1400" s="606"/>
      <c r="Y1400" s="606"/>
      <c r="Z1400" s="606"/>
    </row>
    <row r="1401" spans="9:26">
      <c r="I1401" s="606"/>
      <c r="J1401" s="606"/>
      <c r="K1401" s="606"/>
      <c r="L1401" s="606"/>
      <c r="M1401" s="606"/>
      <c r="N1401" s="606"/>
      <c r="O1401" s="606"/>
      <c r="P1401" s="606"/>
      <c r="Q1401" s="606"/>
      <c r="R1401" s="606"/>
      <c r="S1401" s="606"/>
      <c r="T1401" s="606"/>
      <c r="U1401" s="606"/>
      <c r="V1401" s="606"/>
      <c r="W1401" s="606"/>
      <c r="X1401" s="606"/>
      <c r="Y1401" s="606"/>
      <c r="Z1401" s="606"/>
    </row>
    <row r="1402" spans="9:26">
      <c r="I1402" s="606"/>
      <c r="J1402" s="606"/>
      <c r="K1402" s="606"/>
      <c r="L1402" s="606"/>
      <c r="M1402" s="606"/>
      <c r="N1402" s="606"/>
      <c r="O1402" s="606"/>
      <c r="P1402" s="606"/>
      <c r="Q1402" s="606"/>
      <c r="R1402" s="606"/>
      <c r="S1402" s="606"/>
      <c r="T1402" s="606"/>
      <c r="U1402" s="606"/>
      <c r="V1402" s="606"/>
      <c r="W1402" s="606"/>
      <c r="X1402" s="606"/>
      <c r="Y1402" s="606"/>
      <c r="Z1402" s="606"/>
    </row>
    <row r="1403" spans="9:26">
      <c r="I1403" s="606"/>
      <c r="J1403" s="606"/>
      <c r="K1403" s="606"/>
      <c r="L1403" s="606"/>
      <c r="M1403" s="606"/>
      <c r="N1403" s="606"/>
      <c r="O1403" s="606"/>
      <c r="P1403" s="606"/>
      <c r="Q1403" s="606"/>
      <c r="R1403" s="606"/>
      <c r="S1403" s="606"/>
      <c r="T1403" s="606"/>
      <c r="U1403" s="606"/>
      <c r="V1403" s="606"/>
      <c r="W1403" s="606"/>
      <c r="X1403" s="606"/>
      <c r="Y1403" s="606"/>
      <c r="Z1403" s="606"/>
    </row>
    <row r="1404" spans="9:26">
      <c r="I1404" s="606"/>
      <c r="J1404" s="606"/>
      <c r="K1404" s="606"/>
      <c r="L1404" s="606"/>
      <c r="M1404" s="606"/>
      <c r="N1404" s="606"/>
      <c r="O1404" s="606"/>
      <c r="P1404" s="606"/>
      <c r="Q1404" s="606"/>
      <c r="R1404" s="606"/>
      <c r="S1404" s="606"/>
      <c r="T1404" s="606"/>
      <c r="U1404" s="606"/>
      <c r="V1404" s="606"/>
      <c r="W1404" s="606"/>
      <c r="X1404" s="606"/>
      <c r="Y1404" s="606"/>
      <c r="Z1404" s="606"/>
    </row>
    <row r="1405" spans="9:26">
      <c r="I1405" s="606"/>
      <c r="J1405" s="606"/>
      <c r="K1405" s="606"/>
      <c r="L1405" s="606"/>
      <c r="M1405" s="606"/>
      <c r="N1405" s="606"/>
      <c r="O1405" s="606"/>
      <c r="P1405" s="606"/>
      <c r="Q1405" s="606"/>
      <c r="R1405" s="606"/>
      <c r="S1405" s="606"/>
      <c r="T1405" s="606"/>
      <c r="U1405" s="606"/>
      <c r="V1405" s="606"/>
      <c r="W1405" s="606"/>
      <c r="X1405" s="606"/>
      <c r="Y1405" s="606"/>
      <c r="Z1405" s="606"/>
    </row>
    <row r="1406" spans="9:26">
      <c r="I1406" s="606"/>
      <c r="J1406" s="606"/>
      <c r="K1406" s="606"/>
      <c r="L1406" s="606"/>
      <c r="M1406" s="606"/>
      <c r="N1406" s="606"/>
      <c r="O1406" s="606"/>
      <c r="P1406" s="606"/>
      <c r="Q1406" s="606"/>
      <c r="R1406" s="606"/>
      <c r="S1406" s="606"/>
      <c r="T1406" s="606"/>
      <c r="U1406" s="606"/>
      <c r="V1406" s="606"/>
      <c r="W1406" s="606"/>
      <c r="X1406" s="606"/>
      <c r="Y1406" s="606"/>
      <c r="Z1406" s="606"/>
    </row>
    <row r="1407" spans="9:26">
      <c r="I1407" s="606"/>
      <c r="J1407" s="606"/>
      <c r="K1407" s="606"/>
      <c r="L1407" s="606"/>
      <c r="M1407" s="606"/>
      <c r="N1407" s="606"/>
      <c r="O1407" s="606"/>
      <c r="P1407" s="606"/>
      <c r="Q1407" s="606"/>
      <c r="R1407" s="606"/>
      <c r="S1407" s="606"/>
      <c r="T1407" s="606"/>
      <c r="U1407" s="606"/>
      <c r="V1407" s="606"/>
      <c r="W1407" s="606"/>
      <c r="X1407" s="606"/>
      <c r="Y1407" s="606"/>
      <c r="Z1407" s="606"/>
    </row>
    <row r="1408" spans="9:26">
      <c r="I1408" s="606"/>
      <c r="J1408" s="606"/>
      <c r="K1408" s="606"/>
      <c r="L1408" s="606"/>
      <c r="M1408" s="606"/>
      <c r="N1408" s="606"/>
      <c r="O1408" s="606"/>
      <c r="P1408" s="606"/>
      <c r="Q1408" s="606"/>
      <c r="R1408" s="606"/>
      <c r="S1408" s="606"/>
      <c r="T1408" s="606"/>
      <c r="U1408" s="606"/>
      <c r="V1408" s="606"/>
      <c r="W1408" s="606"/>
      <c r="X1408" s="606"/>
      <c r="Y1408" s="606"/>
      <c r="Z1408" s="606"/>
    </row>
    <row r="1409" spans="9:26">
      <c r="I1409" s="606"/>
      <c r="J1409" s="606"/>
      <c r="K1409" s="606"/>
      <c r="L1409" s="606"/>
      <c r="M1409" s="606"/>
      <c r="N1409" s="606"/>
      <c r="O1409" s="606"/>
      <c r="P1409" s="606"/>
      <c r="Q1409" s="606"/>
      <c r="R1409" s="606"/>
      <c r="S1409" s="606"/>
      <c r="T1409" s="606"/>
      <c r="U1409" s="606"/>
      <c r="V1409" s="606"/>
      <c r="W1409" s="606"/>
      <c r="X1409" s="606"/>
      <c r="Y1409" s="606"/>
      <c r="Z1409" s="606"/>
    </row>
    <row r="1410" spans="9:26">
      <c r="I1410" s="606"/>
      <c r="J1410" s="606"/>
      <c r="K1410" s="606"/>
      <c r="L1410" s="606"/>
      <c r="M1410" s="606"/>
      <c r="N1410" s="606"/>
      <c r="O1410" s="606"/>
      <c r="P1410" s="606"/>
      <c r="Q1410" s="606"/>
      <c r="R1410" s="606"/>
      <c r="S1410" s="606"/>
      <c r="T1410" s="606"/>
      <c r="U1410" s="606"/>
      <c r="V1410" s="606"/>
      <c r="W1410" s="606"/>
      <c r="X1410" s="606"/>
      <c r="Y1410" s="606"/>
      <c r="Z1410" s="606"/>
    </row>
    <row r="1411" spans="9:26">
      <c r="I1411" s="606"/>
      <c r="J1411" s="606"/>
      <c r="K1411" s="606"/>
      <c r="L1411" s="606"/>
      <c r="M1411" s="606"/>
      <c r="N1411" s="606"/>
      <c r="O1411" s="606"/>
      <c r="P1411" s="606"/>
      <c r="Q1411" s="606"/>
      <c r="R1411" s="606"/>
      <c r="S1411" s="606"/>
      <c r="T1411" s="606"/>
      <c r="U1411" s="606"/>
      <c r="V1411" s="606"/>
      <c r="W1411" s="606"/>
      <c r="X1411" s="606"/>
      <c r="Y1411" s="606"/>
      <c r="Z1411" s="606"/>
    </row>
    <row r="1412" spans="9:26">
      <c r="I1412" s="606"/>
      <c r="J1412" s="606"/>
      <c r="K1412" s="606"/>
      <c r="L1412" s="606"/>
      <c r="M1412" s="606"/>
      <c r="N1412" s="606"/>
      <c r="O1412" s="606"/>
      <c r="P1412" s="606"/>
      <c r="Q1412" s="606"/>
      <c r="R1412" s="606"/>
      <c r="S1412" s="606"/>
      <c r="T1412" s="606"/>
      <c r="U1412" s="606"/>
      <c r="V1412" s="606"/>
      <c r="W1412" s="606"/>
      <c r="X1412" s="606"/>
      <c r="Y1412" s="606"/>
      <c r="Z1412" s="606"/>
    </row>
    <row r="1413" spans="9:26">
      <c r="I1413" s="606"/>
      <c r="J1413" s="606"/>
      <c r="K1413" s="606"/>
      <c r="L1413" s="606"/>
      <c r="M1413" s="606"/>
      <c r="N1413" s="606"/>
      <c r="O1413" s="606"/>
      <c r="P1413" s="606"/>
      <c r="Q1413" s="606"/>
      <c r="R1413" s="606"/>
      <c r="S1413" s="606"/>
      <c r="T1413" s="606"/>
      <c r="U1413" s="606"/>
      <c r="V1413" s="606"/>
      <c r="W1413" s="606"/>
      <c r="X1413" s="606"/>
      <c r="Y1413" s="606"/>
      <c r="Z1413" s="606"/>
    </row>
    <row r="1414" spans="9:26">
      <c r="I1414" s="606"/>
      <c r="J1414" s="606"/>
      <c r="K1414" s="606"/>
      <c r="L1414" s="606"/>
      <c r="M1414" s="606"/>
      <c r="N1414" s="606"/>
      <c r="O1414" s="606"/>
      <c r="P1414" s="606"/>
      <c r="Q1414" s="606"/>
      <c r="R1414" s="606"/>
      <c r="S1414" s="606"/>
      <c r="T1414" s="606"/>
      <c r="U1414" s="606"/>
      <c r="V1414" s="606"/>
      <c r="W1414" s="606"/>
      <c r="X1414" s="606"/>
      <c r="Y1414" s="606"/>
      <c r="Z1414" s="606"/>
    </row>
    <row r="1415" spans="9:26">
      <c r="I1415" s="606"/>
      <c r="J1415" s="606"/>
      <c r="K1415" s="606"/>
      <c r="L1415" s="606"/>
      <c r="M1415" s="606"/>
      <c r="N1415" s="606"/>
      <c r="O1415" s="606"/>
      <c r="P1415" s="606"/>
      <c r="Q1415" s="606"/>
      <c r="R1415" s="606"/>
      <c r="S1415" s="606"/>
      <c r="T1415" s="606"/>
      <c r="U1415" s="606"/>
      <c r="V1415" s="606"/>
      <c r="W1415" s="606"/>
      <c r="X1415" s="606"/>
      <c r="Y1415" s="606"/>
      <c r="Z1415" s="606"/>
    </row>
    <row r="1416" spans="9:26">
      <c r="I1416" s="606"/>
      <c r="J1416" s="606"/>
      <c r="K1416" s="606"/>
      <c r="L1416" s="606"/>
      <c r="M1416" s="606"/>
      <c r="N1416" s="606"/>
      <c r="O1416" s="606"/>
      <c r="P1416" s="606"/>
      <c r="Q1416" s="606"/>
      <c r="R1416" s="606"/>
      <c r="S1416" s="606"/>
      <c r="T1416" s="606"/>
      <c r="U1416" s="606"/>
      <c r="V1416" s="606"/>
      <c r="W1416" s="606"/>
      <c r="X1416" s="606"/>
      <c r="Y1416" s="606"/>
      <c r="Z1416" s="606"/>
    </row>
    <row r="1417" spans="9:26">
      <c r="I1417" s="606"/>
      <c r="J1417" s="606"/>
      <c r="K1417" s="606"/>
      <c r="L1417" s="606"/>
      <c r="M1417" s="606"/>
      <c r="N1417" s="606"/>
      <c r="O1417" s="606"/>
      <c r="P1417" s="606"/>
      <c r="Q1417" s="606"/>
      <c r="R1417" s="606"/>
      <c r="S1417" s="606"/>
      <c r="T1417" s="606"/>
      <c r="U1417" s="606"/>
      <c r="V1417" s="606"/>
      <c r="W1417" s="606"/>
      <c r="X1417" s="606"/>
      <c r="Y1417" s="606"/>
      <c r="Z1417" s="606"/>
    </row>
    <row r="1418" spans="9:26">
      <c r="I1418" s="606"/>
      <c r="J1418" s="606"/>
      <c r="K1418" s="606"/>
      <c r="L1418" s="606"/>
      <c r="M1418" s="606"/>
      <c r="N1418" s="606"/>
      <c r="O1418" s="606"/>
      <c r="P1418" s="606"/>
      <c r="Q1418" s="606"/>
      <c r="R1418" s="606"/>
      <c r="S1418" s="606"/>
      <c r="T1418" s="606"/>
      <c r="U1418" s="606"/>
      <c r="V1418" s="606"/>
      <c r="W1418" s="606"/>
      <c r="X1418" s="606"/>
      <c r="Y1418" s="606"/>
      <c r="Z1418" s="606"/>
    </row>
    <row r="1419" spans="9:26">
      <c r="I1419" s="606"/>
      <c r="J1419" s="606"/>
      <c r="K1419" s="606"/>
      <c r="L1419" s="606"/>
      <c r="M1419" s="606"/>
      <c r="N1419" s="606"/>
      <c r="O1419" s="606"/>
      <c r="P1419" s="606"/>
      <c r="Q1419" s="606"/>
      <c r="R1419" s="606"/>
      <c r="S1419" s="606"/>
      <c r="T1419" s="606"/>
      <c r="U1419" s="606"/>
      <c r="V1419" s="606"/>
      <c r="W1419" s="606"/>
      <c r="X1419" s="606"/>
      <c r="Y1419" s="606"/>
      <c r="Z1419" s="606"/>
    </row>
    <row r="1420" spans="9:26">
      <c r="I1420" s="606"/>
      <c r="J1420" s="606"/>
      <c r="K1420" s="606"/>
      <c r="L1420" s="606"/>
      <c r="M1420" s="606"/>
      <c r="N1420" s="606"/>
      <c r="O1420" s="606"/>
      <c r="P1420" s="606"/>
      <c r="Q1420" s="606"/>
      <c r="R1420" s="606"/>
      <c r="S1420" s="606"/>
      <c r="T1420" s="606"/>
      <c r="U1420" s="606"/>
      <c r="V1420" s="606"/>
      <c r="W1420" s="606"/>
      <c r="X1420" s="606"/>
      <c r="Y1420" s="606"/>
      <c r="Z1420" s="606"/>
    </row>
    <row r="1421" spans="9:26">
      <c r="I1421" s="606"/>
      <c r="J1421" s="606"/>
      <c r="K1421" s="606"/>
      <c r="L1421" s="606"/>
      <c r="M1421" s="606"/>
      <c r="N1421" s="606"/>
      <c r="O1421" s="606"/>
      <c r="P1421" s="606"/>
      <c r="Q1421" s="606"/>
      <c r="R1421" s="606"/>
      <c r="S1421" s="606"/>
      <c r="T1421" s="606"/>
      <c r="U1421" s="606"/>
      <c r="V1421" s="606"/>
      <c r="W1421" s="606"/>
      <c r="X1421" s="606"/>
      <c r="Y1421" s="606"/>
      <c r="Z1421" s="606"/>
    </row>
    <row r="1422" spans="9:26">
      <c r="I1422" s="606"/>
      <c r="J1422" s="606"/>
      <c r="K1422" s="606"/>
      <c r="L1422" s="606"/>
      <c r="M1422" s="606"/>
      <c r="N1422" s="606"/>
      <c r="O1422" s="606"/>
      <c r="P1422" s="606"/>
      <c r="Q1422" s="606"/>
      <c r="R1422" s="606"/>
      <c r="S1422" s="606"/>
      <c r="T1422" s="606"/>
      <c r="U1422" s="606"/>
      <c r="V1422" s="606"/>
      <c r="W1422" s="606"/>
      <c r="X1422" s="606"/>
      <c r="Y1422" s="606"/>
      <c r="Z1422" s="606"/>
    </row>
    <row r="1423" spans="9:26">
      <c r="I1423" s="606"/>
      <c r="J1423" s="606"/>
      <c r="K1423" s="606"/>
      <c r="L1423" s="606"/>
      <c r="M1423" s="606"/>
      <c r="N1423" s="606"/>
      <c r="O1423" s="606"/>
      <c r="P1423" s="606"/>
      <c r="Q1423" s="606"/>
      <c r="R1423" s="606"/>
      <c r="S1423" s="606"/>
      <c r="T1423" s="606"/>
      <c r="U1423" s="606"/>
      <c r="V1423" s="606"/>
      <c r="W1423" s="606"/>
      <c r="X1423" s="606"/>
      <c r="Y1423" s="606"/>
      <c r="Z1423" s="606"/>
    </row>
    <row r="1424" spans="9:26">
      <c r="I1424" s="606"/>
      <c r="J1424" s="606"/>
      <c r="K1424" s="606"/>
      <c r="L1424" s="606"/>
      <c r="M1424" s="606"/>
      <c r="N1424" s="606"/>
      <c r="O1424" s="606"/>
      <c r="P1424" s="606"/>
      <c r="Q1424" s="606"/>
      <c r="R1424" s="606"/>
      <c r="S1424" s="606"/>
      <c r="T1424" s="606"/>
      <c r="U1424" s="606"/>
      <c r="V1424" s="606"/>
      <c r="W1424" s="606"/>
      <c r="X1424" s="606"/>
      <c r="Y1424" s="606"/>
      <c r="Z1424" s="606"/>
    </row>
    <row r="1425" spans="9:26">
      <c r="I1425" s="606"/>
      <c r="J1425" s="606"/>
      <c r="K1425" s="606"/>
      <c r="L1425" s="606"/>
      <c r="M1425" s="606"/>
      <c r="N1425" s="606"/>
      <c r="O1425" s="606"/>
      <c r="P1425" s="606"/>
      <c r="Q1425" s="606"/>
      <c r="R1425" s="606"/>
      <c r="S1425" s="606"/>
      <c r="T1425" s="606"/>
      <c r="U1425" s="606"/>
      <c r="V1425" s="606"/>
      <c r="W1425" s="606"/>
      <c r="X1425" s="606"/>
      <c r="Y1425" s="606"/>
      <c r="Z1425" s="606"/>
    </row>
    <row r="1426" spans="9:26">
      <c r="I1426" s="606"/>
      <c r="J1426" s="606"/>
      <c r="K1426" s="606"/>
      <c r="L1426" s="606"/>
      <c r="M1426" s="606"/>
      <c r="N1426" s="606"/>
      <c r="O1426" s="606"/>
      <c r="P1426" s="606"/>
      <c r="Q1426" s="606"/>
      <c r="R1426" s="606"/>
      <c r="S1426" s="606"/>
      <c r="T1426" s="606"/>
      <c r="U1426" s="606"/>
      <c r="V1426" s="606"/>
      <c r="W1426" s="606"/>
      <c r="X1426" s="606"/>
      <c r="Y1426" s="606"/>
      <c r="Z1426" s="606"/>
    </row>
    <row r="1427" spans="9:26">
      <c r="I1427" s="606"/>
      <c r="J1427" s="606"/>
      <c r="K1427" s="606"/>
      <c r="L1427" s="606"/>
      <c r="M1427" s="606"/>
      <c r="N1427" s="606"/>
      <c r="O1427" s="606"/>
      <c r="P1427" s="606"/>
      <c r="Q1427" s="606"/>
      <c r="R1427" s="606"/>
      <c r="S1427" s="606"/>
      <c r="T1427" s="606"/>
      <c r="U1427" s="606"/>
      <c r="V1427" s="606"/>
      <c r="W1427" s="606"/>
      <c r="X1427" s="606"/>
      <c r="Y1427" s="606"/>
      <c r="Z1427" s="606"/>
    </row>
    <row r="1428" spans="9:26">
      <c r="I1428" s="606"/>
      <c r="J1428" s="606"/>
      <c r="K1428" s="606"/>
      <c r="L1428" s="606"/>
      <c r="M1428" s="606"/>
      <c r="N1428" s="606"/>
      <c r="O1428" s="606"/>
      <c r="P1428" s="606"/>
      <c r="Q1428" s="606"/>
      <c r="R1428" s="606"/>
      <c r="S1428" s="606"/>
      <c r="T1428" s="606"/>
      <c r="U1428" s="606"/>
      <c r="V1428" s="606"/>
      <c r="W1428" s="606"/>
      <c r="X1428" s="606"/>
      <c r="Y1428" s="606"/>
      <c r="Z1428" s="606"/>
    </row>
    <row r="1429" spans="9:26">
      <c r="I1429" s="606"/>
      <c r="J1429" s="606"/>
      <c r="K1429" s="606"/>
      <c r="L1429" s="606"/>
      <c r="M1429" s="606"/>
      <c r="N1429" s="606"/>
      <c r="O1429" s="606"/>
      <c r="P1429" s="606"/>
      <c r="Q1429" s="606"/>
      <c r="R1429" s="606"/>
      <c r="S1429" s="606"/>
      <c r="T1429" s="606"/>
      <c r="U1429" s="606"/>
      <c r="V1429" s="606"/>
      <c r="W1429" s="606"/>
      <c r="X1429" s="606"/>
      <c r="Y1429" s="606"/>
      <c r="Z1429" s="606"/>
    </row>
    <row r="1430" spans="9:26">
      <c r="I1430" s="606"/>
      <c r="J1430" s="606"/>
      <c r="K1430" s="606"/>
      <c r="L1430" s="606"/>
      <c r="M1430" s="606"/>
      <c r="N1430" s="606"/>
      <c r="O1430" s="606"/>
      <c r="P1430" s="606"/>
      <c r="Q1430" s="606"/>
      <c r="R1430" s="606"/>
      <c r="S1430" s="606"/>
      <c r="T1430" s="606"/>
      <c r="U1430" s="606"/>
      <c r="V1430" s="606"/>
      <c r="W1430" s="606"/>
      <c r="X1430" s="606"/>
      <c r="Y1430" s="606"/>
      <c r="Z1430" s="606"/>
    </row>
    <row r="1431" spans="9:26">
      <c r="I1431" s="606"/>
      <c r="J1431" s="606"/>
      <c r="K1431" s="606"/>
      <c r="L1431" s="606"/>
      <c r="M1431" s="606"/>
      <c r="N1431" s="606"/>
      <c r="O1431" s="606"/>
      <c r="P1431" s="606"/>
      <c r="Q1431" s="606"/>
      <c r="R1431" s="606"/>
      <c r="S1431" s="606"/>
      <c r="T1431" s="606"/>
      <c r="U1431" s="606"/>
      <c r="V1431" s="606"/>
      <c r="W1431" s="606"/>
      <c r="X1431" s="606"/>
      <c r="Y1431" s="606"/>
      <c r="Z1431" s="606"/>
    </row>
    <row r="1432" spans="9:26">
      <c r="I1432" s="606"/>
      <c r="J1432" s="606"/>
      <c r="K1432" s="606"/>
      <c r="L1432" s="606"/>
      <c r="M1432" s="606"/>
      <c r="N1432" s="606"/>
      <c r="O1432" s="606"/>
      <c r="P1432" s="606"/>
      <c r="Q1432" s="606"/>
      <c r="R1432" s="606"/>
      <c r="S1432" s="606"/>
      <c r="T1432" s="606"/>
      <c r="U1432" s="606"/>
      <c r="V1432" s="606"/>
      <c r="W1432" s="606"/>
      <c r="X1432" s="606"/>
      <c r="Y1432" s="606"/>
      <c r="Z1432" s="606"/>
    </row>
    <row r="1433" spans="9:26">
      <c r="I1433" s="606"/>
      <c r="J1433" s="606"/>
      <c r="K1433" s="606"/>
      <c r="L1433" s="606"/>
      <c r="M1433" s="606"/>
      <c r="N1433" s="606"/>
      <c r="O1433" s="606"/>
      <c r="P1433" s="606"/>
      <c r="Q1433" s="606"/>
      <c r="R1433" s="606"/>
      <c r="S1433" s="606"/>
      <c r="T1433" s="606"/>
      <c r="U1433" s="606"/>
      <c r="V1433" s="606"/>
      <c r="W1433" s="606"/>
      <c r="X1433" s="606"/>
      <c r="Y1433" s="606"/>
      <c r="Z1433" s="606"/>
    </row>
    <row r="1434" spans="9:26">
      <c r="I1434" s="606"/>
      <c r="J1434" s="606"/>
      <c r="K1434" s="606"/>
      <c r="L1434" s="606"/>
      <c r="M1434" s="606"/>
      <c r="N1434" s="606"/>
      <c r="O1434" s="606"/>
      <c r="P1434" s="606"/>
      <c r="Q1434" s="606"/>
      <c r="R1434" s="606"/>
      <c r="S1434" s="606"/>
      <c r="T1434" s="606"/>
      <c r="U1434" s="606"/>
      <c r="V1434" s="606"/>
      <c r="W1434" s="606"/>
      <c r="X1434" s="606"/>
      <c r="Y1434" s="606"/>
      <c r="Z1434" s="606"/>
    </row>
    <row r="1435" spans="9:26">
      <c r="I1435" s="606"/>
      <c r="J1435" s="606"/>
      <c r="K1435" s="606"/>
      <c r="L1435" s="606"/>
      <c r="M1435" s="606"/>
      <c r="N1435" s="606"/>
      <c r="O1435" s="606"/>
      <c r="P1435" s="606"/>
      <c r="Q1435" s="606"/>
      <c r="R1435" s="606"/>
      <c r="S1435" s="606"/>
      <c r="T1435" s="606"/>
      <c r="U1435" s="606"/>
      <c r="V1435" s="606"/>
      <c r="W1435" s="606"/>
      <c r="X1435" s="606"/>
      <c r="Y1435" s="606"/>
      <c r="Z1435" s="606"/>
    </row>
    <row r="1436" spans="9:26">
      <c r="I1436" s="606"/>
      <c r="J1436" s="606"/>
      <c r="K1436" s="606"/>
      <c r="L1436" s="606"/>
      <c r="M1436" s="606"/>
      <c r="N1436" s="606"/>
      <c r="O1436" s="606"/>
      <c r="P1436" s="606"/>
      <c r="Q1436" s="606"/>
      <c r="R1436" s="606"/>
      <c r="S1436" s="606"/>
      <c r="T1436" s="606"/>
      <c r="U1436" s="606"/>
      <c r="V1436" s="606"/>
      <c r="W1436" s="606"/>
      <c r="X1436" s="606"/>
      <c r="Y1436" s="606"/>
      <c r="Z1436" s="606"/>
    </row>
    <row r="1437" spans="9:26">
      <c r="I1437" s="606"/>
      <c r="J1437" s="606"/>
      <c r="K1437" s="606"/>
      <c r="L1437" s="606"/>
      <c r="M1437" s="606"/>
      <c r="N1437" s="606"/>
      <c r="O1437" s="606"/>
      <c r="P1437" s="606"/>
      <c r="Q1437" s="606"/>
      <c r="R1437" s="606"/>
      <c r="S1437" s="606"/>
      <c r="T1437" s="606"/>
      <c r="U1437" s="606"/>
      <c r="V1437" s="606"/>
      <c r="W1437" s="606"/>
      <c r="X1437" s="606"/>
      <c r="Y1437" s="606"/>
      <c r="Z1437" s="606"/>
    </row>
    <row r="1438" spans="9:26">
      <c r="I1438" s="606"/>
      <c r="J1438" s="606"/>
      <c r="K1438" s="606"/>
      <c r="L1438" s="606"/>
      <c r="M1438" s="606"/>
      <c r="N1438" s="606"/>
      <c r="O1438" s="606"/>
      <c r="P1438" s="606"/>
      <c r="Q1438" s="606"/>
      <c r="R1438" s="606"/>
      <c r="S1438" s="606"/>
      <c r="T1438" s="606"/>
      <c r="U1438" s="606"/>
      <c r="V1438" s="606"/>
      <c r="W1438" s="606"/>
      <c r="X1438" s="606"/>
      <c r="Y1438" s="606"/>
      <c r="Z1438" s="606"/>
    </row>
    <row r="1439" spans="9:26">
      <c r="I1439" s="606"/>
      <c r="J1439" s="606"/>
      <c r="K1439" s="606"/>
      <c r="L1439" s="606"/>
      <c r="M1439" s="606"/>
      <c r="N1439" s="606"/>
      <c r="O1439" s="606"/>
      <c r="P1439" s="606"/>
      <c r="Q1439" s="606"/>
      <c r="R1439" s="606"/>
      <c r="S1439" s="606"/>
      <c r="T1439" s="606"/>
      <c r="U1439" s="606"/>
      <c r="V1439" s="606"/>
      <c r="W1439" s="606"/>
      <c r="X1439" s="606"/>
      <c r="Y1439" s="606"/>
      <c r="Z1439" s="606"/>
    </row>
    <row r="1440" spans="9:26">
      <c r="I1440" s="606"/>
      <c r="J1440" s="606"/>
      <c r="K1440" s="606"/>
      <c r="L1440" s="606"/>
      <c r="M1440" s="606"/>
      <c r="N1440" s="606"/>
      <c r="O1440" s="606"/>
      <c r="P1440" s="606"/>
      <c r="Q1440" s="606"/>
      <c r="R1440" s="606"/>
      <c r="S1440" s="606"/>
      <c r="T1440" s="606"/>
      <c r="U1440" s="606"/>
      <c r="V1440" s="606"/>
      <c r="W1440" s="606"/>
      <c r="X1440" s="606"/>
      <c r="Y1440" s="606"/>
      <c r="Z1440" s="606"/>
    </row>
    <row r="1441" spans="9:26">
      <c r="I1441" s="606"/>
      <c r="J1441" s="606"/>
      <c r="K1441" s="606"/>
      <c r="L1441" s="606"/>
      <c r="M1441" s="606"/>
      <c r="N1441" s="606"/>
      <c r="O1441" s="606"/>
      <c r="P1441" s="606"/>
      <c r="Q1441" s="606"/>
      <c r="R1441" s="606"/>
      <c r="S1441" s="606"/>
      <c r="T1441" s="606"/>
      <c r="U1441" s="606"/>
      <c r="V1441" s="606"/>
      <c r="W1441" s="606"/>
      <c r="X1441" s="606"/>
      <c r="Y1441" s="606"/>
      <c r="Z1441" s="606"/>
    </row>
    <row r="1442" spans="9:26">
      <c r="I1442" s="606"/>
      <c r="J1442" s="606"/>
      <c r="K1442" s="606"/>
      <c r="L1442" s="606"/>
      <c r="M1442" s="606"/>
      <c r="N1442" s="606"/>
      <c r="O1442" s="606"/>
      <c r="P1442" s="606"/>
      <c r="Q1442" s="606"/>
      <c r="R1442" s="606"/>
      <c r="S1442" s="606"/>
      <c r="T1442" s="606"/>
      <c r="U1442" s="606"/>
      <c r="V1442" s="606"/>
      <c r="W1442" s="606"/>
      <c r="X1442" s="606"/>
      <c r="Y1442" s="606"/>
      <c r="Z1442" s="606"/>
    </row>
    <row r="1443" spans="9:26">
      <c r="I1443" s="606"/>
      <c r="J1443" s="606"/>
      <c r="K1443" s="606"/>
      <c r="L1443" s="606"/>
      <c r="M1443" s="606"/>
      <c r="N1443" s="606"/>
      <c r="O1443" s="606"/>
      <c r="P1443" s="606"/>
      <c r="Q1443" s="606"/>
      <c r="R1443" s="606"/>
      <c r="S1443" s="606"/>
      <c r="T1443" s="606"/>
      <c r="U1443" s="606"/>
      <c r="V1443" s="606"/>
      <c r="W1443" s="606"/>
      <c r="X1443" s="606"/>
      <c r="Y1443" s="606"/>
      <c r="Z1443" s="606"/>
    </row>
    <row r="1444" spans="9:26">
      <c r="I1444" s="606"/>
      <c r="J1444" s="606"/>
      <c r="K1444" s="606"/>
      <c r="L1444" s="606"/>
      <c r="M1444" s="606"/>
      <c r="N1444" s="606"/>
      <c r="O1444" s="606"/>
      <c r="P1444" s="606"/>
      <c r="Q1444" s="606"/>
      <c r="R1444" s="606"/>
      <c r="S1444" s="606"/>
      <c r="T1444" s="606"/>
      <c r="U1444" s="606"/>
      <c r="V1444" s="606"/>
      <c r="W1444" s="606"/>
      <c r="X1444" s="606"/>
      <c r="Y1444" s="606"/>
      <c r="Z1444" s="606"/>
    </row>
    <row r="1445" spans="9:26">
      <c r="I1445" s="606"/>
      <c r="J1445" s="606"/>
      <c r="K1445" s="606"/>
      <c r="L1445" s="606"/>
      <c r="M1445" s="606"/>
      <c r="N1445" s="606"/>
      <c r="O1445" s="606"/>
      <c r="P1445" s="606"/>
      <c r="Q1445" s="606"/>
      <c r="R1445" s="606"/>
      <c r="S1445" s="606"/>
      <c r="T1445" s="606"/>
      <c r="U1445" s="606"/>
      <c r="V1445" s="606"/>
      <c r="W1445" s="606"/>
      <c r="X1445" s="606"/>
      <c r="Y1445" s="606"/>
      <c r="Z1445" s="606"/>
    </row>
    <row r="1446" spans="9:26">
      <c r="I1446" s="606"/>
      <c r="J1446" s="606"/>
      <c r="K1446" s="606"/>
      <c r="L1446" s="606"/>
      <c r="M1446" s="606"/>
      <c r="N1446" s="606"/>
      <c r="O1446" s="606"/>
      <c r="P1446" s="606"/>
      <c r="Q1446" s="606"/>
      <c r="R1446" s="606"/>
      <c r="S1446" s="606"/>
      <c r="T1446" s="606"/>
      <c r="U1446" s="606"/>
      <c r="V1446" s="606"/>
      <c r="W1446" s="606"/>
      <c r="X1446" s="606"/>
      <c r="Y1446" s="606"/>
      <c r="Z1446" s="606"/>
    </row>
    <row r="1447" spans="9:26">
      <c r="I1447" s="606"/>
      <c r="J1447" s="606"/>
      <c r="K1447" s="606"/>
      <c r="L1447" s="606"/>
      <c r="M1447" s="606"/>
      <c r="N1447" s="606"/>
      <c r="O1447" s="606"/>
      <c r="P1447" s="606"/>
      <c r="Q1447" s="606"/>
      <c r="R1447" s="606"/>
      <c r="S1447" s="606"/>
      <c r="T1447" s="606"/>
      <c r="U1447" s="606"/>
      <c r="V1447" s="606"/>
      <c r="W1447" s="606"/>
      <c r="X1447" s="606"/>
      <c r="Y1447" s="606"/>
      <c r="Z1447" s="606"/>
    </row>
    <row r="1448" spans="9:26">
      <c r="I1448" s="606"/>
      <c r="J1448" s="606"/>
      <c r="K1448" s="606"/>
      <c r="L1448" s="606"/>
      <c r="M1448" s="606"/>
      <c r="N1448" s="606"/>
      <c r="O1448" s="606"/>
      <c r="P1448" s="606"/>
      <c r="Q1448" s="606"/>
      <c r="R1448" s="606"/>
      <c r="S1448" s="606"/>
      <c r="T1448" s="606"/>
      <c r="U1448" s="606"/>
      <c r="V1448" s="606"/>
      <c r="W1448" s="606"/>
      <c r="X1448" s="606"/>
      <c r="Y1448" s="606"/>
      <c r="Z1448" s="606"/>
    </row>
    <row r="1449" spans="9:26">
      <c r="I1449" s="606"/>
      <c r="J1449" s="606"/>
      <c r="K1449" s="606"/>
      <c r="L1449" s="606"/>
      <c r="M1449" s="606"/>
      <c r="N1449" s="606"/>
      <c r="O1449" s="606"/>
      <c r="P1449" s="606"/>
      <c r="Q1449" s="606"/>
      <c r="R1449" s="606"/>
      <c r="S1449" s="606"/>
      <c r="T1449" s="606"/>
      <c r="U1449" s="606"/>
      <c r="V1449" s="606"/>
      <c r="W1449" s="606"/>
      <c r="X1449" s="606"/>
      <c r="Y1449" s="606"/>
      <c r="Z1449" s="606"/>
    </row>
    <row r="1450" spans="9:26">
      <c r="I1450" s="606"/>
      <c r="J1450" s="606"/>
      <c r="K1450" s="606"/>
      <c r="L1450" s="606"/>
      <c r="M1450" s="606"/>
      <c r="N1450" s="606"/>
      <c r="O1450" s="606"/>
      <c r="P1450" s="606"/>
      <c r="Q1450" s="606"/>
      <c r="R1450" s="606"/>
      <c r="S1450" s="606"/>
      <c r="T1450" s="606"/>
      <c r="U1450" s="606"/>
      <c r="V1450" s="606"/>
      <c r="W1450" s="606"/>
      <c r="X1450" s="606"/>
      <c r="Y1450" s="606"/>
      <c r="Z1450" s="606"/>
    </row>
    <row r="1451" spans="9:26">
      <c r="I1451" s="606"/>
      <c r="J1451" s="606"/>
      <c r="K1451" s="606"/>
      <c r="L1451" s="606"/>
      <c r="M1451" s="606"/>
      <c r="N1451" s="606"/>
      <c r="O1451" s="606"/>
      <c r="P1451" s="606"/>
      <c r="Q1451" s="606"/>
      <c r="R1451" s="606"/>
      <c r="S1451" s="606"/>
      <c r="T1451" s="606"/>
      <c r="U1451" s="606"/>
      <c r="V1451" s="606"/>
      <c r="W1451" s="606"/>
      <c r="X1451" s="606"/>
      <c r="Y1451" s="606"/>
      <c r="Z1451" s="606"/>
    </row>
    <row r="1452" spans="9:26">
      <c r="I1452" s="606"/>
      <c r="J1452" s="606"/>
      <c r="K1452" s="606"/>
      <c r="L1452" s="606"/>
      <c r="M1452" s="606"/>
      <c r="N1452" s="606"/>
      <c r="O1452" s="606"/>
      <c r="P1452" s="606"/>
      <c r="Q1452" s="606"/>
      <c r="R1452" s="606"/>
      <c r="S1452" s="606"/>
      <c r="T1452" s="606"/>
      <c r="U1452" s="606"/>
      <c r="V1452" s="606"/>
      <c r="W1452" s="606"/>
      <c r="X1452" s="606"/>
      <c r="Y1452" s="606"/>
      <c r="Z1452" s="606"/>
    </row>
    <row r="1453" spans="9:26">
      <c r="I1453" s="606"/>
      <c r="J1453" s="606"/>
      <c r="K1453" s="606"/>
      <c r="L1453" s="606"/>
      <c r="M1453" s="606"/>
      <c r="N1453" s="606"/>
      <c r="O1453" s="606"/>
      <c r="P1453" s="606"/>
      <c r="Q1453" s="606"/>
      <c r="R1453" s="606"/>
      <c r="S1453" s="606"/>
      <c r="T1453" s="606"/>
      <c r="U1453" s="606"/>
      <c r="V1453" s="606"/>
      <c r="W1453" s="606"/>
      <c r="X1453" s="606"/>
      <c r="Y1453" s="606"/>
      <c r="Z1453" s="606"/>
    </row>
    <row r="1454" spans="9:26">
      <c r="I1454" s="606"/>
      <c r="J1454" s="606"/>
      <c r="K1454" s="606"/>
      <c r="L1454" s="606"/>
      <c r="M1454" s="606"/>
      <c r="N1454" s="606"/>
      <c r="O1454" s="606"/>
      <c r="P1454" s="606"/>
      <c r="Q1454" s="606"/>
      <c r="R1454" s="606"/>
      <c r="S1454" s="606"/>
      <c r="T1454" s="606"/>
      <c r="U1454" s="606"/>
      <c r="V1454" s="606"/>
      <c r="W1454" s="606"/>
      <c r="X1454" s="606"/>
      <c r="Y1454" s="606"/>
      <c r="Z1454" s="606"/>
    </row>
    <row r="1455" spans="9:26">
      <c r="I1455" s="606"/>
      <c r="J1455" s="606"/>
      <c r="K1455" s="606"/>
      <c r="L1455" s="606"/>
      <c r="M1455" s="606"/>
      <c r="N1455" s="606"/>
      <c r="O1455" s="606"/>
      <c r="P1455" s="606"/>
      <c r="Q1455" s="606"/>
      <c r="R1455" s="606"/>
      <c r="S1455" s="606"/>
      <c r="T1455" s="606"/>
      <c r="U1455" s="606"/>
      <c r="V1455" s="606"/>
      <c r="W1455" s="606"/>
      <c r="X1455" s="606"/>
      <c r="Y1455" s="606"/>
      <c r="Z1455" s="606"/>
    </row>
    <row r="1456" spans="9:26">
      <c r="I1456" s="606"/>
      <c r="J1456" s="606"/>
      <c r="K1456" s="606"/>
      <c r="L1456" s="606"/>
      <c r="M1456" s="606"/>
      <c r="N1456" s="606"/>
      <c r="O1456" s="606"/>
      <c r="P1456" s="606"/>
      <c r="Q1456" s="606"/>
      <c r="R1456" s="606"/>
      <c r="S1456" s="606"/>
      <c r="T1456" s="606"/>
      <c r="U1456" s="606"/>
      <c r="V1456" s="606"/>
      <c r="W1456" s="606"/>
      <c r="X1456" s="606"/>
      <c r="Y1456" s="606"/>
      <c r="Z1456" s="606"/>
    </row>
    <row r="1457" spans="9:26">
      <c r="I1457" s="606"/>
      <c r="J1457" s="606"/>
      <c r="K1457" s="606"/>
      <c r="L1457" s="606"/>
      <c r="M1457" s="606"/>
      <c r="N1457" s="606"/>
      <c r="O1457" s="606"/>
      <c r="P1457" s="606"/>
      <c r="Q1457" s="606"/>
      <c r="R1457" s="606"/>
      <c r="S1457" s="606"/>
      <c r="T1457" s="606"/>
      <c r="U1457" s="606"/>
      <c r="V1457" s="606"/>
      <c r="W1457" s="606"/>
      <c r="X1457" s="606"/>
      <c r="Y1457" s="606"/>
      <c r="Z1457" s="606"/>
    </row>
    <row r="1458" spans="9:26">
      <c r="I1458" s="606"/>
      <c r="J1458" s="606"/>
      <c r="K1458" s="606"/>
      <c r="L1458" s="606"/>
      <c r="M1458" s="606"/>
      <c r="N1458" s="606"/>
      <c r="O1458" s="606"/>
      <c r="P1458" s="606"/>
      <c r="Q1458" s="606"/>
      <c r="R1458" s="606"/>
      <c r="S1458" s="606"/>
      <c r="T1458" s="606"/>
      <c r="U1458" s="606"/>
      <c r="V1458" s="606"/>
      <c r="W1458" s="606"/>
      <c r="X1458" s="606"/>
      <c r="Y1458" s="606"/>
      <c r="Z1458" s="606"/>
    </row>
    <row r="1459" spans="9:26">
      <c r="I1459" s="606"/>
      <c r="J1459" s="606"/>
      <c r="K1459" s="606"/>
      <c r="L1459" s="606"/>
      <c r="M1459" s="606"/>
      <c r="N1459" s="606"/>
      <c r="O1459" s="606"/>
      <c r="P1459" s="606"/>
      <c r="Q1459" s="606"/>
      <c r="R1459" s="606"/>
      <c r="S1459" s="606"/>
      <c r="T1459" s="606"/>
      <c r="U1459" s="606"/>
      <c r="V1459" s="606"/>
      <c r="W1459" s="606"/>
      <c r="X1459" s="606"/>
      <c r="Y1459" s="606"/>
      <c r="Z1459" s="606"/>
    </row>
    <row r="1460" spans="9:26">
      <c r="I1460" s="606"/>
      <c r="J1460" s="606"/>
      <c r="K1460" s="606"/>
      <c r="L1460" s="606"/>
      <c r="M1460" s="606"/>
      <c r="N1460" s="606"/>
      <c r="O1460" s="606"/>
      <c r="P1460" s="606"/>
      <c r="Q1460" s="606"/>
      <c r="R1460" s="606"/>
      <c r="S1460" s="606"/>
      <c r="T1460" s="606"/>
      <c r="U1460" s="606"/>
      <c r="V1460" s="606"/>
      <c r="W1460" s="606"/>
      <c r="X1460" s="606"/>
      <c r="Y1460" s="606"/>
      <c r="Z1460" s="606"/>
    </row>
    <row r="1461" spans="9:26">
      <c r="I1461" s="606"/>
      <c r="J1461" s="606"/>
      <c r="K1461" s="606"/>
      <c r="L1461" s="606"/>
      <c r="M1461" s="606"/>
      <c r="N1461" s="606"/>
      <c r="O1461" s="606"/>
      <c r="P1461" s="606"/>
      <c r="Q1461" s="606"/>
      <c r="R1461" s="606"/>
      <c r="S1461" s="606"/>
      <c r="T1461" s="606"/>
      <c r="U1461" s="606"/>
      <c r="V1461" s="606"/>
      <c r="W1461" s="606"/>
      <c r="X1461" s="606"/>
      <c r="Y1461" s="606"/>
      <c r="Z1461" s="606"/>
    </row>
    <row r="1462" spans="9:26">
      <c r="I1462" s="606"/>
      <c r="J1462" s="606"/>
      <c r="K1462" s="606"/>
      <c r="L1462" s="606"/>
      <c r="M1462" s="606"/>
      <c r="N1462" s="606"/>
      <c r="O1462" s="606"/>
      <c r="P1462" s="606"/>
      <c r="Q1462" s="606"/>
      <c r="R1462" s="606"/>
      <c r="S1462" s="606"/>
      <c r="T1462" s="606"/>
      <c r="U1462" s="606"/>
      <c r="V1462" s="606"/>
      <c r="W1462" s="606"/>
      <c r="X1462" s="606"/>
      <c r="Y1462" s="606"/>
      <c r="Z1462" s="606"/>
    </row>
    <row r="1463" spans="9:26">
      <c r="I1463" s="606"/>
      <c r="J1463" s="606"/>
      <c r="K1463" s="606"/>
      <c r="L1463" s="606"/>
      <c r="M1463" s="606"/>
      <c r="N1463" s="606"/>
      <c r="O1463" s="606"/>
      <c r="P1463" s="606"/>
      <c r="Q1463" s="606"/>
      <c r="R1463" s="606"/>
      <c r="S1463" s="606"/>
      <c r="T1463" s="606"/>
      <c r="U1463" s="606"/>
      <c r="V1463" s="606"/>
      <c r="W1463" s="606"/>
      <c r="X1463" s="606"/>
      <c r="Y1463" s="606"/>
      <c r="Z1463" s="606"/>
    </row>
    <row r="1464" spans="9:26">
      <c r="I1464" s="606"/>
      <c r="J1464" s="606"/>
      <c r="K1464" s="606"/>
      <c r="L1464" s="606"/>
      <c r="M1464" s="606"/>
      <c r="N1464" s="606"/>
      <c r="O1464" s="606"/>
      <c r="P1464" s="606"/>
      <c r="Q1464" s="606"/>
      <c r="R1464" s="606"/>
      <c r="S1464" s="606"/>
      <c r="T1464" s="606"/>
      <c r="U1464" s="606"/>
      <c r="V1464" s="606"/>
      <c r="W1464" s="606"/>
      <c r="X1464" s="606"/>
      <c r="Y1464" s="606"/>
      <c r="Z1464" s="606"/>
    </row>
    <row r="1465" spans="9:26">
      <c r="I1465" s="606"/>
      <c r="J1465" s="606"/>
      <c r="K1465" s="606"/>
      <c r="L1465" s="606"/>
      <c r="M1465" s="606"/>
      <c r="N1465" s="606"/>
      <c r="O1465" s="606"/>
      <c r="P1465" s="606"/>
      <c r="Q1465" s="606"/>
      <c r="R1465" s="606"/>
      <c r="S1465" s="606"/>
      <c r="T1465" s="606"/>
      <c r="U1465" s="606"/>
      <c r="V1465" s="606"/>
      <c r="W1465" s="606"/>
      <c r="X1465" s="606"/>
      <c r="Y1465" s="606"/>
      <c r="Z1465" s="606"/>
    </row>
    <row r="1466" spans="9:26">
      <c r="I1466" s="606"/>
      <c r="J1466" s="606"/>
      <c r="K1466" s="606"/>
      <c r="L1466" s="606"/>
      <c r="M1466" s="606"/>
      <c r="N1466" s="606"/>
      <c r="O1466" s="606"/>
      <c r="P1466" s="606"/>
      <c r="Q1466" s="606"/>
      <c r="R1466" s="606"/>
      <c r="S1466" s="606"/>
      <c r="T1466" s="606"/>
      <c r="U1466" s="606"/>
      <c r="V1466" s="606"/>
      <c r="W1466" s="606"/>
      <c r="X1466" s="606"/>
      <c r="Y1466" s="606"/>
      <c r="Z1466" s="606"/>
    </row>
    <row r="1467" spans="9:26">
      <c r="I1467" s="606"/>
      <c r="J1467" s="606"/>
      <c r="K1467" s="606"/>
      <c r="L1467" s="606"/>
      <c r="M1467" s="606"/>
      <c r="N1467" s="606"/>
      <c r="O1467" s="606"/>
      <c r="P1467" s="606"/>
      <c r="Q1467" s="606"/>
      <c r="R1467" s="606"/>
      <c r="S1467" s="606"/>
      <c r="T1467" s="606"/>
      <c r="U1467" s="606"/>
      <c r="V1467" s="606"/>
      <c r="W1467" s="606"/>
      <c r="X1467" s="606"/>
      <c r="Y1467" s="606"/>
      <c r="Z1467" s="606"/>
    </row>
    <row r="1468" spans="9:26">
      <c r="I1468" s="606"/>
      <c r="J1468" s="606"/>
      <c r="K1468" s="606"/>
      <c r="L1468" s="606"/>
      <c r="M1468" s="606"/>
      <c r="N1468" s="606"/>
      <c r="O1468" s="606"/>
      <c r="P1468" s="606"/>
      <c r="Q1468" s="606"/>
      <c r="R1468" s="606"/>
      <c r="S1468" s="606"/>
      <c r="T1468" s="606"/>
      <c r="U1468" s="606"/>
      <c r="V1468" s="606"/>
      <c r="W1468" s="606"/>
      <c r="X1468" s="606"/>
      <c r="Y1468" s="606"/>
      <c r="Z1468" s="606"/>
    </row>
    <row r="1469" spans="9:26">
      <c r="I1469" s="606"/>
      <c r="J1469" s="606"/>
      <c r="K1469" s="606"/>
      <c r="L1469" s="606"/>
      <c r="M1469" s="606"/>
      <c r="N1469" s="606"/>
      <c r="O1469" s="606"/>
      <c r="P1469" s="606"/>
      <c r="Q1469" s="606"/>
      <c r="R1469" s="606"/>
      <c r="S1469" s="606"/>
      <c r="T1469" s="606"/>
      <c r="U1469" s="606"/>
      <c r="V1469" s="606"/>
      <c r="W1469" s="606"/>
      <c r="X1469" s="606"/>
      <c r="Y1469" s="606"/>
      <c r="Z1469" s="606"/>
    </row>
    <row r="1470" spans="9:26">
      <c r="I1470" s="606"/>
      <c r="J1470" s="606"/>
      <c r="K1470" s="606"/>
      <c r="L1470" s="606"/>
      <c r="M1470" s="606"/>
      <c r="N1470" s="606"/>
      <c r="O1470" s="606"/>
      <c r="P1470" s="606"/>
      <c r="Q1470" s="606"/>
      <c r="R1470" s="606"/>
      <c r="S1470" s="606"/>
      <c r="T1470" s="606"/>
      <c r="U1470" s="606"/>
      <c r="V1470" s="606"/>
      <c r="W1470" s="606"/>
      <c r="X1470" s="606"/>
      <c r="Y1470" s="606"/>
      <c r="Z1470" s="606"/>
    </row>
    <row r="1471" spans="9:26">
      <c r="I1471" s="606"/>
      <c r="J1471" s="606"/>
      <c r="K1471" s="606"/>
      <c r="L1471" s="606"/>
      <c r="M1471" s="606"/>
      <c r="N1471" s="606"/>
      <c r="O1471" s="606"/>
      <c r="P1471" s="606"/>
      <c r="Q1471" s="606"/>
      <c r="R1471" s="606"/>
      <c r="S1471" s="606"/>
      <c r="T1471" s="606"/>
      <c r="U1471" s="606"/>
      <c r="V1471" s="606"/>
      <c r="W1471" s="606"/>
      <c r="X1471" s="606"/>
      <c r="Y1471" s="606"/>
      <c r="Z1471" s="606"/>
    </row>
    <row r="1472" spans="9:26">
      <c r="I1472" s="606"/>
      <c r="J1472" s="606"/>
      <c r="K1472" s="606"/>
      <c r="L1472" s="606"/>
      <c r="M1472" s="606"/>
      <c r="N1472" s="606"/>
      <c r="O1472" s="606"/>
      <c r="P1472" s="606"/>
      <c r="Q1472" s="606"/>
      <c r="R1472" s="606"/>
      <c r="S1472" s="606"/>
      <c r="T1472" s="606"/>
      <c r="U1472" s="606"/>
      <c r="V1472" s="606"/>
      <c r="W1472" s="606"/>
      <c r="X1472" s="606"/>
      <c r="Y1472" s="606"/>
      <c r="Z1472" s="606"/>
    </row>
    <row r="1473" spans="9:26">
      <c r="I1473" s="606"/>
      <c r="J1473" s="606"/>
      <c r="K1473" s="606"/>
      <c r="L1473" s="606"/>
      <c r="M1473" s="606"/>
      <c r="N1473" s="606"/>
      <c r="O1473" s="606"/>
      <c r="P1473" s="606"/>
      <c r="Q1473" s="606"/>
      <c r="R1473" s="606"/>
      <c r="S1473" s="606"/>
      <c r="T1473" s="606"/>
      <c r="U1473" s="606"/>
      <c r="V1473" s="606"/>
      <c r="W1473" s="606"/>
      <c r="X1473" s="606"/>
      <c r="Y1473" s="606"/>
      <c r="Z1473" s="606"/>
    </row>
    <row r="1474" spans="9:26">
      <c r="I1474" s="606"/>
      <c r="J1474" s="606"/>
      <c r="K1474" s="606"/>
      <c r="L1474" s="606"/>
      <c r="M1474" s="606"/>
      <c r="N1474" s="606"/>
      <c r="O1474" s="606"/>
      <c r="P1474" s="606"/>
      <c r="Q1474" s="606"/>
      <c r="R1474" s="606"/>
      <c r="S1474" s="606"/>
      <c r="T1474" s="606"/>
      <c r="U1474" s="606"/>
      <c r="V1474" s="606"/>
      <c r="W1474" s="606"/>
      <c r="X1474" s="606"/>
      <c r="Y1474" s="606"/>
      <c r="Z1474" s="606"/>
    </row>
    <row r="1475" spans="9:26">
      <c r="I1475" s="606"/>
      <c r="J1475" s="606"/>
      <c r="K1475" s="606"/>
      <c r="L1475" s="606"/>
      <c r="M1475" s="606"/>
      <c r="N1475" s="606"/>
      <c r="O1475" s="606"/>
      <c r="P1475" s="606"/>
      <c r="Q1475" s="606"/>
      <c r="R1475" s="606"/>
      <c r="S1475" s="606"/>
      <c r="T1475" s="606"/>
      <c r="U1475" s="606"/>
      <c r="V1475" s="606"/>
      <c r="W1475" s="606"/>
      <c r="X1475" s="606"/>
      <c r="Y1475" s="606"/>
      <c r="Z1475" s="606"/>
    </row>
    <row r="1476" spans="9:26">
      <c r="I1476" s="606"/>
      <c r="J1476" s="606"/>
      <c r="K1476" s="606"/>
      <c r="L1476" s="606"/>
      <c r="M1476" s="606"/>
      <c r="N1476" s="606"/>
      <c r="O1476" s="606"/>
      <c r="P1476" s="606"/>
      <c r="Q1476" s="606"/>
      <c r="R1476" s="606"/>
      <c r="S1476" s="606"/>
      <c r="T1476" s="606"/>
      <c r="U1476" s="606"/>
      <c r="V1476" s="606"/>
      <c r="W1476" s="606"/>
      <c r="X1476" s="606"/>
      <c r="Y1476" s="606"/>
      <c r="Z1476" s="606"/>
    </row>
    <row r="1477" spans="9:26">
      <c r="I1477" s="606"/>
      <c r="J1477" s="606"/>
      <c r="K1477" s="606"/>
      <c r="L1477" s="606"/>
      <c r="M1477" s="606"/>
      <c r="N1477" s="606"/>
      <c r="O1477" s="606"/>
      <c r="P1477" s="606"/>
      <c r="Q1477" s="606"/>
      <c r="R1477" s="606"/>
      <c r="S1477" s="606"/>
      <c r="T1477" s="606"/>
      <c r="U1477" s="606"/>
      <c r="V1477" s="606"/>
      <c r="W1477" s="606"/>
      <c r="X1477" s="606"/>
      <c r="Y1477" s="606"/>
      <c r="Z1477" s="606"/>
    </row>
    <row r="1478" spans="9:26">
      <c r="I1478" s="606"/>
      <c r="J1478" s="606"/>
      <c r="K1478" s="606"/>
      <c r="L1478" s="606"/>
      <c r="M1478" s="606"/>
      <c r="N1478" s="606"/>
      <c r="O1478" s="606"/>
      <c r="P1478" s="606"/>
      <c r="Q1478" s="606"/>
      <c r="R1478" s="606"/>
      <c r="S1478" s="606"/>
      <c r="T1478" s="606"/>
      <c r="U1478" s="606"/>
      <c r="V1478" s="606"/>
      <c r="W1478" s="606"/>
      <c r="X1478" s="606"/>
      <c r="Y1478" s="606"/>
      <c r="Z1478" s="606"/>
    </row>
    <row r="1479" spans="9:26">
      <c r="I1479" s="606"/>
      <c r="J1479" s="606"/>
      <c r="K1479" s="606"/>
      <c r="L1479" s="606"/>
      <c r="M1479" s="606"/>
      <c r="N1479" s="606"/>
      <c r="O1479" s="606"/>
      <c r="P1479" s="606"/>
      <c r="Q1479" s="606"/>
      <c r="R1479" s="606"/>
      <c r="S1479" s="606"/>
      <c r="T1479" s="606"/>
      <c r="U1479" s="606"/>
      <c r="V1479" s="606"/>
      <c r="W1479" s="606"/>
      <c r="X1479" s="606"/>
      <c r="Y1479" s="606"/>
      <c r="Z1479" s="606"/>
    </row>
    <row r="1480" spans="9:26">
      <c r="I1480" s="606"/>
      <c r="J1480" s="606"/>
      <c r="K1480" s="606"/>
      <c r="L1480" s="606"/>
      <c r="M1480" s="606"/>
      <c r="N1480" s="606"/>
      <c r="O1480" s="606"/>
      <c r="P1480" s="606"/>
      <c r="Q1480" s="606"/>
      <c r="R1480" s="606"/>
      <c r="S1480" s="606"/>
      <c r="T1480" s="606"/>
      <c r="U1480" s="606"/>
      <c r="V1480" s="606"/>
      <c r="W1480" s="606"/>
      <c r="X1480" s="606"/>
      <c r="Y1480" s="606"/>
      <c r="Z1480" s="606"/>
    </row>
    <row r="1481" spans="9:26">
      <c r="I1481" s="606"/>
      <c r="J1481" s="606"/>
      <c r="K1481" s="606"/>
      <c r="L1481" s="606"/>
      <c r="M1481" s="606"/>
      <c r="N1481" s="606"/>
      <c r="O1481" s="606"/>
      <c r="P1481" s="606"/>
      <c r="Q1481" s="606"/>
      <c r="R1481" s="606"/>
      <c r="S1481" s="606"/>
      <c r="T1481" s="606"/>
      <c r="U1481" s="606"/>
      <c r="V1481" s="606"/>
      <c r="W1481" s="606"/>
      <c r="X1481" s="606"/>
      <c r="Y1481" s="606"/>
      <c r="Z1481" s="606"/>
    </row>
    <row r="1482" spans="9:26">
      <c r="I1482" s="606"/>
      <c r="J1482" s="606"/>
      <c r="K1482" s="606"/>
      <c r="L1482" s="606"/>
      <c r="M1482" s="606"/>
      <c r="N1482" s="606"/>
      <c r="O1482" s="606"/>
      <c r="P1482" s="606"/>
      <c r="Q1482" s="606"/>
      <c r="R1482" s="606"/>
      <c r="S1482" s="606"/>
      <c r="T1482" s="606"/>
      <c r="U1482" s="606"/>
      <c r="V1482" s="606"/>
      <c r="W1482" s="606"/>
      <c r="X1482" s="606"/>
      <c r="Y1482" s="606"/>
      <c r="Z1482" s="606"/>
    </row>
    <row r="1483" spans="9:26">
      <c r="I1483" s="606"/>
      <c r="J1483" s="606"/>
      <c r="K1483" s="606"/>
      <c r="L1483" s="606"/>
      <c r="M1483" s="606"/>
      <c r="N1483" s="606"/>
      <c r="O1483" s="606"/>
      <c r="P1483" s="606"/>
      <c r="Q1483" s="606"/>
      <c r="R1483" s="606"/>
      <c r="S1483" s="606"/>
      <c r="T1483" s="606"/>
      <c r="U1483" s="606"/>
      <c r="V1483" s="606"/>
      <c r="W1483" s="606"/>
      <c r="X1483" s="606"/>
      <c r="Y1483" s="606"/>
      <c r="Z1483" s="606"/>
    </row>
    <row r="1484" spans="9:26">
      <c r="I1484" s="606"/>
      <c r="J1484" s="606"/>
      <c r="K1484" s="606"/>
      <c r="L1484" s="606"/>
      <c r="M1484" s="606"/>
      <c r="N1484" s="606"/>
      <c r="O1484" s="606"/>
      <c r="P1484" s="606"/>
      <c r="Q1484" s="606"/>
      <c r="R1484" s="606"/>
      <c r="S1484" s="606"/>
      <c r="T1484" s="606"/>
      <c r="U1484" s="606"/>
      <c r="V1484" s="606"/>
      <c r="W1484" s="606"/>
      <c r="X1484" s="606"/>
      <c r="Y1484" s="606"/>
      <c r="Z1484" s="606"/>
    </row>
    <row r="1485" spans="9:26">
      <c r="I1485" s="606"/>
      <c r="J1485" s="606"/>
      <c r="K1485" s="606"/>
      <c r="L1485" s="606"/>
      <c r="M1485" s="606"/>
      <c r="N1485" s="606"/>
      <c r="O1485" s="606"/>
      <c r="P1485" s="606"/>
      <c r="Q1485" s="606"/>
      <c r="R1485" s="606"/>
      <c r="S1485" s="606"/>
      <c r="T1485" s="606"/>
      <c r="U1485" s="606"/>
      <c r="V1485" s="606"/>
      <c r="W1485" s="606"/>
      <c r="X1485" s="606"/>
      <c r="Y1485" s="606"/>
      <c r="Z1485" s="606"/>
    </row>
    <row r="1486" spans="9:26">
      <c r="I1486" s="606"/>
      <c r="J1486" s="606"/>
      <c r="K1486" s="606"/>
      <c r="L1486" s="606"/>
      <c r="M1486" s="606"/>
      <c r="N1486" s="606"/>
      <c r="O1486" s="606"/>
      <c r="P1486" s="606"/>
      <c r="Q1486" s="606"/>
      <c r="R1486" s="606"/>
      <c r="S1486" s="606"/>
      <c r="T1486" s="606"/>
      <c r="U1486" s="606"/>
      <c r="V1486" s="606"/>
      <c r="W1486" s="606"/>
      <c r="X1486" s="606"/>
      <c r="Y1486" s="606"/>
      <c r="Z1486" s="606"/>
    </row>
    <row r="1487" spans="9:26">
      <c r="I1487" s="606"/>
      <c r="J1487" s="606"/>
      <c r="K1487" s="606"/>
      <c r="L1487" s="606"/>
      <c r="M1487" s="606"/>
      <c r="N1487" s="606"/>
      <c r="O1487" s="606"/>
      <c r="P1487" s="606"/>
      <c r="Q1487" s="606"/>
      <c r="R1487" s="606"/>
      <c r="S1487" s="606"/>
      <c r="T1487" s="606"/>
      <c r="U1487" s="606"/>
      <c r="V1487" s="606"/>
      <c r="W1487" s="606"/>
      <c r="X1487" s="606"/>
      <c r="Y1487" s="606"/>
      <c r="Z1487" s="606"/>
    </row>
    <row r="1488" spans="9:26">
      <c r="I1488" s="606"/>
      <c r="J1488" s="606"/>
      <c r="K1488" s="606"/>
      <c r="L1488" s="606"/>
      <c r="M1488" s="606"/>
      <c r="N1488" s="606"/>
      <c r="O1488" s="606"/>
      <c r="P1488" s="606"/>
      <c r="Q1488" s="606"/>
      <c r="R1488" s="606"/>
      <c r="S1488" s="606"/>
      <c r="T1488" s="606"/>
      <c r="U1488" s="606"/>
      <c r="V1488" s="606"/>
      <c r="W1488" s="606"/>
      <c r="X1488" s="606"/>
      <c r="Y1488" s="606"/>
      <c r="Z1488" s="606"/>
    </row>
    <row r="1489" spans="9:26">
      <c r="I1489" s="606"/>
      <c r="J1489" s="606"/>
      <c r="K1489" s="606"/>
      <c r="L1489" s="606"/>
      <c r="M1489" s="606"/>
      <c r="N1489" s="606"/>
      <c r="O1489" s="606"/>
      <c r="P1489" s="606"/>
      <c r="Q1489" s="606"/>
      <c r="R1489" s="606"/>
      <c r="S1489" s="606"/>
      <c r="T1489" s="606"/>
      <c r="U1489" s="606"/>
      <c r="V1489" s="606"/>
      <c r="W1489" s="606"/>
      <c r="X1489" s="606"/>
      <c r="Y1489" s="606"/>
      <c r="Z1489" s="606"/>
    </row>
    <row r="1490" spans="9:26">
      <c r="I1490" s="606"/>
      <c r="J1490" s="606"/>
      <c r="K1490" s="606"/>
      <c r="L1490" s="606"/>
      <c r="M1490" s="606"/>
      <c r="N1490" s="606"/>
      <c r="O1490" s="606"/>
      <c r="P1490" s="606"/>
      <c r="Q1490" s="606"/>
      <c r="R1490" s="606"/>
      <c r="S1490" s="606"/>
      <c r="T1490" s="606"/>
      <c r="U1490" s="606"/>
      <c r="V1490" s="606"/>
      <c r="W1490" s="606"/>
      <c r="X1490" s="606"/>
      <c r="Y1490" s="606"/>
      <c r="Z1490" s="606"/>
    </row>
    <row r="1491" spans="9:26">
      <c r="I1491" s="606"/>
      <c r="J1491" s="606"/>
      <c r="K1491" s="606"/>
      <c r="L1491" s="606"/>
      <c r="M1491" s="606"/>
      <c r="N1491" s="606"/>
      <c r="O1491" s="606"/>
      <c r="P1491" s="606"/>
      <c r="Q1491" s="606"/>
      <c r="R1491" s="606"/>
      <c r="S1491" s="606"/>
      <c r="T1491" s="606"/>
      <c r="U1491" s="606"/>
      <c r="V1491" s="606"/>
      <c r="W1491" s="606"/>
      <c r="X1491" s="606"/>
      <c r="Y1491" s="606"/>
      <c r="Z1491" s="606"/>
    </row>
    <row r="1492" spans="9:26">
      <c r="I1492" s="606"/>
      <c r="J1492" s="606"/>
      <c r="K1492" s="606"/>
      <c r="L1492" s="606"/>
      <c r="M1492" s="606"/>
      <c r="N1492" s="606"/>
      <c r="O1492" s="606"/>
      <c r="P1492" s="606"/>
      <c r="Q1492" s="606"/>
      <c r="R1492" s="606"/>
      <c r="S1492" s="606"/>
      <c r="T1492" s="606"/>
      <c r="U1492" s="606"/>
      <c r="V1492" s="606"/>
      <c r="W1492" s="606"/>
      <c r="X1492" s="606"/>
      <c r="Y1492" s="606"/>
      <c r="Z1492" s="606"/>
    </row>
    <row r="1493" spans="9:26">
      <c r="I1493" s="606"/>
      <c r="J1493" s="606"/>
      <c r="K1493" s="606"/>
      <c r="L1493" s="606"/>
      <c r="M1493" s="606"/>
      <c r="N1493" s="606"/>
      <c r="O1493" s="606"/>
      <c r="P1493" s="606"/>
      <c r="Q1493" s="606"/>
      <c r="R1493" s="606"/>
      <c r="S1493" s="606"/>
      <c r="T1493" s="606"/>
      <c r="U1493" s="606"/>
      <c r="V1493" s="606"/>
      <c r="W1493" s="606"/>
      <c r="X1493" s="606"/>
      <c r="Y1493" s="606"/>
      <c r="Z1493" s="606"/>
    </row>
    <row r="1494" spans="9:26">
      <c r="I1494" s="606"/>
      <c r="J1494" s="606"/>
      <c r="K1494" s="606"/>
      <c r="L1494" s="606"/>
      <c r="M1494" s="606"/>
      <c r="N1494" s="606"/>
      <c r="O1494" s="606"/>
      <c r="P1494" s="606"/>
      <c r="Q1494" s="606"/>
      <c r="R1494" s="606"/>
      <c r="S1494" s="606"/>
      <c r="T1494" s="606"/>
      <c r="U1494" s="606"/>
      <c r="V1494" s="606"/>
      <c r="W1494" s="606"/>
      <c r="X1494" s="606"/>
      <c r="Y1494" s="606"/>
      <c r="Z1494" s="606"/>
    </row>
    <row r="1495" spans="9:26">
      <c r="I1495" s="606"/>
      <c r="J1495" s="606"/>
      <c r="K1495" s="606"/>
      <c r="L1495" s="606"/>
      <c r="M1495" s="606"/>
      <c r="N1495" s="606"/>
      <c r="O1495" s="606"/>
      <c r="P1495" s="606"/>
      <c r="Q1495" s="606"/>
      <c r="R1495" s="606"/>
      <c r="S1495" s="606"/>
      <c r="T1495" s="606"/>
      <c r="U1495" s="606"/>
      <c r="V1495" s="606"/>
      <c r="W1495" s="606"/>
      <c r="X1495" s="606"/>
      <c r="Y1495" s="606"/>
      <c r="Z1495" s="606"/>
    </row>
    <row r="1496" spans="9:26">
      <c r="I1496" s="606"/>
      <c r="J1496" s="606"/>
      <c r="K1496" s="606"/>
      <c r="L1496" s="606"/>
      <c r="M1496" s="606"/>
      <c r="N1496" s="606"/>
      <c r="O1496" s="606"/>
      <c r="P1496" s="606"/>
      <c r="Q1496" s="606"/>
      <c r="R1496" s="606"/>
      <c r="S1496" s="606"/>
      <c r="T1496" s="606"/>
      <c r="U1496" s="606"/>
      <c r="V1496" s="606"/>
      <c r="W1496" s="606"/>
      <c r="X1496" s="606"/>
      <c r="Y1496" s="606"/>
      <c r="Z1496" s="606"/>
    </row>
    <row r="1497" spans="9:26">
      <c r="I1497" s="606"/>
      <c r="J1497" s="606"/>
      <c r="K1497" s="606"/>
      <c r="L1497" s="606"/>
      <c r="M1497" s="606"/>
      <c r="N1497" s="606"/>
      <c r="O1497" s="606"/>
      <c r="P1497" s="606"/>
      <c r="Q1497" s="606"/>
      <c r="R1497" s="606"/>
      <c r="S1497" s="606"/>
      <c r="T1497" s="606"/>
      <c r="U1497" s="606"/>
      <c r="V1497" s="606"/>
      <c r="W1497" s="606"/>
      <c r="X1497" s="606"/>
      <c r="Y1497" s="606"/>
      <c r="Z1497" s="606"/>
    </row>
    <row r="1498" spans="9:26">
      <c r="I1498" s="606"/>
      <c r="J1498" s="606"/>
      <c r="K1498" s="606"/>
      <c r="L1498" s="606"/>
      <c r="M1498" s="606"/>
      <c r="N1498" s="606"/>
      <c r="O1498" s="606"/>
      <c r="P1498" s="606"/>
      <c r="Q1498" s="606"/>
      <c r="R1498" s="606"/>
      <c r="S1498" s="606"/>
      <c r="T1498" s="606"/>
      <c r="U1498" s="606"/>
      <c r="V1498" s="606"/>
      <c r="W1498" s="606"/>
      <c r="X1498" s="606"/>
      <c r="Y1498" s="606"/>
      <c r="Z1498" s="606"/>
    </row>
    <row r="1499" spans="9:26">
      <c r="I1499" s="606"/>
      <c r="J1499" s="606"/>
      <c r="K1499" s="606"/>
      <c r="L1499" s="606"/>
      <c r="M1499" s="606"/>
      <c r="N1499" s="606"/>
      <c r="O1499" s="606"/>
      <c r="P1499" s="606"/>
      <c r="Q1499" s="606"/>
      <c r="R1499" s="606"/>
      <c r="S1499" s="606"/>
      <c r="T1499" s="606"/>
      <c r="U1499" s="606"/>
      <c r="V1499" s="606"/>
      <c r="W1499" s="606"/>
      <c r="X1499" s="606"/>
      <c r="Y1499" s="606"/>
      <c r="Z1499" s="606"/>
    </row>
    <row r="1500" spans="9:26">
      <c r="I1500" s="606"/>
      <c r="J1500" s="606"/>
      <c r="K1500" s="606"/>
      <c r="L1500" s="606"/>
      <c r="M1500" s="606"/>
      <c r="N1500" s="606"/>
      <c r="O1500" s="606"/>
      <c r="P1500" s="606"/>
      <c r="Q1500" s="606"/>
      <c r="R1500" s="606"/>
      <c r="S1500" s="606"/>
      <c r="T1500" s="606"/>
      <c r="U1500" s="606"/>
      <c r="V1500" s="606"/>
      <c r="W1500" s="606"/>
      <c r="X1500" s="606"/>
      <c r="Y1500" s="606"/>
      <c r="Z1500" s="606"/>
    </row>
    <row r="1501" spans="9:26">
      <c r="I1501" s="606"/>
      <c r="J1501" s="606"/>
      <c r="K1501" s="606"/>
      <c r="L1501" s="606"/>
      <c r="M1501" s="606"/>
      <c r="N1501" s="606"/>
      <c r="O1501" s="606"/>
      <c r="P1501" s="606"/>
      <c r="Q1501" s="606"/>
      <c r="R1501" s="606"/>
      <c r="S1501" s="606"/>
      <c r="T1501" s="606"/>
      <c r="U1501" s="606"/>
      <c r="V1501" s="606"/>
      <c r="W1501" s="606"/>
      <c r="X1501" s="606"/>
      <c r="Y1501" s="606"/>
      <c r="Z1501" s="606"/>
    </row>
    <row r="1502" spans="9:26">
      <c r="I1502" s="606"/>
      <c r="J1502" s="606"/>
      <c r="K1502" s="606"/>
      <c r="L1502" s="606"/>
      <c r="M1502" s="606"/>
      <c r="N1502" s="606"/>
      <c r="O1502" s="606"/>
      <c r="P1502" s="606"/>
      <c r="Q1502" s="606"/>
      <c r="R1502" s="606"/>
      <c r="S1502" s="606"/>
      <c r="T1502" s="606"/>
      <c r="U1502" s="606"/>
      <c r="V1502" s="606"/>
      <c r="W1502" s="606"/>
      <c r="X1502" s="606"/>
      <c r="Y1502" s="606"/>
      <c r="Z1502" s="606"/>
    </row>
    <row r="1503" spans="9:26">
      <c r="I1503" s="606"/>
      <c r="J1503" s="606"/>
      <c r="K1503" s="606"/>
      <c r="L1503" s="606"/>
      <c r="M1503" s="606"/>
      <c r="N1503" s="606"/>
      <c r="O1503" s="606"/>
      <c r="P1503" s="606"/>
      <c r="Q1503" s="606"/>
      <c r="R1503" s="606"/>
      <c r="S1503" s="606"/>
      <c r="T1503" s="606"/>
      <c r="U1503" s="606"/>
      <c r="V1503" s="606"/>
      <c r="W1503" s="606"/>
      <c r="X1503" s="606"/>
      <c r="Y1503" s="606"/>
      <c r="Z1503" s="606"/>
    </row>
    <row r="1504" spans="9:26">
      <c r="I1504" s="606"/>
      <c r="J1504" s="606"/>
      <c r="K1504" s="606"/>
      <c r="L1504" s="606"/>
      <c r="M1504" s="606"/>
      <c r="N1504" s="606"/>
      <c r="O1504" s="606"/>
      <c r="P1504" s="606"/>
      <c r="Q1504" s="606"/>
      <c r="R1504" s="606"/>
      <c r="S1504" s="606"/>
      <c r="T1504" s="606"/>
      <c r="U1504" s="606"/>
      <c r="V1504" s="606"/>
      <c r="W1504" s="606"/>
      <c r="X1504" s="606"/>
      <c r="Y1504" s="606"/>
      <c r="Z1504" s="606"/>
    </row>
    <row r="1505" spans="9:26">
      <c r="I1505" s="606"/>
      <c r="J1505" s="606"/>
      <c r="K1505" s="606"/>
      <c r="L1505" s="606"/>
      <c r="M1505" s="606"/>
      <c r="N1505" s="606"/>
      <c r="O1505" s="606"/>
      <c r="P1505" s="606"/>
      <c r="Q1505" s="606"/>
      <c r="R1505" s="606"/>
      <c r="S1505" s="606"/>
      <c r="T1505" s="606"/>
      <c r="U1505" s="606"/>
      <c r="V1505" s="606"/>
      <c r="W1505" s="606"/>
      <c r="X1505" s="606"/>
      <c r="Y1505" s="606"/>
      <c r="Z1505" s="606"/>
    </row>
    <row r="1506" spans="9:26">
      <c r="I1506" s="606"/>
      <c r="J1506" s="606"/>
      <c r="K1506" s="606"/>
      <c r="L1506" s="606"/>
      <c r="M1506" s="606"/>
      <c r="N1506" s="606"/>
      <c r="O1506" s="606"/>
      <c r="P1506" s="606"/>
      <c r="Q1506" s="606"/>
      <c r="R1506" s="606"/>
      <c r="S1506" s="606"/>
      <c r="T1506" s="606"/>
      <c r="U1506" s="606"/>
      <c r="V1506" s="606"/>
      <c r="W1506" s="606"/>
      <c r="X1506" s="606"/>
      <c r="Y1506" s="606"/>
      <c r="Z1506" s="606"/>
    </row>
    <row r="1507" spans="9:26">
      <c r="I1507" s="606"/>
      <c r="J1507" s="606"/>
      <c r="K1507" s="606"/>
      <c r="L1507" s="606"/>
      <c r="M1507" s="606"/>
      <c r="N1507" s="606"/>
      <c r="O1507" s="606"/>
      <c r="P1507" s="606"/>
      <c r="Q1507" s="606"/>
      <c r="R1507" s="606"/>
      <c r="S1507" s="606"/>
      <c r="T1507" s="606"/>
      <c r="U1507" s="606"/>
      <c r="V1507" s="606"/>
      <c r="W1507" s="606"/>
      <c r="X1507" s="606"/>
      <c r="Y1507" s="606"/>
      <c r="Z1507" s="606"/>
    </row>
    <row r="1508" spans="9:26">
      <c r="I1508" s="606"/>
      <c r="J1508" s="606"/>
      <c r="K1508" s="606"/>
      <c r="L1508" s="606"/>
      <c r="M1508" s="606"/>
      <c r="N1508" s="606"/>
      <c r="O1508" s="606"/>
      <c r="P1508" s="606"/>
      <c r="Q1508" s="606"/>
      <c r="R1508" s="606"/>
      <c r="S1508" s="606"/>
      <c r="T1508" s="606"/>
      <c r="U1508" s="606"/>
      <c r="V1508" s="606"/>
      <c r="W1508" s="606"/>
      <c r="X1508" s="606"/>
      <c r="Y1508" s="606"/>
      <c r="Z1508" s="606"/>
    </row>
    <row r="1509" spans="9:26">
      <c r="I1509" s="606"/>
      <c r="J1509" s="606"/>
      <c r="K1509" s="606"/>
      <c r="L1509" s="606"/>
      <c r="M1509" s="606"/>
      <c r="N1509" s="606"/>
      <c r="O1509" s="606"/>
      <c r="P1509" s="606"/>
      <c r="Q1509" s="606"/>
      <c r="R1509" s="606"/>
      <c r="S1509" s="606"/>
      <c r="T1509" s="606"/>
      <c r="U1509" s="606"/>
      <c r="V1509" s="606"/>
      <c r="W1509" s="606"/>
      <c r="X1509" s="606"/>
      <c r="Y1509" s="606"/>
      <c r="Z1509" s="606"/>
    </row>
    <row r="1510" spans="9:26">
      <c r="I1510" s="606"/>
      <c r="J1510" s="606"/>
      <c r="K1510" s="606"/>
      <c r="L1510" s="606"/>
      <c r="M1510" s="606"/>
      <c r="N1510" s="606"/>
      <c r="O1510" s="606"/>
      <c r="P1510" s="606"/>
      <c r="Q1510" s="606"/>
      <c r="R1510" s="606"/>
      <c r="S1510" s="606"/>
      <c r="T1510" s="606"/>
      <c r="U1510" s="606"/>
      <c r="V1510" s="606"/>
      <c r="W1510" s="606"/>
      <c r="X1510" s="606"/>
      <c r="Y1510" s="606"/>
      <c r="Z1510" s="606"/>
    </row>
    <row r="1511" spans="9:26">
      <c r="I1511" s="606"/>
      <c r="J1511" s="606"/>
      <c r="K1511" s="606"/>
      <c r="L1511" s="606"/>
      <c r="M1511" s="606"/>
      <c r="N1511" s="606"/>
      <c r="O1511" s="606"/>
      <c r="P1511" s="606"/>
      <c r="Q1511" s="606"/>
      <c r="R1511" s="606"/>
      <c r="S1511" s="606"/>
      <c r="T1511" s="606"/>
      <c r="U1511" s="606"/>
      <c r="V1511" s="606"/>
      <c r="W1511" s="606"/>
      <c r="X1511" s="606"/>
      <c r="Y1511" s="606"/>
      <c r="Z1511" s="606"/>
    </row>
    <row r="1512" spans="9:26">
      <c r="I1512" s="606"/>
      <c r="J1512" s="606"/>
      <c r="K1512" s="606"/>
      <c r="L1512" s="606"/>
      <c r="M1512" s="606"/>
      <c r="N1512" s="606"/>
      <c r="O1512" s="606"/>
      <c r="P1512" s="606"/>
      <c r="Q1512" s="606"/>
      <c r="R1512" s="606"/>
      <c r="S1512" s="606"/>
      <c r="T1512" s="606"/>
      <c r="U1512" s="606"/>
      <c r="V1512" s="606"/>
      <c r="W1512" s="606"/>
      <c r="X1512" s="606"/>
      <c r="Y1512" s="606"/>
      <c r="Z1512" s="606"/>
    </row>
    <row r="1513" spans="9:26">
      <c r="I1513" s="606"/>
      <c r="J1513" s="606"/>
      <c r="K1513" s="606"/>
      <c r="L1513" s="606"/>
      <c r="M1513" s="606"/>
      <c r="N1513" s="606"/>
      <c r="O1513" s="606"/>
      <c r="P1513" s="606"/>
      <c r="Q1513" s="606"/>
      <c r="R1513" s="606"/>
      <c r="S1513" s="606"/>
      <c r="T1513" s="606"/>
      <c r="U1513" s="606"/>
      <c r="V1513" s="606"/>
      <c r="W1513" s="606"/>
      <c r="X1513" s="606"/>
      <c r="Y1513" s="606"/>
      <c r="Z1513" s="606"/>
    </row>
    <row r="1514" spans="9:26">
      <c r="I1514" s="606"/>
      <c r="J1514" s="606"/>
      <c r="K1514" s="606"/>
      <c r="L1514" s="606"/>
      <c r="M1514" s="606"/>
      <c r="N1514" s="606"/>
      <c r="O1514" s="606"/>
      <c r="P1514" s="606"/>
      <c r="Q1514" s="606"/>
      <c r="R1514" s="606"/>
      <c r="S1514" s="606"/>
      <c r="T1514" s="606"/>
      <c r="U1514" s="606"/>
      <c r="V1514" s="606"/>
      <c r="W1514" s="606"/>
      <c r="X1514" s="606"/>
      <c r="Y1514" s="606"/>
      <c r="Z1514" s="606"/>
    </row>
    <row r="1515" spans="9:26">
      <c r="I1515" s="606"/>
      <c r="J1515" s="606"/>
      <c r="K1515" s="606"/>
      <c r="L1515" s="606"/>
      <c r="M1515" s="606"/>
      <c r="N1515" s="606"/>
      <c r="O1515" s="606"/>
      <c r="P1515" s="606"/>
      <c r="Q1515" s="606"/>
      <c r="R1515" s="606"/>
      <c r="S1515" s="606"/>
      <c r="T1515" s="606"/>
      <c r="U1515" s="606"/>
      <c r="V1515" s="606"/>
      <c r="W1515" s="606"/>
      <c r="X1515" s="606"/>
      <c r="Y1515" s="606"/>
      <c r="Z1515" s="606"/>
    </row>
    <row r="1516" spans="9:26">
      <c r="I1516" s="606"/>
      <c r="J1516" s="606"/>
      <c r="K1516" s="606"/>
      <c r="L1516" s="606"/>
      <c r="M1516" s="606"/>
      <c r="N1516" s="606"/>
      <c r="O1516" s="606"/>
      <c r="P1516" s="606"/>
      <c r="Q1516" s="606"/>
      <c r="R1516" s="606"/>
      <c r="S1516" s="606"/>
      <c r="T1516" s="606"/>
      <c r="U1516" s="606"/>
      <c r="V1516" s="606"/>
      <c r="W1516" s="606"/>
      <c r="X1516" s="606"/>
      <c r="Y1516" s="606"/>
      <c r="Z1516" s="606"/>
    </row>
    <row r="1517" spans="9:26">
      <c r="I1517" s="606"/>
      <c r="J1517" s="606"/>
      <c r="K1517" s="606"/>
      <c r="L1517" s="606"/>
      <c r="M1517" s="606"/>
      <c r="N1517" s="606"/>
      <c r="O1517" s="606"/>
      <c r="P1517" s="606"/>
      <c r="Q1517" s="606"/>
      <c r="R1517" s="606"/>
      <c r="S1517" s="606"/>
      <c r="T1517" s="606"/>
      <c r="U1517" s="606"/>
      <c r="V1517" s="606"/>
      <c r="W1517" s="606"/>
      <c r="X1517" s="606"/>
      <c r="Y1517" s="606"/>
      <c r="Z1517" s="606"/>
    </row>
    <row r="1518" spans="9:26">
      <c r="I1518" s="606"/>
      <c r="J1518" s="606"/>
      <c r="K1518" s="606"/>
      <c r="L1518" s="606"/>
      <c r="M1518" s="606"/>
      <c r="N1518" s="606"/>
      <c r="O1518" s="606"/>
      <c r="P1518" s="606"/>
      <c r="Q1518" s="606"/>
      <c r="R1518" s="606"/>
      <c r="S1518" s="606"/>
      <c r="T1518" s="606"/>
      <c r="U1518" s="606"/>
      <c r="V1518" s="606"/>
      <c r="W1518" s="606"/>
      <c r="X1518" s="606"/>
      <c r="Y1518" s="606"/>
      <c r="Z1518" s="606"/>
    </row>
    <row r="1519" spans="9:26">
      <c r="I1519" s="606"/>
      <c r="J1519" s="606"/>
      <c r="K1519" s="606"/>
      <c r="L1519" s="606"/>
      <c r="M1519" s="606"/>
      <c r="N1519" s="606"/>
      <c r="O1519" s="606"/>
      <c r="P1519" s="606"/>
      <c r="Q1519" s="606"/>
      <c r="R1519" s="606"/>
      <c r="S1519" s="606"/>
      <c r="T1519" s="606"/>
      <c r="U1519" s="606"/>
      <c r="V1519" s="606"/>
      <c r="W1519" s="606"/>
      <c r="X1519" s="606"/>
      <c r="Y1519" s="606"/>
      <c r="Z1519" s="606"/>
    </row>
    <row r="1520" spans="9:26">
      <c r="I1520" s="606"/>
      <c r="J1520" s="606"/>
      <c r="K1520" s="606"/>
      <c r="L1520" s="606"/>
      <c r="M1520" s="606"/>
      <c r="N1520" s="606"/>
      <c r="O1520" s="606"/>
      <c r="P1520" s="606"/>
      <c r="Q1520" s="606"/>
      <c r="R1520" s="606"/>
      <c r="S1520" s="606"/>
      <c r="T1520" s="606"/>
      <c r="U1520" s="606"/>
      <c r="V1520" s="606"/>
      <c r="W1520" s="606"/>
      <c r="X1520" s="606"/>
      <c r="Y1520" s="606"/>
      <c r="Z1520" s="606"/>
    </row>
    <row r="1521" spans="9:26">
      <c r="I1521" s="606"/>
      <c r="J1521" s="606"/>
      <c r="K1521" s="606"/>
      <c r="L1521" s="606"/>
      <c r="M1521" s="606"/>
      <c r="N1521" s="606"/>
      <c r="O1521" s="606"/>
      <c r="P1521" s="606"/>
      <c r="Q1521" s="606"/>
      <c r="R1521" s="606"/>
      <c r="S1521" s="606"/>
      <c r="T1521" s="606"/>
      <c r="U1521" s="606"/>
      <c r="V1521" s="606"/>
      <c r="W1521" s="606"/>
      <c r="X1521" s="606"/>
      <c r="Y1521" s="606"/>
      <c r="Z1521" s="606"/>
    </row>
    <row r="1522" spans="9:26">
      <c r="I1522" s="606"/>
      <c r="J1522" s="606"/>
      <c r="K1522" s="606"/>
      <c r="L1522" s="606"/>
      <c r="M1522" s="606"/>
      <c r="N1522" s="606"/>
      <c r="O1522" s="606"/>
      <c r="P1522" s="606"/>
      <c r="Q1522" s="606"/>
      <c r="R1522" s="606"/>
      <c r="S1522" s="606"/>
      <c r="T1522" s="606"/>
      <c r="U1522" s="606"/>
      <c r="V1522" s="606"/>
      <c r="W1522" s="606"/>
      <c r="X1522" s="606"/>
      <c r="Y1522" s="606"/>
      <c r="Z1522" s="606"/>
    </row>
    <row r="1523" spans="9:26">
      <c r="I1523" s="606"/>
      <c r="J1523" s="606"/>
      <c r="K1523" s="606"/>
      <c r="L1523" s="606"/>
      <c r="M1523" s="606"/>
      <c r="N1523" s="606"/>
      <c r="O1523" s="606"/>
      <c r="P1523" s="606"/>
      <c r="Q1523" s="606"/>
      <c r="R1523" s="606"/>
      <c r="S1523" s="606"/>
      <c r="T1523" s="606"/>
      <c r="U1523" s="606"/>
      <c r="V1523" s="606"/>
      <c r="W1523" s="606"/>
      <c r="X1523" s="606"/>
      <c r="Y1523" s="606"/>
      <c r="Z1523" s="606"/>
    </row>
    <row r="1524" spans="9:26">
      <c r="I1524" s="606"/>
      <c r="J1524" s="606"/>
      <c r="K1524" s="606"/>
      <c r="L1524" s="606"/>
      <c r="M1524" s="606"/>
      <c r="N1524" s="606"/>
      <c r="O1524" s="606"/>
      <c r="P1524" s="606"/>
      <c r="Q1524" s="606"/>
      <c r="R1524" s="606"/>
      <c r="S1524" s="606"/>
      <c r="T1524" s="606"/>
      <c r="U1524" s="606"/>
      <c r="V1524" s="606"/>
      <c r="W1524" s="606"/>
      <c r="X1524" s="606"/>
      <c r="Y1524" s="606"/>
      <c r="Z1524" s="606"/>
    </row>
    <row r="1525" spans="9:26">
      <c r="I1525" s="606"/>
      <c r="J1525" s="606"/>
      <c r="K1525" s="606"/>
      <c r="L1525" s="606"/>
      <c r="M1525" s="606"/>
      <c r="N1525" s="606"/>
      <c r="O1525" s="606"/>
      <c r="P1525" s="606"/>
      <c r="Q1525" s="606"/>
      <c r="R1525" s="606"/>
      <c r="S1525" s="606"/>
      <c r="T1525" s="606"/>
      <c r="U1525" s="606"/>
      <c r="V1525" s="606"/>
      <c r="W1525" s="606"/>
      <c r="X1525" s="606"/>
      <c r="Y1525" s="606"/>
      <c r="Z1525" s="606"/>
    </row>
    <row r="1526" spans="9:26">
      <c r="I1526" s="606"/>
      <c r="J1526" s="606"/>
      <c r="K1526" s="606"/>
      <c r="L1526" s="606"/>
      <c r="M1526" s="606"/>
      <c r="N1526" s="606"/>
      <c r="O1526" s="606"/>
      <c r="P1526" s="606"/>
      <c r="Q1526" s="606"/>
      <c r="R1526" s="606"/>
      <c r="S1526" s="606"/>
      <c r="T1526" s="606"/>
      <c r="U1526" s="606"/>
      <c r="V1526" s="606"/>
      <c r="W1526" s="606"/>
      <c r="X1526" s="606"/>
      <c r="Y1526" s="606"/>
      <c r="Z1526" s="606"/>
    </row>
    <row r="1527" spans="9:26">
      <c r="I1527" s="606"/>
      <c r="J1527" s="606"/>
      <c r="K1527" s="606"/>
      <c r="L1527" s="606"/>
      <c r="M1527" s="606"/>
      <c r="N1527" s="606"/>
      <c r="O1527" s="606"/>
      <c r="P1527" s="606"/>
      <c r="Q1527" s="606"/>
      <c r="R1527" s="606"/>
      <c r="S1527" s="606"/>
      <c r="T1527" s="606"/>
      <c r="U1527" s="606"/>
      <c r="V1527" s="606"/>
      <c r="W1527" s="606"/>
      <c r="X1527" s="606"/>
      <c r="Y1527" s="606"/>
      <c r="Z1527" s="606"/>
    </row>
    <row r="1528" spans="9:26">
      <c r="I1528" s="606"/>
      <c r="J1528" s="606"/>
      <c r="K1528" s="606"/>
      <c r="L1528" s="606"/>
      <c r="M1528" s="606"/>
      <c r="N1528" s="606"/>
      <c r="O1528" s="606"/>
      <c r="P1528" s="606"/>
      <c r="Q1528" s="606"/>
      <c r="R1528" s="606"/>
      <c r="S1528" s="606"/>
      <c r="T1528" s="606"/>
      <c r="U1528" s="606"/>
      <c r="V1528" s="606"/>
      <c r="W1528" s="606"/>
      <c r="X1528" s="606"/>
      <c r="Y1528" s="606"/>
      <c r="Z1528" s="606"/>
    </row>
    <row r="1529" spans="9:26">
      <c r="I1529" s="606"/>
      <c r="J1529" s="606"/>
      <c r="K1529" s="606"/>
      <c r="L1529" s="606"/>
      <c r="M1529" s="606"/>
      <c r="N1529" s="606"/>
      <c r="O1529" s="606"/>
      <c r="P1529" s="606"/>
      <c r="Q1529" s="606"/>
      <c r="R1529" s="606"/>
      <c r="S1529" s="606"/>
      <c r="T1529" s="606"/>
      <c r="U1529" s="606"/>
      <c r="V1529" s="606"/>
      <c r="W1529" s="606"/>
      <c r="X1529" s="606"/>
      <c r="Y1529" s="606"/>
      <c r="Z1529" s="606"/>
    </row>
    <row r="1530" spans="9:26">
      <c r="I1530" s="606"/>
      <c r="J1530" s="606"/>
      <c r="K1530" s="606"/>
      <c r="L1530" s="606"/>
      <c r="M1530" s="606"/>
      <c r="N1530" s="606"/>
      <c r="O1530" s="606"/>
      <c r="P1530" s="606"/>
      <c r="Q1530" s="606"/>
      <c r="R1530" s="606"/>
      <c r="S1530" s="606"/>
      <c r="T1530" s="606"/>
      <c r="U1530" s="606"/>
      <c r="V1530" s="606"/>
      <c r="W1530" s="606"/>
      <c r="X1530" s="606"/>
      <c r="Y1530" s="606"/>
      <c r="Z1530" s="606"/>
    </row>
    <row r="1531" spans="9:26">
      <c r="I1531" s="606"/>
      <c r="J1531" s="606"/>
      <c r="K1531" s="606"/>
      <c r="L1531" s="606"/>
      <c r="M1531" s="606"/>
      <c r="N1531" s="606"/>
      <c r="O1531" s="606"/>
      <c r="P1531" s="606"/>
      <c r="Q1531" s="606"/>
      <c r="R1531" s="606"/>
      <c r="S1531" s="606"/>
      <c r="T1531" s="606"/>
      <c r="U1531" s="606"/>
      <c r="V1531" s="606"/>
      <c r="W1531" s="606"/>
      <c r="X1531" s="606"/>
      <c r="Y1531" s="606"/>
      <c r="Z1531" s="606"/>
    </row>
    <row r="1532" spans="9:26">
      <c r="I1532" s="606"/>
      <c r="J1532" s="606"/>
      <c r="K1532" s="606"/>
      <c r="L1532" s="606"/>
      <c r="M1532" s="606"/>
      <c r="N1532" s="606"/>
      <c r="O1532" s="606"/>
      <c r="P1532" s="606"/>
      <c r="Q1532" s="606"/>
      <c r="R1532" s="606"/>
      <c r="S1532" s="606"/>
      <c r="T1532" s="606"/>
      <c r="U1532" s="606"/>
      <c r="V1532" s="606"/>
      <c r="W1532" s="606"/>
      <c r="X1532" s="606"/>
      <c r="Y1532" s="606"/>
      <c r="Z1532" s="606"/>
    </row>
    <row r="1533" spans="9:26">
      <c r="I1533" s="606"/>
      <c r="J1533" s="606"/>
      <c r="K1533" s="606"/>
      <c r="L1533" s="606"/>
      <c r="M1533" s="606"/>
      <c r="N1533" s="606"/>
      <c r="O1533" s="606"/>
      <c r="P1533" s="606"/>
      <c r="Q1533" s="606"/>
      <c r="R1533" s="606"/>
      <c r="S1533" s="606"/>
      <c r="T1533" s="606"/>
      <c r="U1533" s="606"/>
      <c r="V1533" s="606"/>
      <c r="W1533" s="606"/>
      <c r="X1533" s="606"/>
      <c r="Y1533" s="606"/>
      <c r="Z1533" s="606"/>
    </row>
    <row r="1534" spans="9:26">
      <c r="I1534" s="606"/>
      <c r="J1534" s="606"/>
      <c r="K1534" s="606"/>
      <c r="L1534" s="606"/>
      <c r="M1534" s="606"/>
      <c r="N1534" s="606"/>
      <c r="O1534" s="606"/>
      <c r="P1534" s="606"/>
      <c r="Q1534" s="606"/>
      <c r="R1534" s="606"/>
      <c r="S1534" s="606"/>
      <c r="T1534" s="606"/>
      <c r="U1534" s="606"/>
      <c r="V1534" s="606"/>
      <c r="W1534" s="606"/>
      <c r="X1534" s="606"/>
      <c r="Y1534" s="606"/>
      <c r="Z1534" s="606"/>
    </row>
    <row r="1535" spans="9:26">
      <c r="I1535" s="606"/>
      <c r="J1535" s="606"/>
      <c r="K1535" s="606"/>
      <c r="L1535" s="606"/>
      <c r="M1535" s="606"/>
      <c r="N1535" s="606"/>
      <c r="O1535" s="606"/>
      <c r="P1535" s="606"/>
      <c r="Q1535" s="606"/>
      <c r="R1535" s="606"/>
      <c r="S1535" s="606"/>
      <c r="T1535" s="606"/>
      <c r="U1535" s="606"/>
      <c r="V1535" s="606"/>
      <c r="W1535" s="606"/>
      <c r="X1535" s="606"/>
      <c r="Y1535" s="606"/>
      <c r="Z1535" s="606"/>
    </row>
    <row r="1536" spans="9:26">
      <c r="I1536" s="606"/>
      <c r="J1536" s="606"/>
      <c r="K1536" s="606"/>
      <c r="L1536" s="606"/>
      <c r="M1536" s="606"/>
      <c r="N1536" s="606"/>
      <c r="O1536" s="606"/>
      <c r="P1536" s="606"/>
      <c r="Q1536" s="606"/>
      <c r="R1536" s="606"/>
      <c r="S1536" s="606"/>
      <c r="T1536" s="606"/>
      <c r="U1536" s="606"/>
      <c r="V1536" s="606"/>
      <c r="W1536" s="606"/>
      <c r="X1536" s="606"/>
      <c r="Y1536" s="606"/>
      <c r="Z1536" s="606"/>
    </row>
    <row r="1537" spans="9:26">
      <c r="I1537" s="606"/>
      <c r="J1537" s="606"/>
      <c r="K1537" s="606"/>
      <c r="L1537" s="606"/>
      <c r="M1537" s="606"/>
      <c r="N1537" s="606"/>
      <c r="O1537" s="606"/>
      <c r="P1537" s="606"/>
      <c r="Q1537" s="606"/>
      <c r="R1537" s="606"/>
      <c r="S1537" s="606"/>
      <c r="T1537" s="606"/>
      <c r="U1537" s="606"/>
      <c r="V1537" s="606"/>
      <c r="W1537" s="606"/>
      <c r="X1537" s="606"/>
      <c r="Y1537" s="606"/>
      <c r="Z1537" s="606"/>
    </row>
    <row r="1538" spans="9:26">
      <c r="I1538" s="606"/>
      <c r="J1538" s="606"/>
      <c r="K1538" s="606"/>
      <c r="L1538" s="606"/>
      <c r="M1538" s="606"/>
      <c r="N1538" s="606"/>
      <c r="O1538" s="606"/>
      <c r="P1538" s="606"/>
      <c r="Q1538" s="606"/>
      <c r="R1538" s="606"/>
      <c r="S1538" s="606"/>
      <c r="T1538" s="606"/>
      <c r="U1538" s="606"/>
      <c r="V1538" s="606"/>
      <c r="W1538" s="606"/>
      <c r="X1538" s="606"/>
      <c r="Y1538" s="606"/>
      <c r="Z1538" s="606"/>
    </row>
    <row r="1539" spans="9:26">
      <c r="I1539" s="606"/>
      <c r="J1539" s="606"/>
      <c r="K1539" s="606"/>
      <c r="L1539" s="606"/>
      <c r="M1539" s="606"/>
      <c r="N1539" s="606"/>
      <c r="O1539" s="606"/>
      <c r="P1539" s="606"/>
      <c r="Q1539" s="606"/>
      <c r="R1539" s="606"/>
      <c r="S1539" s="606"/>
      <c r="T1539" s="606"/>
      <c r="U1539" s="606"/>
      <c r="V1539" s="606"/>
      <c r="W1539" s="606"/>
      <c r="X1539" s="606"/>
      <c r="Y1539" s="606"/>
      <c r="Z1539" s="606"/>
    </row>
    <row r="1540" spans="9:26">
      <c r="I1540" s="606"/>
      <c r="J1540" s="606"/>
      <c r="K1540" s="606"/>
      <c r="L1540" s="606"/>
      <c r="M1540" s="606"/>
      <c r="N1540" s="606"/>
      <c r="O1540" s="606"/>
      <c r="P1540" s="606"/>
      <c r="Q1540" s="606"/>
      <c r="R1540" s="606"/>
      <c r="S1540" s="606"/>
      <c r="T1540" s="606"/>
      <c r="U1540" s="606"/>
      <c r="V1540" s="606"/>
      <c r="W1540" s="606"/>
      <c r="X1540" s="606"/>
      <c r="Y1540" s="606"/>
      <c r="Z1540" s="606"/>
    </row>
    <row r="1541" spans="9:26">
      <c r="I1541" s="606"/>
      <c r="J1541" s="606"/>
      <c r="K1541" s="606"/>
      <c r="L1541" s="606"/>
      <c r="M1541" s="606"/>
      <c r="N1541" s="606"/>
      <c r="O1541" s="606"/>
      <c r="P1541" s="606"/>
      <c r="Q1541" s="606"/>
      <c r="R1541" s="606"/>
      <c r="S1541" s="606"/>
      <c r="T1541" s="606"/>
      <c r="U1541" s="606"/>
      <c r="V1541" s="606"/>
      <c r="W1541" s="606"/>
      <c r="X1541" s="606"/>
      <c r="Y1541" s="606"/>
      <c r="Z1541" s="606"/>
    </row>
    <row r="1542" spans="9:26">
      <c r="I1542" s="606"/>
      <c r="J1542" s="606"/>
      <c r="K1542" s="606"/>
      <c r="L1542" s="606"/>
      <c r="M1542" s="606"/>
      <c r="N1542" s="606"/>
      <c r="O1542" s="606"/>
      <c r="P1542" s="606"/>
      <c r="Q1542" s="606"/>
      <c r="R1542" s="606"/>
      <c r="S1542" s="606"/>
      <c r="T1542" s="606"/>
      <c r="U1542" s="606"/>
      <c r="V1542" s="606"/>
      <c r="W1542" s="606"/>
      <c r="X1542" s="606"/>
      <c r="Y1542" s="606"/>
      <c r="Z1542" s="606"/>
    </row>
    <row r="1543" spans="9:26">
      <c r="I1543" s="606"/>
      <c r="J1543" s="606"/>
      <c r="K1543" s="606"/>
      <c r="L1543" s="606"/>
      <c r="M1543" s="606"/>
      <c r="N1543" s="606"/>
      <c r="O1543" s="606"/>
      <c r="P1543" s="606"/>
      <c r="Q1543" s="606"/>
      <c r="R1543" s="606"/>
      <c r="S1543" s="606"/>
      <c r="T1543" s="606"/>
      <c r="U1543" s="606"/>
      <c r="V1543" s="606"/>
      <c r="W1543" s="606"/>
      <c r="X1543" s="606"/>
      <c r="Y1543" s="606"/>
      <c r="Z1543" s="606"/>
    </row>
    <row r="1544" spans="9:26">
      <c r="I1544" s="606"/>
      <c r="J1544" s="606"/>
      <c r="K1544" s="606"/>
      <c r="L1544" s="606"/>
      <c r="M1544" s="606"/>
      <c r="N1544" s="606"/>
      <c r="O1544" s="606"/>
      <c r="P1544" s="606"/>
      <c r="Q1544" s="606"/>
      <c r="R1544" s="606"/>
      <c r="S1544" s="606"/>
      <c r="T1544" s="606"/>
      <c r="U1544" s="606"/>
      <c r="V1544" s="606"/>
      <c r="W1544" s="606"/>
      <c r="X1544" s="606"/>
      <c r="Y1544" s="606"/>
      <c r="Z1544" s="606"/>
    </row>
    <row r="1545" spans="9:26">
      <c r="I1545" s="606"/>
      <c r="J1545" s="606"/>
      <c r="K1545" s="606"/>
      <c r="L1545" s="606"/>
      <c r="M1545" s="606"/>
      <c r="N1545" s="606"/>
      <c r="O1545" s="606"/>
      <c r="P1545" s="606"/>
      <c r="Q1545" s="606"/>
      <c r="R1545" s="606"/>
      <c r="S1545" s="606"/>
      <c r="T1545" s="606"/>
      <c r="U1545" s="606"/>
      <c r="V1545" s="606"/>
      <c r="W1545" s="606"/>
      <c r="X1545" s="606"/>
      <c r="Y1545" s="606"/>
      <c r="Z1545" s="606"/>
    </row>
    <row r="1546" spans="9:26">
      <c r="I1546" s="606"/>
      <c r="J1546" s="606"/>
      <c r="K1546" s="606"/>
      <c r="L1546" s="606"/>
      <c r="M1546" s="606"/>
      <c r="N1546" s="606"/>
      <c r="O1546" s="606"/>
      <c r="P1546" s="606"/>
      <c r="Q1546" s="606"/>
      <c r="R1546" s="606"/>
      <c r="S1546" s="606"/>
      <c r="T1546" s="606"/>
      <c r="U1546" s="606"/>
      <c r="V1546" s="606"/>
      <c r="W1546" s="606"/>
      <c r="X1546" s="606"/>
      <c r="Y1546" s="606"/>
      <c r="Z1546" s="606"/>
    </row>
    <row r="1547" spans="9:26">
      <c r="I1547" s="606"/>
      <c r="J1547" s="606"/>
      <c r="K1547" s="606"/>
      <c r="L1547" s="606"/>
      <c r="M1547" s="606"/>
      <c r="N1547" s="606"/>
      <c r="O1547" s="606"/>
      <c r="P1547" s="606"/>
      <c r="Q1547" s="606"/>
      <c r="R1547" s="606"/>
      <c r="S1547" s="606"/>
      <c r="T1547" s="606"/>
      <c r="U1547" s="606"/>
      <c r="V1547" s="606"/>
      <c r="W1547" s="606"/>
      <c r="X1547" s="606"/>
      <c r="Y1547" s="606"/>
      <c r="Z1547" s="606"/>
    </row>
    <row r="1548" spans="9:26">
      <c r="I1548" s="606"/>
      <c r="J1548" s="606"/>
      <c r="K1548" s="606"/>
      <c r="L1548" s="606"/>
      <c r="M1548" s="606"/>
      <c r="N1548" s="606"/>
      <c r="O1548" s="606"/>
      <c r="P1548" s="606"/>
      <c r="Q1548" s="606"/>
      <c r="R1548" s="606"/>
      <c r="S1548" s="606"/>
      <c r="T1548" s="606"/>
      <c r="U1548" s="606"/>
      <c r="V1548" s="606"/>
      <c r="W1548" s="606"/>
      <c r="X1548" s="606"/>
      <c r="Y1548" s="606"/>
      <c r="Z1548" s="606"/>
    </row>
    <row r="1549" spans="9:26">
      <c r="I1549" s="606"/>
      <c r="J1549" s="606"/>
      <c r="K1549" s="606"/>
      <c r="L1549" s="606"/>
      <c r="M1549" s="606"/>
      <c r="N1549" s="606"/>
      <c r="O1549" s="606"/>
      <c r="P1549" s="606"/>
      <c r="Q1549" s="606"/>
      <c r="R1549" s="606"/>
      <c r="S1549" s="606"/>
      <c r="T1549" s="606"/>
      <c r="U1549" s="606"/>
      <c r="V1549" s="606"/>
      <c r="W1549" s="606"/>
      <c r="X1549" s="606"/>
      <c r="Y1549" s="606"/>
      <c r="Z1549" s="606"/>
    </row>
    <row r="1550" spans="9:26">
      <c r="I1550" s="606"/>
      <c r="J1550" s="606"/>
      <c r="K1550" s="606"/>
      <c r="L1550" s="606"/>
      <c r="M1550" s="606"/>
      <c r="N1550" s="606"/>
      <c r="O1550" s="606"/>
      <c r="P1550" s="606"/>
      <c r="Q1550" s="606"/>
      <c r="R1550" s="606"/>
      <c r="S1550" s="606"/>
      <c r="T1550" s="606"/>
      <c r="U1550" s="606"/>
      <c r="V1550" s="606"/>
      <c r="W1550" s="606"/>
      <c r="X1550" s="606"/>
      <c r="Y1550" s="606"/>
      <c r="Z1550" s="606"/>
    </row>
    <row r="1551" spans="9:26">
      <c r="I1551" s="606"/>
      <c r="J1551" s="606"/>
      <c r="K1551" s="606"/>
      <c r="L1551" s="606"/>
      <c r="M1551" s="606"/>
      <c r="N1551" s="606"/>
      <c r="O1551" s="606"/>
      <c r="P1551" s="606"/>
      <c r="Q1551" s="606"/>
      <c r="R1551" s="606"/>
      <c r="S1551" s="606"/>
      <c r="T1551" s="606"/>
      <c r="U1551" s="606"/>
      <c r="V1551" s="606"/>
      <c r="W1551" s="606"/>
      <c r="X1551" s="606"/>
      <c r="Y1551" s="606"/>
      <c r="Z1551" s="606"/>
    </row>
    <row r="1552" spans="9:26">
      <c r="I1552" s="606"/>
      <c r="J1552" s="606"/>
      <c r="K1552" s="606"/>
      <c r="L1552" s="606"/>
      <c r="M1552" s="606"/>
      <c r="N1552" s="606"/>
      <c r="O1552" s="606"/>
      <c r="P1552" s="606"/>
      <c r="Q1552" s="606"/>
      <c r="R1552" s="606"/>
      <c r="S1552" s="606"/>
      <c r="T1552" s="606"/>
      <c r="U1552" s="606"/>
      <c r="V1552" s="606"/>
      <c r="W1552" s="606"/>
      <c r="X1552" s="606"/>
      <c r="Y1552" s="606"/>
      <c r="Z1552" s="606"/>
    </row>
    <row r="1553" spans="9:26">
      <c r="I1553" s="606"/>
      <c r="J1553" s="606"/>
      <c r="K1553" s="606"/>
      <c r="L1553" s="606"/>
      <c r="M1553" s="606"/>
      <c r="N1553" s="606"/>
      <c r="O1553" s="606"/>
      <c r="P1553" s="606"/>
      <c r="Q1553" s="606"/>
      <c r="R1553" s="606"/>
      <c r="S1553" s="606"/>
      <c r="T1553" s="606"/>
      <c r="U1553" s="606"/>
      <c r="V1553" s="606"/>
      <c r="W1553" s="606"/>
      <c r="X1553" s="606"/>
      <c r="Y1553" s="606"/>
      <c r="Z1553" s="606"/>
    </row>
    <row r="1554" spans="9:26">
      <c r="I1554" s="606"/>
      <c r="J1554" s="606"/>
      <c r="K1554" s="606"/>
      <c r="L1554" s="606"/>
      <c r="M1554" s="606"/>
      <c r="N1554" s="606"/>
      <c r="O1554" s="606"/>
      <c r="P1554" s="606"/>
      <c r="Q1554" s="606"/>
      <c r="R1554" s="606"/>
      <c r="S1554" s="606"/>
      <c r="T1554" s="606"/>
      <c r="U1554" s="606"/>
      <c r="V1554" s="606"/>
      <c r="W1554" s="606"/>
      <c r="X1554" s="606"/>
      <c r="Y1554" s="606"/>
      <c r="Z1554" s="606"/>
    </row>
    <row r="1555" spans="9:26">
      <c r="I1555" s="606"/>
      <c r="J1555" s="606"/>
      <c r="K1555" s="606"/>
      <c r="L1555" s="606"/>
      <c r="M1555" s="606"/>
      <c r="N1555" s="606"/>
      <c r="O1555" s="606"/>
      <c r="P1555" s="606"/>
      <c r="Q1555" s="606"/>
      <c r="R1555" s="606"/>
      <c r="S1555" s="606"/>
      <c r="T1555" s="606"/>
      <c r="U1555" s="606"/>
      <c r="V1555" s="606"/>
      <c r="W1555" s="606"/>
      <c r="X1555" s="606"/>
      <c r="Y1555" s="606"/>
      <c r="Z1555" s="606"/>
    </row>
    <row r="1556" spans="9:26">
      <c r="I1556" s="606"/>
      <c r="J1556" s="606"/>
      <c r="K1556" s="606"/>
      <c r="L1556" s="606"/>
      <c r="M1556" s="606"/>
      <c r="N1556" s="606"/>
      <c r="O1556" s="606"/>
      <c r="P1556" s="606"/>
      <c r="Q1556" s="606"/>
      <c r="R1556" s="606"/>
      <c r="S1556" s="606"/>
      <c r="T1556" s="606"/>
      <c r="U1556" s="606"/>
      <c r="V1556" s="606"/>
      <c r="W1556" s="606"/>
      <c r="X1556" s="606"/>
      <c r="Y1556" s="606"/>
      <c r="Z1556" s="606"/>
    </row>
    <row r="1557" spans="9:26">
      <c r="I1557" s="606"/>
      <c r="J1557" s="606"/>
      <c r="K1557" s="606"/>
      <c r="L1557" s="606"/>
      <c r="M1557" s="606"/>
      <c r="N1557" s="606"/>
      <c r="O1557" s="606"/>
      <c r="P1557" s="606"/>
      <c r="Q1557" s="606"/>
      <c r="R1557" s="606"/>
      <c r="S1557" s="606"/>
      <c r="T1557" s="606"/>
      <c r="U1557" s="606"/>
      <c r="V1557" s="606"/>
      <c r="W1557" s="606"/>
      <c r="X1557" s="606"/>
      <c r="Y1557" s="606"/>
      <c r="Z1557" s="606"/>
    </row>
    <row r="1558" spans="9:26">
      <c r="I1558" s="606"/>
      <c r="J1558" s="606"/>
      <c r="K1558" s="606"/>
      <c r="L1558" s="606"/>
      <c r="M1558" s="606"/>
      <c r="N1558" s="606"/>
      <c r="O1558" s="606"/>
      <c r="P1558" s="606"/>
      <c r="Q1558" s="606"/>
      <c r="R1558" s="606"/>
      <c r="S1558" s="606"/>
      <c r="T1558" s="606"/>
      <c r="U1558" s="606"/>
      <c r="V1558" s="606"/>
      <c r="W1558" s="606"/>
      <c r="X1558" s="606"/>
      <c r="Y1558" s="606"/>
      <c r="Z1558" s="606"/>
    </row>
    <row r="1559" spans="9:26">
      <c r="I1559" s="606"/>
      <c r="J1559" s="606"/>
      <c r="K1559" s="606"/>
      <c r="L1559" s="606"/>
      <c r="M1559" s="606"/>
      <c r="N1559" s="606"/>
      <c r="O1559" s="606"/>
      <c r="P1559" s="606"/>
      <c r="Q1559" s="606"/>
      <c r="R1559" s="606"/>
      <c r="S1559" s="606"/>
      <c r="T1559" s="606"/>
      <c r="U1559" s="606"/>
      <c r="V1559" s="606"/>
      <c r="W1559" s="606"/>
      <c r="X1559" s="606"/>
      <c r="Y1559" s="606"/>
      <c r="Z1559" s="606"/>
    </row>
    <row r="1560" spans="9:26">
      <c r="I1560" s="606"/>
      <c r="J1560" s="606"/>
      <c r="K1560" s="606"/>
      <c r="L1560" s="606"/>
      <c r="M1560" s="606"/>
      <c r="N1560" s="606"/>
      <c r="O1560" s="606"/>
      <c r="P1560" s="606"/>
      <c r="Q1560" s="606"/>
      <c r="R1560" s="606"/>
      <c r="S1560" s="606"/>
      <c r="T1560" s="606"/>
      <c r="U1560" s="606"/>
      <c r="V1560" s="606"/>
      <c r="W1560" s="606"/>
      <c r="X1560" s="606"/>
      <c r="Y1560" s="606"/>
      <c r="Z1560" s="606"/>
    </row>
    <row r="1561" spans="9:26">
      <c r="I1561" s="606"/>
      <c r="J1561" s="606"/>
      <c r="K1561" s="606"/>
      <c r="L1561" s="606"/>
      <c r="M1561" s="606"/>
      <c r="N1561" s="606"/>
      <c r="O1561" s="606"/>
      <c r="P1561" s="606"/>
      <c r="Q1561" s="606"/>
      <c r="R1561" s="606"/>
      <c r="S1561" s="606"/>
      <c r="T1561" s="606"/>
      <c r="U1561" s="606"/>
      <c r="V1561" s="606"/>
      <c r="W1561" s="606"/>
      <c r="X1561" s="606"/>
      <c r="Y1561" s="606"/>
      <c r="Z1561" s="606"/>
    </row>
    <row r="1562" spans="9:26">
      <c r="I1562" s="606"/>
      <c r="J1562" s="606"/>
      <c r="K1562" s="606"/>
      <c r="L1562" s="606"/>
      <c r="M1562" s="606"/>
      <c r="N1562" s="606"/>
      <c r="O1562" s="606"/>
      <c r="P1562" s="606"/>
      <c r="Q1562" s="606"/>
      <c r="R1562" s="606"/>
      <c r="S1562" s="606"/>
      <c r="T1562" s="606"/>
      <c r="U1562" s="606"/>
      <c r="V1562" s="606"/>
      <c r="W1562" s="606"/>
      <c r="X1562" s="606"/>
      <c r="Y1562" s="606"/>
      <c r="Z1562" s="606"/>
    </row>
    <row r="1563" spans="9:26">
      <c r="I1563" s="606"/>
      <c r="J1563" s="606"/>
      <c r="K1563" s="606"/>
      <c r="L1563" s="606"/>
      <c r="M1563" s="606"/>
      <c r="N1563" s="606"/>
      <c r="O1563" s="606"/>
      <c r="P1563" s="606"/>
      <c r="Q1563" s="606"/>
      <c r="R1563" s="606"/>
      <c r="S1563" s="606"/>
      <c r="T1563" s="606"/>
      <c r="U1563" s="606"/>
      <c r="V1563" s="606"/>
      <c r="W1563" s="606"/>
      <c r="X1563" s="606"/>
      <c r="Y1563" s="606"/>
      <c r="Z1563" s="606"/>
    </row>
    <row r="1564" spans="9:26">
      <c r="I1564" s="606"/>
      <c r="J1564" s="606"/>
      <c r="K1564" s="606"/>
      <c r="L1564" s="606"/>
      <c r="M1564" s="606"/>
      <c r="N1564" s="606"/>
      <c r="O1564" s="606"/>
      <c r="P1564" s="606"/>
      <c r="Q1564" s="606"/>
      <c r="R1564" s="606"/>
      <c r="S1564" s="606"/>
      <c r="T1564" s="606"/>
      <c r="U1564" s="606"/>
      <c r="V1564" s="606"/>
      <c r="W1564" s="606"/>
      <c r="X1564" s="606"/>
      <c r="Y1564" s="606"/>
      <c r="Z1564" s="606"/>
    </row>
    <row r="1565" spans="9:26">
      <c r="I1565" s="606"/>
      <c r="J1565" s="606"/>
      <c r="K1565" s="606"/>
      <c r="L1565" s="606"/>
      <c r="M1565" s="606"/>
      <c r="N1565" s="606"/>
      <c r="O1565" s="606"/>
      <c r="P1565" s="606"/>
      <c r="Q1565" s="606"/>
      <c r="R1565" s="606"/>
      <c r="S1565" s="606"/>
      <c r="T1565" s="606"/>
      <c r="U1565" s="606"/>
      <c r="V1565" s="606"/>
      <c r="W1565" s="606"/>
      <c r="X1565" s="606"/>
      <c r="Y1565" s="606"/>
      <c r="Z1565" s="606"/>
    </row>
    <row r="1566" spans="9:26">
      <c r="I1566" s="606"/>
      <c r="J1566" s="606"/>
      <c r="K1566" s="606"/>
      <c r="L1566" s="606"/>
      <c r="M1566" s="606"/>
      <c r="N1566" s="606"/>
      <c r="O1566" s="606"/>
      <c r="P1566" s="606"/>
      <c r="Q1566" s="606"/>
      <c r="R1566" s="606"/>
      <c r="S1566" s="606"/>
      <c r="T1566" s="606"/>
      <c r="U1566" s="606"/>
      <c r="V1566" s="606"/>
      <c r="W1566" s="606"/>
      <c r="X1566" s="606"/>
      <c r="Y1566" s="606"/>
      <c r="Z1566" s="606"/>
    </row>
    <row r="1567" spans="9:26">
      <c r="I1567" s="606"/>
      <c r="J1567" s="606"/>
      <c r="K1567" s="606"/>
      <c r="L1567" s="606"/>
      <c r="M1567" s="606"/>
      <c r="N1567" s="606"/>
      <c r="O1567" s="606"/>
      <c r="P1567" s="606"/>
      <c r="Q1567" s="606"/>
      <c r="R1567" s="606"/>
      <c r="S1567" s="606"/>
      <c r="T1567" s="606"/>
      <c r="U1567" s="606"/>
      <c r="V1567" s="606"/>
      <c r="W1567" s="606"/>
      <c r="X1567" s="606"/>
      <c r="Y1567" s="606"/>
      <c r="Z1567" s="606"/>
    </row>
    <row r="1568" spans="9:26">
      <c r="I1568" s="606"/>
      <c r="J1568" s="606"/>
      <c r="K1568" s="606"/>
      <c r="L1568" s="606"/>
      <c r="M1568" s="606"/>
      <c r="N1568" s="606"/>
      <c r="O1568" s="606"/>
      <c r="P1568" s="606"/>
      <c r="Q1568" s="606"/>
      <c r="R1568" s="606"/>
      <c r="S1568" s="606"/>
      <c r="T1568" s="606"/>
      <c r="U1568" s="606"/>
      <c r="V1568" s="606"/>
      <c r="W1568" s="606"/>
      <c r="X1568" s="606"/>
      <c r="Y1568" s="606"/>
      <c r="Z1568" s="606"/>
    </row>
    <row r="1569" spans="9:26">
      <c r="I1569" s="606"/>
      <c r="J1569" s="606"/>
      <c r="K1569" s="606"/>
      <c r="L1569" s="606"/>
      <c r="M1569" s="606"/>
      <c r="N1569" s="606"/>
      <c r="O1569" s="606"/>
      <c r="P1569" s="606"/>
      <c r="Q1569" s="606"/>
      <c r="R1569" s="606"/>
      <c r="S1569" s="606"/>
      <c r="T1569" s="606"/>
      <c r="U1569" s="606"/>
      <c r="V1569" s="606"/>
      <c r="W1569" s="606"/>
      <c r="X1569" s="606"/>
      <c r="Y1569" s="606"/>
      <c r="Z1569" s="606"/>
    </row>
    <row r="1570" spans="9:26">
      <c r="I1570" s="606"/>
      <c r="J1570" s="606"/>
      <c r="K1570" s="606"/>
      <c r="L1570" s="606"/>
      <c r="M1570" s="606"/>
      <c r="N1570" s="606"/>
      <c r="O1570" s="606"/>
      <c r="P1570" s="606"/>
      <c r="Q1570" s="606"/>
      <c r="R1570" s="606"/>
      <c r="S1570" s="606"/>
      <c r="T1570" s="606"/>
      <c r="U1570" s="606"/>
      <c r="V1570" s="606"/>
      <c r="W1570" s="606"/>
      <c r="X1570" s="606"/>
      <c r="Y1570" s="606"/>
      <c r="Z1570" s="606"/>
    </row>
    <row r="1571" spans="9:26">
      <c r="I1571" s="606"/>
      <c r="J1571" s="606"/>
      <c r="K1571" s="606"/>
      <c r="L1571" s="606"/>
      <c r="M1571" s="606"/>
      <c r="N1571" s="606"/>
      <c r="O1571" s="606"/>
      <c r="P1571" s="606"/>
      <c r="Q1571" s="606"/>
      <c r="R1571" s="606"/>
      <c r="S1571" s="606"/>
      <c r="T1571" s="606"/>
      <c r="U1571" s="606"/>
      <c r="V1571" s="606"/>
      <c r="W1571" s="606"/>
      <c r="X1571" s="606"/>
      <c r="Y1571" s="606"/>
      <c r="Z1571" s="606"/>
    </row>
  </sheetData>
  <phoneticPr fontId="25" type="noConversion"/>
  <pageMargins left="0.47244094488188981"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260"/>
  <sheetViews>
    <sheetView zoomScaleNormal="100" workbookViewId="0">
      <pane ySplit="6" topLeftCell="A7" activePane="bottomLeft" state="frozen"/>
      <selection activeCell="M48" sqref="M48"/>
      <selection pane="bottomLeft" activeCell="A2" sqref="A2"/>
    </sheetView>
  </sheetViews>
  <sheetFormatPr defaultColWidth="8.85546875" defaultRowHeight="12.75"/>
  <cols>
    <col min="1" max="1" width="21" customWidth="1"/>
    <col min="2" max="2" width="11.140625" style="168" customWidth="1"/>
    <col min="3" max="3" width="17.28515625" style="215" customWidth="1"/>
    <col min="4" max="4" width="9.85546875" style="118" customWidth="1"/>
    <col min="5" max="5" width="11.85546875" style="185" customWidth="1"/>
    <col min="6" max="6" width="10.28515625" style="18" customWidth="1"/>
    <col min="7" max="7" width="13.7109375" style="168" customWidth="1"/>
    <col min="8" max="9" width="12.7109375" style="168" customWidth="1"/>
    <col min="10" max="10" width="12.7109375" style="168" hidden="1" customWidth="1"/>
    <col min="11" max="15" width="12.7109375" style="168" customWidth="1"/>
    <col min="16" max="16" width="12.7109375" style="185" customWidth="1"/>
    <col min="17" max="19" width="12.7109375" style="168" customWidth="1"/>
    <col min="20" max="20" width="8.85546875" customWidth="1"/>
    <col min="21" max="21" width="10.28515625" bestFit="1" customWidth="1"/>
    <col min="22" max="22" width="12.42578125" style="203" bestFit="1" customWidth="1"/>
    <col min="23" max="23" width="12.28515625" style="203" bestFit="1" customWidth="1"/>
    <col min="24" max="24" width="10.140625" style="203" customWidth="1"/>
    <col min="25" max="26" width="8.85546875" customWidth="1"/>
    <col min="27" max="27" width="10.28515625" bestFit="1" customWidth="1"/>
  </cols>
  <sheetData>
    <row r="1" spans="1:24" ht="15">
      <c r="A1" s="13" t="s">
        <v>131</v>
      </c>
      <c r="U1" s="16"/>
    </row>
    <row r="2" spans="1:24" ht="10.5" customHeight="1">
      <c r="U2" s="16"/>
    </row>
    <row r="3" spans="1:24" ht="12.75" customHeight="1">
      <c r="A3" s="11"/>
      <c r="B3" s="607"/>
      <c r="C3" s="608" t="s">
        <v>136</v>
      </c>
      <c r="D3" s="609"/>
      <c r="E3" s="610" t="s">
        <v>137</v>
      </c>
      <c r="F3" s="611"/>
      <c r="G3" s="611" t="s">
        <v>200</v>
      </c>
      <c r="H3" s="277"/>
      <c r="I3" s="277"/>
      <c r="J3" s="277"/>
      <c r="K3" s="277"/>
      <c r="L3" s="277"/>
      <c r="M3" s="277"/>
      <c r="N3" s="277"/>
      <c r="O3" s="277"/>
      <c r="P3" s="278"/>
      <c r="Q3" s="277"/>
      <c r="R3" s="277"/>
      <c r="S3" s="277"/>
      <c r="U3" s="16"/>
    </row>
    <row r="4" spans="1:24" ht="12.75" customHeight="1">
      <c r="A4" s="11"/>
      <c r="B4" s="615" t="s">
        <v>138</v>
      </c>
      <c r="C4" s="662" t="s">
        <v>545</v>
      </c>
      <c r="D4" s="609"/>
      <c r="E4" s="663" t="s">
        <v>574</v>
      </c>
      <c r="F4" s="611"/>
      <c r="G4" s="664" t="s">
        <v>575</v>
      </c>
      <c r="H4" s="277"/>
      <c r="I4" s="277"/>
      <c r="J4" s="277"/>
      <c r="K4" s="277"/>
      <c r="L4" s="277"/>
      <c r="M4" s="277"/>
      <c r="N4" s="277"/>
      <c r="O4" s="277"/>
      <c r="P4" s="278"/>
      <c r="Q4" s="277"/>
      <c r="R4" s="277"/>
      <c r="S4" s="277"/>
      <c r="U4" s="16"/>
    </row>
    <row r="5" spans="1:24" ht="12.75" customHeight="1">
      <c r="A5" s="11"/>
      <c r="B5" s="616">
        <v>2012</v>
      </c>
      <c r="C5" s="617" t="s">
        <v>133</v>
      </c>
      <c r="D5" s="611" t="s">
        <v>344</v>
      </c>
      <c r="E5" s="607" t="s">
        <v>133</v>
      </c>
      <c r="F5" s="611" t="s">
        <v>344</v>
      </c>
      <c r="G5" s="2"/>
      <c r="H5" s="277"/>
      <c r="I5" s="277"/>
      <c r="J5" s="277"/>
      <c r="K5" s="277"/>
      <c r="L5" s="277"/>
      <c r="M5" s="277"/>
      <c r="N5" s="277"/>
      <c r="O5" s="277"/>
      <c r="P5" s="278"/>
      <c r="Q5" s="277"/>
      <c r="R5" s="277"/>
      <c r="S5" s="277"/>
      <c r="U5" s="16"/>
    </row>
    <row r="6" spans="1:24" ht="12.75" customHeight="1">
      <c r="A6" s="5"/>
      <c r="B6" s="343"/>
      <c r="C6" s="364" t="s">
        <v>134</v>
      </c>
      <c r="D6" s="269" t="s">
        <v>376</v>
      </c>
      <c r="E6" s="282" t="s">
        <v>135</v>
      </c>
      <c r="F6" s="269" t="s">
        <v>376</v>
      </c>
      <c r="G6" s="269" t="s">
        <v>376</v>
      </c>
      <c r="H6" s="277"/>
      <c r="I6" s="277"/>
      <c r="J6" s="277"/>
      <c r="K6" s="277"/>
      <c r="L6" s="277"/>
      <c r="M6" s="277"/>
      <c r="N6" s="277"/>
      <c r="O6" s="277"/>
      <c r="P6" s="278"/>
      <c r="Q6" s="277"/>
      <c r="R6" s="277"/>
      <c r="S6" s="277"/>
      <c r="U6" s="16"/>
    </row>
    <row r="7" spans="1:24" ht="12.75" customHeight="1">
      <c r="A7" s="172" t="s">
        <v>315</v>
      </c>
      <c r="B7" s="380">
        <f>' Expenditure &amp; Subsidy A-G '!D52+'Expenditure &amp; Subsidy G-N'!D58+'Expenditure &amp; Subsidy N-Y'!D48+'Expenditure &amp; Subsidy N-Y'!D51</f>
        <v>66543</v>
      </c>
      <c r="C7" s="274">
        <f>' Expenditure &amp; Subsidy A-G '!I52+'Expenditure &amp; Subsidy G-N'!I58+'Expenditure &amp; Subsidy N-Y'!H48+'Expenditure &amp; Subsidy N-Y'!H51</f>
        <v>3279618.68</v>
      </c>
      <c r="D7" s="18">
        <f t="shared" ref="D7:D14" si="0">AVERAGE(C7/B7)</f>
        <v>49.285705183114679</v>
      </c>
      <c r="E7" s="185">
        <f>'Voted Exp, Subsidy &amp; LPG A-G'!C48+'Voted Exp, Subsidy &amp; LPG G-P'!C51+'Voted Exp, Subsidy &amp; LPG P-Y'!C37+'Voted Exp, Subsidy &amp; LPG P-Y'!C40</f>
        <v>2869888</v>
      </c>
      <c r="F7" s="18">
        <f t="shared" ref="F7:F14" si="1">AVERAGE(E7/B7)</f>
        <v>43.128323039237785</v>
      </c>
      <c r="G7" s="82">
        <f>'Voted Exp, Subsidy &amp; LPG A-G'!H48+'Voted Exp, Subsidy &amp; LPG G-P'!H51+'Voted Exp, Subsidy &amp; LPG P-Y'!H37+'Voted Exp, Subsidy &amp; LPG P-Y'!H40</f>
        <v>232053</v>
      </c>
      <c r="H7" s="82"/>
      <c r="I7"/>
      <c r="J7"/>
      <c r="K7"/>
      <c r="L7"/>
      <c r="M7"/>
      <c r="N7"/>
      <c r="O7"/>
      <c r="P7"/>
      <c r="Q7"/>
      <c r="R7"/>
      <c r="S7"/>
      <c r="V7"/>
      <c r="W7"/>
      <c r="X7"/>
    </row>
    <row r="8" spans="1:24" ht="12.75" customHeight="1">
      <c r="A8" s="19" t="s">
        <v>424</v>
      </c>
      <c r="B8" s="27">
        <f>'Expenditure &amp; Subsidy G-N'!D46</f>
        <v>71547</v>
      </c>
      <c r="C8" s="273">
        <f>'Expenditure &amp; Subsidy G-N'!I46</f>
        <v>3902311</v>
      </c>
      <c r="D8" s="18">
        <f t="shared" si="0"/>
        <v>54.54192349085217</v>
      </c>
      <c r="E8" s="258">
        <f>'Voted Exp, Subsidy &amp; LPG G-P'!C39</f>
        <v>3305568</v>
      </c>
      <c r="F8" s="18">
        <f t="shared" si="1"/>
        <v>46.201350161432345</v>
      </c>
      <c r="G8" s="185">
        <f>'Voted Exp, Subsidy &amp; LPG G-P'!H39</f>
        <v>184460</v>
      </c>
      <c r="H8" s="185"/>
      <c r="I8"/>
      <c r="J8"/>
      <c r="K8"/>
      <c r="L8"/>
      <c r="M8"/>
      <c r="N8"/>
      <c r="O8"/>
      <c r="P8"/>
      <c r="Q8"/>
      <c r="R8"/>
      <c r="S8"/>
      <c r="V8"/>
      <c r="W8"/>
      <c r="X8"/>
    </row>
    <row r="9" spans="1:24" ht="12.75" customHeight="1">
      <c r="A9" s="229" t="s">
        <v>425</v>
      </c>
      <c r="B9" s="279">
        <f>'Expenditure &amp; Subsidy G-N'!D47</f>
        <v>43059</v>
      </c>
      <c r="C9" s="273">
        <f>'Expenditure &amp; Subsidy G-N'!I47</f>
        <v>2837975</v>
      </c>
      <c r="D9" s="18">
        <f t="shared" si="0"/>
        <v>65.908985345688478</v>
      </c>
      <c r="E9" s="258">
        <f>'Voted Exp, Subsidy &amp; LPG G-P'!C40</f>
        <v>1985050</v>
      </c>
      <c r="F9" s="18">
        <f t="shared" si="1"/>
        <v>46.100699040850927</v>
      </c>
      <c r="G9" s="185">
        <f>'Voted Exp, Subsidy &amp; LPG G-P'!H40</f>
        <v>112063</v>
      </c>
      <c r="H9" s="185"/>
      <c r="I9"/>
      <c r="J9"/>
      <c r="K9"/>
      <c r="L9"/>
      <c r="M9"/>
      <c r="N9"/>
      <c r="O9"/>
      <c r="P9"/>
      <c r="Q9"/>
      <c r="R9"/>
      <c r="S9"/>
      <c r="V9"/>
      <c r="W9"/>
      <c r="X9"/>
    </row>
    <row r="10" spans="1:24" ht="12.75" customHeight="1">
      <c r="A10" s="229" t="s">
        <v>426</v>
      </c>
      <c r="B10" s="279">
        <f>'Expenditure &amp; Subsidy G-N'!D48</f>
        <v>82021</v>
      </c>
      <c r="C10" s="273">
        <f>'Expenditure &amp; Subsidy G-N'!I48</f>
        <v>4355380.83</v>
      </c>
      <c r="D10" s="18">
        <f t="shared" si="0"/>
        <v>53.100801380134357</v>
      </c>
      <c r="E10" s="258">
        <f>'Voted Exp, Subsidy &amp; LPG G-P'!C41</f>
        <v>4733527</v>
      </c>
      <c r="F10" s="18">
        <f t="shared" si="1"/>
        <v>57.711159337242904</v>
      </c>
      <c r="G10" s="185">
        <f>'Voted Exp, Subsidy &amp; LPG G-P'!H41</f>
        <v>205685</v>
      </c>
      <c r="H10" s="185"/>
      <c r="I10"/>
      <c r="J10"/>
      <c r="K10"/>
      <c r="L10"/>
      <c r="M10"/>
      <c r="N10"/>
      <c r="O10"/>
      <c r="P10"/>
      <c r="Q10"/>
      <c r="R10"/>
      <c r="S10"/>
      <c r="V10"/>
      <c r="W10"/>
      <c r="X10"/>
    </row>
    <row r="11" spans="1:24" ht="12.75" customHeight="1">
      <c r="A11" s="381" t="s">
        <v>154</v>
      </c>
      <c r="B11" s="383">
        <f>'Expenditure &amp; Subsidy G-N'!D49</f>
        <v>23461</v>
      </c>
      <c r="C11" s="473">
        <f>'Expenditure &amp; Subsidy G-N'!I49</f>
        <v>3322551.7</v>
      </c>
      <c r="D11" s="18">
        <f t="shared" si="0"/>
        <v>141.6202080047739</v>
      </c>
      <c r="E11" s="258">
        <f>'Voted Exp, Subsidy &amp; LPG G-P'!C42</f>
        <v>1011319</v>
      </c>
      <c r="F11" s="18">
        <f t="shared" si="1"/>
        <v>43.106389326968163</v>
      </c>
      <c r="G11" s="185">
        <f>'Voted Exp, Subsidy &amp; LPG G-P'!H42</f>
        <v>89061</v>
      </c>
      <c r="H11" s="185"/>
      <c r="I11"/>
      <c r="J11"/>
      <c r="K11"/>
      <c r="L11"/>
      <c r="M11"/>
      <c r="N11"/>
      <c r="O11"/>
      <c r="P11"/>
      <c r="Q11"/>
      <c r="R11"/>
      <c r="S11"/>
      <c r="V11"/>
      <c r="W11"/>
      <c r="X11"/>
    </row>
    <row r="12" spans="1:24" ht="12.75" customHeight="1">
      <c r="A12" s="171" t="s">
        <v>316</v>
      </c>
      <c r="B12" s="382">
        <f>' Expenditure &amp; Subsidy A-G '!D46+' Expenditure &amp; Subsidy A-G '!D26+'Expenditure &amp; Subsidy N-Y'!D28</f>
        <v>20405</v>
      </c>
      <c r="C12" s="274">
        <f>' Expenditure &amp; Subsidy A-G '!I46+' Expenditure &amp; Subsidy A-G '!I26+'Expenditure &amp; Subsidy N-Y'!H28</f>
        <v>651247.85</v>
      </c>
      <c r="D12" s="18">
        <f t="shared" si="0"/>
        <v>31.916091644204851</v>
      </c>
      <c r="E12" s="185">
        <f>'Voted Exp, Subsidy &amp; LPG A-G'!C42+'Voted Exp, Subsidy &amp; LPG A-G'!C22+'Voted Exp, Subsidy &amp; LPG P-Y'!C17</f>
        <v>485145</v>
      </c>
      <c r="F12" s="18">
        <f t="shared" si="1"/>
        <v>23.775790247488359</v>
      </c>
      <c r="G12" s="82">
        <f>'Voted Exp, Subsidy &amp; LPG A-G'!H42+'Voted Exp, Subsidy &amp; LPG A-G'!H22+'Voted Exp, Subsidy &amp; LPG P-Y'!H17</f>
        <v>99416</v>
      </c>
      <c r="H12" s="82"/>
      <c r="I12"/>
      <c r="J12"/>
      <c r="K12"/>
      <c r="L12"/>
      <c r="M12"/>
      <c r="N12"/>
      <c r="O12"/>
      <c r="P12"/>
      <c r="Q12"/>
      <c r="R12"/>
      <c r="S12"/>
      <c r="V12"/>
      <c r="W12"/>
      <c r="X12"/>
    </row>
    <row r="13" spans="1:24" ht="12.75" customHeight="1">
      <c r="A13" s="229" t="s">
        <v>427</v>
      </c>
      <c r="B13" s="279">
        <f>'Expenditure &amp; Subsidy G-N'!D51</f>
        <v>29716</v>
      </c>
      <c r="C13" s="273">
        <f>'Expenditure &amp; Subsidy G-N'!I51</f>
        <v>2635584.5</v>
      </c>
      <c r="D13" s="18">
        <f t="shared" si="0"/>
        <v>88.692438417014401</v>
      </c>
      <c r="E13" s="258">
        <f>'Voted Exp, Subsidy &amp; LPG G-P'!C44</f>
        <v>2630000</v>
      </c>
      <c r="F13" s="18">
        <f t="shared" si="1"/>
        <v>88.504509355229501</v>
      </c>
      <c r="G13" s="185">
        <f>'Voted Exp, Subsidy &amp; LPG G-P'!H44</f>
        <v>81158</v>
      </c>
      <c r="H13" s="185"/>
      <c r="I13"/>
      <c r="J13"/>
      <c r="K13"/>
      <c r="L13"/>
      <c r="M13"/>
      <c r="N13"/>
      <c r="O13"/>
      <c r="P13"/>
      <c r="Q13"/>
      <c r="R13"/>
      <c r="S13"/>
      <c r="V13"/>
      <c r="W13"/>
      <c r="X13"/>
    </row>
    <row r="14" spans="1:24" ht="12.75" customHeight="1">
      <c r="A14" s="381" t="s">
        <v>577</v>
      </c>
      <c r="B14" s="279">
        <f>'Expenditure &amp; Subsidy G-N'!D55</f>
        <v>19362</v>
      </c>
      <c r="C14" s="273">
        <f>'Expenditure &amp; Subsidy G-N'!I55</f>
        <v>793169.16</v>
      </c>
      <c r="D14" s="18">
        <f t="shared" si="0"/>
        <v>40.965249457700651</v>
      </c>
      <c r="E14" s="258">
        <f>'Voted Exp, Subsidy &amp; LPG G-P'!C48</f>
        <v>698400</v>
      </c>
      <c r="F14" s="18">
        <f t="shared" si="1"/>
        <v>36.070653858072511</v>
      </c>
      <c r="G14" s="185">
        <f>'Voted Exp, Subsidy &amp; LPG G-P'!H48</f>
        <v>62401</v>
      </c>
      <c r="H14" s="185"/>
      <c r="I14"/>
      <c r="J14"/>
      <c r="K14"/>
      <c r="L14"/>
      <c r="M14"/>
      <c r="N14"/>
      <c r="O14"/>
      <c r="P14"/>
      <c r="Q14"/>
      <c r="R14"/>
      <c r="S14"/>
      <c r="V14"/>
      <c r="W14"/>
      <c r="X14"/>
    </row>
    <row r="15" spans="1:24" ht="12.75" customHeight="1">
      <c r="A15" s="229" t="s">
        <v>428</v>
      </c>
      <c r="B15" s="185">
        <f>'Expenditure &amp; Subsidy G-N'!D59+' Expenditure &amp; Subsidy A-G '!D53+' Expenditure &amp; Subsidy A-G '!D59+'Expenditure &amp; Subsidy N-Y'!D19</f>
        <v>237958</v>
      </c>
      <c r="C15" s="274">
        <f>'Expenditure &amp; Subsidy G-N'!I59+' Expenditure &amp; Subsidy A-G '!I53+' Expenditure &amp; Subsidy A-G '!I59+'Expenditure &amp; Subsidy N-Y'!H19</f>
        <v>13929673.99</v>
      </c>
      <c r="D15" s="18">
        <f t="shared" ref="D15:D41" si="2">AVERAGE(C15/B15)</f>
        <v>58.538372275779757</v>
      </c>
      <c r="E15" s="185">
        <f>'Voted Exp, Subsidy &amp; LPG G-P'!C52+'Voted Exp, Subsidy &amp; LPG A-G'!C49+'Voted Exp, Subsidy &amp; LPG A-G'!C55+'Voted Exp, Subsidy &amp; LPG P-Y'!C8</f>
        <v>11098386</v>
      </c>
      <c r="F15" s="18">
        <f>AVERAGE(E15/B15)</f>
        <v>46.64010455626623</v>
      </c>
      <c r="G15" s="185">
        <f>'Voted Exp, Subsidy &amp; LPG G-P'!H52+'Voted Exp, Subsidy &amp; LPG A-G'!H49+'Voted Exp, Subsidy &amp; LPG A-G'!H55+'Voted Exp, Subsidy &amp; LPG P-Y'!H8</f>
        <v>629503</v>
      </c>
      <c r="H15" s="185"/>
      <c r="I15"/>
      <c r="J15"/>
      <c r="K15"/>
      <c r="L15"/>
      <c r="M15"/>
      <c r="N15"/>
      <c r="O15"/>
      <c r="P15"/>
      <c r="Q15"/>
      <c r="R15"/>
      <c r="S15"/>
      <c r="V15"/>
      <c r="W15"/>
      <c r="X15"/>
    </row>
    <row r="16" spans="1:24" ht="12.75" customHeight="1">
      <c r="A16" s="229" t="s">
        <v>429</v>
      </c>
      <c r="B16" s="279">
        <f>'Expenditure &amp; Subsidy N-Y'!D10</f>
        <v>67977</v>
      </c>
      <c r="C16" s="273">
        <f>'Expenditure &amp; Subsidy N-Y'!H10</f>
        <v>4109504.7700000005</v>
      </c>
      <c r="D16" s="18">
        <f t="shared" si="2"/>
        <v>60.45434146843786</v>
      </c>
      <c r="E16" s="258">
        <f>'Voted Exp, Subsidy &amp; LPG G-P'!C53</f>
        <v>3500890</v>
      </c>
      <c r="F16" s="18">
        <f>AVERAGE(E16/B16)</f>
        <v>51.501095958927287</v>
      </c>
      <c r="G16" s="185">
        <f>'Voted Exp, Subsidy &amp; LPG G-P'!H53</f>
        <v>172016</v>
      </c>
      <c r="H16" s="185"/>
      <c r="I16"/>
      <c r="J16"/>
      <c r="K16"/>
      <c r="L16"/>
      <c r="M16"/>
      <c r="N16"/>
      <c r="O16"/>
      <c r="P16"/>
      <c r="Q16"/>
      <c r="R16"/>
      <c r="S16"/>
      <c r="V16"/>
      <c r="W16"/>
      <c r="X16"/>
    </row>
    <row r="17" spans="1:24" ht="12.75" customHeight="1">
      <c r="A17" s="171" t="s">
        <v>554</v>
      </c>
      <c r="B17" s="382">
        <f>'Expenditure &amp; Subsidy G-N'!D50+' Expenditure &amp; Subsidy A-G '!D30+'Expenditure &amp; Subsidy N-Y'!D45</f>
        <v>23037</v>
      </c>
      <c r="C17" s="274">
        <f>'Expenditure &amp; Subsidy G-N'!I50+' Expenditure &amp; Subsidy A-G '!I30+'Expenditure &amp; Subsidy N-Y'!H45</f>
        <v>1398143.3199999998</v>
      </c>
      <c r="D17" s="18">
        <f t="shared" si="2"/>
        <v>60.691206320267391</v>
      </c>
      <c r="E17" s="185">
        <f>'Voted Exp, Subsidy &amp; LPG G-P'!C43+'Voted Exp, Subsidy &amp; LPG A-G'!C26+'Voted Exp, Subsidy &amp; LPG P-Y'!C34</f>
        <v>1220044</v>
      </c>
      <c r="F17" s="18">
        <f>AVERAGE(E17/B17)</f>
        <v>52.96019446976603</v>
      </c>
      <c r="G17" s="185">
        <f>'Voted Exp, Subsidy &amp; LPG G-P'!H43+'Voted Exp, Subsidy &amp; LPG A-G'!H26+'Voted Exp, Subsidy &amp; LPG P-Y'!H34</f>
        <v>109593</v>
      </c>
      <c r="H17" s="185"/>
      <c r="I17"/>
      <c r="J17"/>
      <c r="K17"/>
      <c r="L17"/>
      <c r="M17"/>
      <c r="N17"/>
      <c r="O17"/>
      <c r="P17"/>
      <c r="Q17"/>
      <c r="R17"/>
      <c r="S17"/>
      <c r="V17"/>
      <c r="W17"/>
      <c r="X17"/>
    </row>
    <row r="18" spans="1:24" ht="12.75" customHeight="1">
      <c r="A18" s="4" t="s">
        <v>317</v>
      </c>
      <c r="B18" s="185">
        <f>'Expenditure &amp; Subsidy N-Y'!D46+' Expenditure &amp; Subsidy A-G '!D25+' Expenditure &amp; Subsidy A-G '!D47+' Expenditure &amp; Subsidy A-G '!D57</f>
        <v>14725</v>
      </c>
      <c r="C18" s="274">
        <f>'Expenditure &amp; Subsidy N-Y'!H46+' Expenditure &amp; Subsidy A-G '!I25+' Expenditure &amp; Subsidy A-G '!I47+' Expenditure &amp; Subsidy A-G '!I57</f>
        <v>1015320.5800000001</v>
      </c>
      <c r="D18" s="18">
        <f t="shared" si="2"/>
        <v>68.952161629881161</v>
      </c>
      <c r="E18" s="185">
        <f>'Voted Exp, Subsidy &amp; LPG P-Y'!C35+'Voted Exp, Subsidy &amp; LPG A-G'!C21+'Voted Exp, Subsidy &amp; LPG A-G'!C43+'Voted Exp, Subsidy &amp; LPG A-G'!C53</f>
        <v>1045777</v>
      </c>
      <c r="F18" s="18">
        <f t="shared" ref="F18:F35" si="3">AVERAGE(E18/B18)</f>
        <v>71.020509337860787</v>
      </c>
      <c r="G18" s="185">
        <f>'Voted Exp, Subsidy &amp; LPG P-Y'!H35+'Voted Exp, Subsidy &amp; LPG A-G'!H21+'Voted Exp, Subsidy &amp; LPG A-G'!H43+'Voted Exp, Subsidy &amp; LPG A-G'!H53</f>
        <v>92441</v>
      </c>
      <c r="H18" s="185"/>
      <c r="I18"/>
      <c r="J18"/>
      <c r="K18"/>
      <c r="L18"/>
      <c r="M18"/>
      <c r="N18"/>
      <c r="O18"/>
      <c r="P18"/>
      <c r="Q18"/>
      <c r="R18"/>
      <c r="S18"/>
      <c r="V18"/>
      <c r="W18"/>
      <c r="X18"/>
    </row>
    <row r="19" spans="1:24" ht="12.75" customHeight="1">
      <c r="A19" s="381" t="s">
        <v>514</v>
      </c>
      <c r="B19" s="383">
        <f>'Expenditure &amp; Subsidy N-Y'!D11</f>
        <v>5209</v>
      </c>
      <c r="C19" s="273">
        <f>'Expenditure &amp; Subsidy N-Y'!H11</f>
        <v>183317.85</v>
      </c>
      <c r="D19" s="18">
        <f t="shared" si="2"/>
        <v>35.192522557112689</v>
      </c>
      <c r="E19" s="258">
        <f>'Voted Exp, Subsidy &amp; LPG G-P'!C54</f>
        <v>159558</v>
      </c>
      <c r="F19" s="18">
        <f t="shared" si="3"/>
        <v>30.631215204453831</v>
      </c>
      <c r="G19" s="185">
        <f>'Voted Exp, Subsidy &amp; LPG G-P'!H54</f>
        <v>26432</v>
      </c>
      <c r="H19" s="185"/>
      <c r="I19"/>
      <c r="J19"/>
      <c r="K19"/>
      <c r="L19"/>
      <c r="M19"/>
      <c r="N19"/>
      <c r="O19"/>
      <c r="P19"/>
      <c r="Q19"/>
      <c r="R19"/>
      <c r="S19"/>
      <c r="V19"/>
      <c r="W19"/>
      <c r="X19"/>
    </row>
    <row r="20" spans="1:24" ht="12.75" customHeight="1">
      <c r="A20" s="229" t="s">
        <v>516</v>
      </c>
      <c r="B20" s="279">
        <f>'Expenditure &amp; Subsidy N-Y'!D14</f>
        <v>15148</v>
      </c>
      <c r="C20" s="273">
        <f>'Expenditure &amp; Subsidy N-Y'!H14</f>
        <v>830459.23</v>
      </c>
      <c r="D20" s="18">
        <f t="shared" si="2"/>
        <v>54.823028122524427</v>
      </c>
      <c r="E20" s="258">
        <f>'Voted Exp, Subsidy &amp; LPG G-P'!C57</f>
        <v>594545</v>
      </c>
      <c r="F20" s="18">
        <f t="shared" si="3"/>
        <v>39.249075785582257</v>
      </c>
      <c r="G20" s="185">
        <f>+'Voted Exp, Subsidy &amp; LPG G-P'!H57</f>
        <v>52359</v>
      </c>
      <c r="H20" s="185"/>
      <c r="I20"/>
      <c r="J20"/>
      <c r="K20"/>
      <c r="L20"/>
      <c r="M20"/>
      <c r="N20"/>
      <c r="O20"/>
      <c r="P20"/>
      <c r="Q20"/>
      <c r="R20"/>
      <c r="S20"/>
      <c r="V20"/>
      <c r="W20"/>
      <c r="X20"/>
    </row>
    <row r="21" spans="1:24" ht="12.75" customHeight="1">
      <c r="A21" s="229" t="s">
        <v>430</v>
      </c>
      <c r="B21" s="279">
        <f>'Expenditure &amp; Subsidy N-Y'!D15</f>
        <v>178226</v>
      </c>
      <c r="C21" s="273">
        <f>'Expenditure &amp; Subsidy N-Y'!H15</f>
        <v>8604896</v>
      </c>
      <c r="D21" s="18">
        <f t="shared" si="2"/>
        <v>48.280812002738095</v>
      </c>
      <c r="E21" s="258">
        <f>'Voted Exp, Subsidy &amp; LPG G-P'!C58</f>
        <v>7456061</v>
      </c>
      <c r="F21" s="18">
        <f t="shared" si="3"/>
        <v>41.834866966660307</v>
      </c>
      <c r="G21" s="185">
        <f>'Voted Exp, Subsidy &amp; LPG G-P'!H58</f>
        <v>438546</v>
      </c>
      <c r="H21" s="185"/>
      <c r="I21"/>
      <c r="J21"/>
      <c r="K21"/>
      <c r="L21"/>
      <c r="M21"/>
      <c r="N21"/>
      <c r="O21"/>
      <c r="P21"/>
      <c r="Q21"/>
      <c r="R21"/>
      <c r="S21"/>
      <c r="V21"/>
      <c r="W21"/>
      <c r="X21"/>
    </row>
    <row r="22" spans="1:24" ht="12.75" customHeight="1">
      <c r="A22" s="229" t="s">
        <v>431</v>
      </c>
      <c r="B22" s="279">
        <f>'Expenditure &amp; Subsidy N-Y'!D16</f>
        <v>186937</v>
      </c>
      <c r="C22" s="273">
        <f>'Expenditure &amp; Subsidy N-Y'!H16</f>
        <v>7051437.6100000003</v>
      </c>
      <c r="D22" s="18">
        <f t="shared" si="2"/>
        <v>37.72093063438485</v>
      </c>
      <c r="E22" s="258">
        <f>'Voted Exp, Subsidy &amp; LPG G-P'!C59</f>
        <v>7075981</v>
      </c>
      <c r="F22" s="18">
        <f t="shared" si="3"/>
        <v>37.852222941418766</v>
      </c>
      <c r="G22" s="185">
        <f>'Voted Exp, Subsidy &amp; LPG G-P'!H59</f>
        <v>459325</v>
      </c>
      <c r="H22" s="185"/>
      <c r="I22"/>
      <c r="J22"/>
      <c r="K22"/>
      <c r="L22"/>
      <c r="M22"/>
      <c r="N22"/>
      <c r="O22"/>
      <c r="P22"/>
      <c r="Q22"/>
      <c r="R22"/>
      <c r="S22"/>
      <c r="V22"/>
      <c r="W22"/>
      <c r="X22"/>
    </row>
    <row r="23" spans="1:24" ht="12.75" customHeight="1">
      <c r="A23" s="229" t="s">
        <v>432</v>
      </c>
      <c r="B23" s="279">
        <f>'Expenditure &amp; Subsidy N-Y'!D17</f>
        <v>60974</v>
      </c>
      <c r="C23" s="273">
        <f>'Expenditure &amp; Subsidy N-Y'!H17</f>
        <v>3889128.5</v>
      </c>
      <c r="D23" s="18">
        <f t="shared" si="2"/>
        <v>63.783391281529831</v>
      </c>
      <c r="E23" s="258">
        <f>'Voted Exp, Subsidy &amp; LPG P-Y'!C6</f>
        <v>3623606</v>
      </c>
      <c r="F23" s="18">
        <f t="shared" si="3"/>
        <v>59.42870731787319</v>
      </c>
      <c r="G23" s="185">
        <f>'Voted Exp, Subsidy &amp; LPG P-Y'!H6</f>
        <v>154906</v>
      </c>
      <c r="H23" s="185"/>
      <c r="I23"/>
      <c r="J23"/>
      <c r="K23"/>
      <c r="L23"/>
      <c r="M23"/>
      <c r="N23"/>
      <c r="O23"/>
      <c r="P23"/>
      <c r="Q23"/>
      <c r="R23"/>
      <c r="S23"/>
      <c r="V23"/>
      <c r="W23"/>
      <c r="X23"/>
    </row>
    <row r="24" spans="1:24" ht="12.75" customHeight="1">
      <c r="A24" s="229" t="s">
        <v>21</v>
      </c>
      <c r="B24" s="279">
        <f>'Expenditure &amp; Subsidy N-Y'!D18</f>
        <v>75693</v>
      </c>
      <c r="C24" s="273">
        <f>'Expenditure &amp; Subsidy N-Y'!H18</f>
        <v>3007604.65</v>
      </c>
      <c r="D24" s="18">
        <f t="shared" si="2"/>
        <v>39.734250855429167</v>
      </c>
      <c r="E24" s="258">
        <f>'Voted Exp, Subsidy &amp; LPG P-Y'!C7</f>
        <v>2702715</v>
      </c>
      <c r="F24" s="18">
        <f t="shared" si="3"/>
        <v>35.706274027981451</v>
      </c>
      <c r="G24" s="185">
        <f>'Voted Exp, Subsidy &amp; LPG P-Y'!H7</f>
        <v>193895</v>
      </c>
      <c r="H24" s="185"/>
      <c r="I24"/>
      <c r="J24"/>
      <c r="K24"/>
      <c r="L24"/>
      <c r="M24"/>
      <c r="N24"/>
      <c r="O24"/>
      <c r="P24"/>
      <c r="Q24"/>
      <c r="R24"/>
      <c r="S24"/>
      <c r="V24"/>
      <c r="W24"/>
      <c r="X24"/>
    </row>
    <row r="25" spans="1:24" ht="12.75" customHeight="1">
      <c r="A25" s="381" t="s">
        <v>433</v>
      </c>
      <c r="B25" s="382">
        <f>'Expenditure &amp; Subsidy N-Y'!D20+'Expenditure &amp; Subsidy N-Y'!D13</f>
        <v>55079</v>
      </c>
      <c r="C25" s="274">
        <f>'Expenditure &amp; Subsidy N-Y'!H20+'Expenditure &amp; Subsidy N-Y'!H13</f>
        <v>2192050.34</v>
      </c>
      <c r="D25" s="18">
        <f t="shared" si="2"/>
        <v>39.798295902249492</v>
      </c>
      <c r="E25" s="185">
        <f>'Voted Exp, Subsidy &amp; LPG P-Y'!C9+'Voted Exp, Subsidy &amp; LPG G-P'!C56</f>
        <v>1777270</v>
      </c>
      <c r="F25" s="18">
        <f t="shared" si="3"/>
        <v>32.267651918153923</v>
      </c>
      <c r="G25" s="185">
        <f>'Voted Exp, Subsidy &amp; LPG P-Y'!H9+'Voted Exp, Subsidy &amp; LPG G-P'!H56</f>
        <v>178324</v>
      </c>
      <c r="H25" s="185"/>
      <c r="I25"/>
      <c r="J25"/>
      <c r="K25"/>
      <c r="L25"/>
      <c r="M25"/>
      <c r="N25"/>
      <c r="O25"/>
      <c r="P25"/>
      <c r="Q25"/>
      <c r="R25"/>
      <c r="S25"/>
      <c r="V25"/>
      <c r="W25"/>
      <c r="X25"/>
    </row>
    <row r="26" spans="1:24" ht="12.75" customHeight="1">
      <c r="A26" s="229" t="s">
        <v>434</v>
      </c>
      <c r="B26" s="279">
        <f>'Expenditure &amp; Subsidy N-Y'!D21</f>
        <v>139260</v>
      </c>
      <c r="C26" s="273">
        <f>'Expenditure &amp; Subsidy N-Y'!H21</f>
        <v>9054012</v>
      </c>
      <c r="D26" s="18">
        <f t="shared" si="2"/>
        <v>65.015165876777246</v>
      </c>
      <c r="E26" s="258">
        <f>'Voted Exp, Subsidy &amp; LPG P-Y'!C10</f>
        <v>8693879</v>
      </c>
      <c r="F26" s="18">
        <f t="shared" si="3"/>
        <v>62.429118196179807</v>
      </c>
      <c r="G26" s="185">
        <f>'Voted Exp, Subsidy &amp; LPG P-Y'!H10</f>
        <v>343573</v>
      </c>
      <c r="H26" s="185"/>
      <c r="I26"/>
      <c r="J26"/>
      <c r="K26"/>
      <c r="L26"/>
      <c r="M26"/>
      <c r="N26"/>
      <c r="O26"/>
      <c r="P26"/>
      <c r="Q26"/>
      <c r="R26"/>
      <c r="S26"/>
      <c r="V26"/>
      <c r="W26"/>
      <c r="X26"/>
    </row>
    <row r="27" spans="1:24" ht="12.75" customHeight="1">
      <c r="A27" s="4" t="s">
        <v>318</v>
      </c>
      <c r="B27" s="185">
        <f>'Expenditure &amp; Subsidy G-N'!D41+' Expenditure &amp; Subsidy A-G '!D14+' Expenditure &amp; Subsidy A-G '!D33+'Expenditure &amp; Subsidy N-Y'!D37</f>
        <v>205296</v>
      </c>
      <c r="C27" s="274">
        <f>'Expenditure &amp; Subsidy G-N'!I41+' Expenditure &amp; Subsidy A-G '!I14+' Expenditure &amp; Subsidy A-G '!I33+'Expenditure &amp; Subsidy N-Y'!H37</f>
        <v>10064831.92</v>
      </c>
      <c r="D27" s="18">
        <f t="shared" si="2"/>
        <v>49.025952380952383</v>
      </c>
      <c r="E27" s="185">
        <f>'Voted Exp, Subsidy &amp; LPG G-P'!C34+'Voted Exp, Subsidy &amp; LPG A-G'!C29+'Voted Exp, Subsidy &amp; LPG A-G'!C10+'Voted Exp, Subsidy &amp; LPG P-Y'!C26</f>
        <v>7333834</v>
      </c>
      <c r="F27" s="18">
        <f t="shared" si="3"/>
        <v>35.723219156729797</v>
      </c>
      <c r="G27" s="185">
        <f>'Voted Exp, Subsidy &amp; LPG G-P'!H34+'Voted Exp, Subsidy &amp; LPG A-G'!H10+'Voted Exp, Subsidy &amp; LPG A-G'!H29+'Voted Exp, Subsidy &amp; LPG P-Y'!H26</f>
        <v>554430</v>
      </c>
      <c r="H27" s="185"/>
      <c r="I27"/>
      <c r="J27"/>
      <c r="K27"/>
      <c r="L27"/>
      <c r="M27"/>
      <c r="N27"/>
      <c r="O27"/>
      <c r="P27"/>
      <c r="Q27"/>
      <c r="R27"/>
      <c r="S27"/>
      <c r="V27"/>
      <c r="W27"/>
      <c r="X27"/>
    </row>
    <row r="28" spans="1:24" ht="12.75" customHeight="1">
      <c r="A28" s="171" t="s">
        <v>319</v>
      </c>
      <c r="B28" s="382">
        <f>'Expenditure &amp; Subsidy N-Y'!D22+'Expenditure &amp; Subsidy G-N'!D35</f>
        <v>32191</v>
      </c>
      <c r="C28" s="274">
        <f>'Expenditure &amp; Subsidy N-Y'!H22+'Expenditure &amp; Subsidy G-N'!I35</f>
        <v>1091523.1099999999</v>
      </c>
      <c r="D28" s="18">
        <f t="shared" si="2"/>
        <v>33.907710540213102</v>
      </c>
      <c r="E28" s="185">
        <f>'Voted Exp, Subsidy &amp; LPG P-Y'!C11+'Voted Exp, Subsidy &amp; LPG G-P'!C28</f>
        <v>1012939</v>
      </c>
      <c r="F28" s="18">
        <f t="shared" si="3"/>
        <v>31.466527911528068</v>
      </c>
      <c r="G28" s="185">
        <f>'Voted Exp, Subsidy &amp; LPG P-Y'!H11+'Voted Exp, Subsidy &amp; LPG G-P'!H28</f>
        <v>122910</v>
      </c>
      <c r="H28" s="185"/>
      <c r="I28"/>
      <c r="J28"/>
      <c r="K28"/>
      <c r="L28"/>
      <c r="M28"/>
      <c r="N28"/>
      <c r="O28"/>
      <c r="P28"/>
      <c r="Q28"/>
      <c r="R28"/>
      <c r="S28"/>
      <c r="V28"/>
      <c r="W28"/>
      <c r="X28"/>
    </row>
    <row r="29" spans="1:24" ht="12.75" customHeight="1">
      <c r="A29" s="171" t="s">
        <v>320</v>
      </c>
      <c r="B29" s="382">
        <f>'Expenditure &amp; Subsidy N-Y'!D42+' Expenditure &amp; Subsidy A-G '!D45+' Expenditure &amp; Subsidy A-G '!D48+'Expenditure &amp; Subsidy G-N'!D16+'Expenditure &amp; Subsidy G-N'!D30+'Expenditure &amp; Subsidy G-N'!D45+'Expenditure &amp; Subsidy N-Y'!D33+'Expenditure &amp; Subsidy N-Y'!D36</f>
        <v>103400</v>
      </c>
      <c r="C29" s="274">
        <f>'Expenditure &amp; Subsidy N-Y'!H42+' Expenditure &amp; Subsidy A-G '!I45+' Expenditure &amp; Subsidy A-G '!I48+'Expenditure &amp; Subsidy G-N'!I16+'Expenditure &amp; Subsidy G-N'!I30+'Expenditure &amp; Subsidy G-N'!I45+'Expenditure &amp; Subsidy N-Y'!H33+'Expenditure &amp; Subsidy N-Y'!H36</f>
        <v>4232362.2499999991</v>
      </c>
      <c r="D29" s="18">
        <f t="shared" si="2"/>
        <v>40.93193665377175</v>
      </c>
      <c r="E29" s="185">
        <f>'Voted Exp, Subsidy &amp; LPG P-Y'!C31+'Voted Exp, Subsidy &amp; LPG A-G'!C41+'Voted Exp, Subsidy &amp; LPG A-G'!C44+'Voted Exp, Subsidy &amp; LPG G-P'!C9+'Voted Exp, Subsidy &amp; LPG G-P'!C23+'Voted Exp, Subsidy &amp; LPG G-P'!C38+'Voted Exp, Subsidy &amp; LPG P-Y'!C22+'Voted Exp, Subsidy &amp; LPG P-Y'!C25</f>
        <v>3667136</v>
      </c>
      <c r="F29" s="18">
        <f t="shared" si="3"/>
        <v>35.465531914893617</v>
      </c>
      <c r="G29" s="185">
        <f>'Voted Exp, Subsidy &amp; LPG P-Y'!H31+'Voted Exp, Subsidy &amp; LPG A-G'!H41+'Voted Exp, Subsidy &amp; LPG A-G'!H44+'Voted Exp, Subsidy &amp; LPG G-P'!H9+'Voted Exp, Subsidy &amp; LPG G-P'!H23+'Voted Exp, Subsidy &amp; LPG G-P'!H38+'Voted Exp, Subsidy &amp; LPG P-Y'!H22+'Voted Exp, Subsidy &amp; LPG P-Y'!H25</f>
        <v>357878</v>
      </c>
      <c r="H29" s="185"/>
      <c r="I29"/>
      <c r="J29"/>
      <c r="K29"/>
      <c r="L29"/>
      <c r="M29"/>
      <c r="N29"/>
      <c r="O29"/>
      <c r="P29"/>
      <c r="Q29"/>
      <c r="R29"/>
      <c r="S29"/>
      <c r="V29"/>
      <c r="W29"/>
      <c r="X29"/>
    </row>
    <row r="30" spans="1:24" ht="12.75" customHeight="1">
      <c r="A30" s="229" t="s">
        <v>435</v>
      </c>
      <c r="B30" s="279">
        <f>'Expenditure &amp; Subsidy N-Y'!D23</f>
        <v>104529</v>
      </c>
      <c r="C30" s="273">
        <f>'Expenditure &amp; Subsidy N-Y'!H23</f>
        <v>3997106</v>
      </c>
      <c r="D30" s="18">
        <f t="shared" si="2"/>
        <v>38.239206344650768</v>
      </c>
      <c r="E30" s="258">
        <f>'Voted Exp, Subsidy &amp; LPG P-Y'!C12</f>
        <v>3414143</v>
      </c>
      <c r="F30" s="18">
        <f t="shared" si="3"/>
        <v>32.662160740081703</v>
      </c>
      <c r="G30" s="185">
        <f>'Voted Exp, Subsidy &amp; LPG P-Y'!H12</f>
        <v>260373</v>
      </c>
      <c r="H30" s="185"/>
      <c r="I30"/>
      <c r="J30"/>
      <c r="K30"/>
      <c r="L30"/>
      <c r="M30"/>
      <c r="N30"/>
      <c r="O30"/>
      <c r="P30"/>
      <c r="Q30"/>
      <c r="R30"/>
      <c r="S30"/>
      <c r="V30"/>
      <c r="W30"/>
      <c r="X30"/>
    </row>
    <row r="31" spans="1:24" ht="12.75" customHeight="1">
      <c r="A31" s="229" t="s">
        <v>436</v>
      </c>
      <c r="B31" s="185">
        <f>'Expenditure &amp; Subsidy N-Y'!D24+'Expenditure &amp; Subsidy G-N'!D26</f>
        <v>124505</v>
      </c>
      <c r="C31" s="215">
        <f>'Expenditure &amp; Subsidy G-N'!I26+'Expenditure &amp; Subsidy N-Y'!H24</f>
        <v>7459217.5099999998</v>
      </c>
      <c r="D31" s="18">
        <f t="shared" si="2"/>
        <v>59.910987590859804</v>
      </c>
      <c r="E31" s="185">
        <f>'Voted Exp, Subsidy &amp; LPG G-P'!C19+'Voted Exp, Subsidy &amp; LPG P-Y'!C13</f>
        <v>5955642</v>
      </c>
      <c r="F31" s="18">
        <f t="shared" si="3"/>
        <v>47.834560861009599</v>
      </c>
      <c r="G31" s="185">
        <f>'Voted Exp, Subsidy &amp; LPG P-Y'!H13+'Voted Exp, Subsidy &amp; LPG G-P'!H19</f>
        <v>319894</v>
      </c>
      <c r="H31" s="185"/>
      <c r="I31"/>
      <c r="J31"/>
      <c r="K31"/>
      <c r="L31"/>
      <c r="M31"/>
      <c r="N31"/>
      <c r="O31"/>
      <c r="P31"/>
      <c r="Q31"/>
      <c r="R31"/>
      <c r="S31"/>
      <c r="V31"/>
      <c r="W31"/>
      <c r="X31"/>
    </row>
    <row r="32" spans="1:24" ht="12.75" customHeight="1">
      <c r="A32" s="229" t="s">
        <v>437</v>
      </c>
      <c r="B32" s="279">
        <f>'Expenditure &amp; Subsidy N-Y'!D25</f>
        <v>66597</v>
      </c>
      <c r="C32" s="273">
        <f>'Expenditure &amp; Subsidy N-Y'!H25</f>
        <v>2137019.2800000003</v>
      </c>
      <c r="D32" s="18">
        <f t="shared" si="2"/>
        <v>32.088822019009868</v>
      </c>
      <c r="E32" s="258">
        <f>'Voted Exp, Subsidy &amp; LPG P-Y'!C14</f>
        <v>1881654.9</v>
      </c>
      <c r="F32" s="18">
        <f t="shared" si="3"/>
        <v>28.254349295013288</v>
      </c>
      <c r="G32" s="185">
        <f>'Voted Exp, Subsidy &amp; LPG P-Y'!H14</f>
        <v>169656</v>
      </c>
      <c r="H32" s="185"/>
      <c r="I32"/>
      <c r="J32"/>
      <c r="K32"/>
      <c r="L32"/>
      <c r="M32"/>
      <c r="N32"/>
      <c r="O32"/>
      <c r="P32"/>
      <c r="Q32"/>
      <c r="R32"/>
      <c r="S32"/>
      <c r="V32"/>
      <c r="W32"/>
      <c r="X32"/>
    </row>
    <row r="33" spans="1:28" ht="12.75" customHeight="1">
      <c r="A33" s="229" t="s">
        <v>284</v>
      </c>
      <c r="B33" s="279">
        <f>'Expenditure &amp; Subsidy N-Y'!D26</f>
        <v>96717</v>
      </c>
      <c r="C33" s="273">
        <f>'Expenditure &amp; Subsidy N-Y'!H26</f>
        <v>3451369.86</v>
      </c>
      <c r="D33" s="18">
        <f t="shared" si="2"/>
        <v>35.685245199913147</v>
      </c>
      <c r="E33" s="258">
        <f>'Voted Exp, Subsidy &amp; LPG P-Y'!C15</f>
        <v>2905409</v>
      </c>
      <c r="F33" s="18">
        <f t="shared" si="3"/>
        <v>30.040313491940402</v>
      </c>
      <c r="G33" s="185">
        <f>'Voted Exp, Subsidy &amp; LPG P-Y'!H15</f>
        <v>259147</v>
      </c>
      <c r="H33" s="185"/>
      <c r="I33"/>
      <c r="J33"/>
      <c r="K33"/>
      <c r="L33"/>
      <c r="M33"/>
      <c r="N33"/>
      <c r="O33"/>
      <c r="P33"/>
      <c r="Q33"/>
      <c r="R33"/>
      <c r="S33"/>
      <c r="V33"/>
      <c r="W33"/>
      <c r="X33"/>
    </row>
    <row r="34" spans="1:28" ht="12.75" customHeight="1">
      <c r="A34" s="381" t="s">
        <v>285</v>
      </c>
      <c r="B34" s="279">
        <f>'Expenditure &amp; Subsidy N-Y'!D27</f>
        <v>23705</v>
      </c>
      <c r="C34" s="273">
        <f>'Expenditure &amp; Subsidy N-Y'!H27</f>
        <v>2041203.35</v>
      </c>
      <c r="D34" s="18">
        <f t="shared" si="2"/>
        <v>86.108557266399501</v>
      </c>
      <c r="E34" s="258">
        <f>'Voted Exp, Subsidy &amp; LPG P-Y'!C16</f>
        <v>1984940</v>
      </c>
      <c r="F34" s="18">
        <f t="shared" si="3"/>
        <v>83.735076987977223</v>
      </c>
      <c r="G34" s="185">
        <f>'Voted Exp, Subsidy &amp; LPG P-Y'!H16</f>
        <v>71060</v>
      </c>
      <c r="H34" s="185"/>
      <c r="I34"/>
      <c r="J34"/>
      <c r="K34"/>
      <c r="L34"/>
      <c r="M34"/>
      <c r="N34"/>
      <c r="O34"/>
      <c r="P34"/>
      <c r="Q34"/>
      <c r="R34"/>
      <c r="S34"/>
      <c r="V34"/>
      <c r="W34"/>
      <c r="X34"/>
    </row>
    <row r="35" spans="1:28" s="181" customFormat="1" ht="12.75" customHeight="1">
      <c r="A35" s="4" t="s">
        <v>172</v>
      </c>
      <c r="B35" s="185">
        <f>'Expenditure &amp; Subsidy N-Y'!D60+' Expenditure &amp; Subsidy A-G '!D27+'Expenditure &amp; Subsidy G-N'!D20</f>
        <v>18799</v>
      </c>
      <c r="C35" s="274">
        <f>'Expenditure &amp; Subsidy N-Y'!H60+' Expenditure &amp; Subsidy A-G '!I27+'Expenditure &amp; Subsidy G-N'!I20</f>
        <v>579312.28999999992</v>
      </c>
      <c r="D35" s="18">
        <f t="shared" si="2"/>
        <v>30.816122666099258</v>
      </c>
      <c r="E35" s="185">
        <f>'Voted Exp, Subsidy &amp; LPG P-Y'!C49+'Voted Exp, Subsidy &amp; LPG A-G'!C23+'Voted Exp, Subsidy &amp; LPG G-P'!C13</f>
        <v>559189</v>
      </c>
      <c r="F35" s="18">
        <f t="shared" si="3"/>
        <v>29.745677961593703</v>
      </c>
      <c r="G35" s="185">
        <f>'Voted Exp, Subsidy &amp; LPG P-Y'!H49+'Voted Exp, Subsidy &amp; LPG A-G'!H23+'Voted Exp, Subsidy &amp; LPG G-P'!H13</f>
        <v>91381</v>
      </c>
      <c r="H35" s="185"/>
      <c r="I35"/>
      <c r="J35"/>
      <c r="K35"/>
      <c r="L35"/>
      <c r="M35"/>
      <c r="N35"/>
      <c r="O35"/>
      <c r="P35"/>
      <c r="Q35"/>
      <c r="R35"/>
      <c r="S35"/>
      <c r="T35"/>
      <c r="U35"/>
      <c r="V35"/>
      <c r="W35"/>
      <c r="X35"/>
      <c r="Y35"/>
      <c r="Z35"/>
      <c r="AA35"/>
      <c r="AB35"/>
    </row>
    <row r="36" spans="1:28" ht="12.75" customHeight="1">
      <c r="A36" s="229" t="s">
        <v>438</v>
      </c>
      <c r="B36" s="279">
        <f>'Expenditure &amp; Subsidy N-Y'!D29</f>
        <v>37547</v>
      </c>
      <c r="C36" s="273">
        <f>'Expenditure &amp; Subsidy N-Y'!H29</f>
        <v>1590854.6700000002</v>
      </c>
      <c r="D36" s="18">
        <f t="shared" si="2"/>
        <v>42.369687857884792</v>
      </c>
      <c r="E36" s="258">
        <f>'Voted Exp, Subsidy &amp; LPG P-Y'!C18</f>
        <v>1095365</v>
      </c>
      <c r="F36" s="18">
        <f t="shared" ref="F36:F41" si="4">AVERAGE(E36/B36)</f>
        <v>29.173169627400323</v>
      </c>
      <c r="G36" s="185">
        <f>'Voted Exp, Subsidy &amp; LPG P-Y'!H18</f>
        <v>104262</v>
      </c>
      <c r="H36" s="185"/>
      <c r="I36"/>
      <c r="J36"/>
      <c r="K36"/>
      <c r="L36"/>
      <c r="M36"/>
      <c r="N36"/>
      <c r="O36"/>
      <c r="P36"/>
      <c r="Q36"/>
      <c r="R36"/>
      <c r="S36"/>
      <c r="V36"/>
      <c r="W36"/>
      <c r="X36"/>
    </row>
    <row r="37" spans="1:28" ht="12.75" customHeight="1">
      <c r="A37" s="229" t="s">
        <v>439</v>
      </c>
      <c r="B37" s="279">
        <f>'Expenditure &amp; Subsidy N-Y'!D30</f>
        <v>220534</v>
      </c>
      <c r="C37" s="273">
        <f>'Expenditure &amp; Subsidy N-Y'!H30</f>
        <v>10439097.800000001</v>
      </c>
      <c r="D37" s="18">
        <f t="shared" si="2"/>
        <v>47.335548260132228</v>
      </c>
      <c r="E37" s="258">
        <f>'Voted Exp, Subsidy &amp; LPG P-Y'!C19</f>
        <v>6739000</v>
      </c>
      <c r="F37" s="18">
        <f t="shared" si="4"/>
        <v>30.557646440004717</v>
      </c>
      <c r="G37" s="185">
        <f>'Voted Exp, Subsidy &amp; LPG P-Y'!H19</f>
        <v>538333</v>
      </c>
      <c r="H37" s="185"/>
      <c r="I37"/>
      <c r="J37"/>
      <c r="K37"/>
      <c r="L37"/>
      <c r="M37"/>
      <c r="N37"/>
      <c r="O37"/>
      <c r="P37"/>
      <c r="Q37"/>
      <c r="R37"/>
      <c r="S37"/>
      <c r="V37"/>
      <c r="W37"/>
      <c r="X37"/>
    </row>
    <row r="38" spans="1:28" ht="12.75" customHeight="1">
      <c r="A38" s="171" t="s">
        <v>179</v>
      </c>
      <c r="B38" s="383">
        <f>'Expenditure &amp; Subsidy N-Y'!D31</f>
        <v>187679</v>
      </c>
      <c r="C38" s="273">
        <f>'Expenditure &amp; Subsidy N-Y'!H31</f>
        <v>13360693.130000001</v>
      </c>
      <c r="D38" s="18">
        <f t="shared" si="2"/>
        <v>71.189068196228675</v>
      </c>
      <c r="E38" s="258">
        <f>'Voted Exp, Subsidy &amp; LPG P-Y'!C20</f>
        <v>9234147</v>
      </c>
      <c r="F38" s="18">
        <f t="shared" si="4"/>
        <v>49.201812669504847</v>
      </c>
      <c r="G38" s="185">
        <f>'Voted Exp, Subsidy &amp; LPG P-Y'!H20</f>
        <v>471544</v>
      </c>
      <c r="H38" s="185"/>
      <c r="I38"/>
      <c r="J38"/>
      <c r="K38"/>
      <c r="L38"/>
      <c r="M38"/>
      <c r="N38"/>
      <c r="O38"/>
      <c r="P38"/>
      <c r="Q38"/>
      <c r="R38"/>
      <c r="S38"/>
      <c r="V38"/>
      <c r="W38"/>
      <c r="X38"/>
    </row>
    <row r="39" spans="1:28" ht="12.75" customHeight="1">
      <c r="A39" s="229" t="s">
        <v>288</v>
      </c>
      <c r="B39" s="279">
        <f>'Expenditure &amp; Subsidy N-Y'!D34</f>
        <v>7027</v>
      </c>
      <c r="C39" s="273">
        <f>'Expenditure &amp; Subsidy N-Y'!H34</f>
        <v>441352.98</v>
      </c>
      <c r="D39" s="18">
        <f t="shared" si="2"/>
        <v>62.808165646790947</v>
      </c>
      <c r="E39" s="258">
        <f>'Voted Exp, Subsidy &amp; LPG P-Y'!C23</f>
        <v>321424</v>
      </c>
      <c r="F39" s="18">
        <f t="shared" si="4"/>
        <v>45.741283620321617</v>
      </c>
      <c r="G39" s="185">
        <f>'Voted Exp, Subsidy &amp; LPG P-Y'!H23</f>
        <v>34775</v>
      </c>
      <c r="H39" s="185"/>
      <c r="I39"/>
      <c r="J39"/>
      <c r="K39"/>
      <c r="L39"/>
      <c r="M39"/>
      <c r="N39"/>
      <c r="O39"/>
      <c r="P39"/>
      <c r="Q39"/>
      <c r="R39"/>
      <c r="S39"/>
      <c r="V39"/>
      <c r="W39"/>
      <c r="X39"/>
    </row>
    <row r="40" spans="1:28" ht="12.75" customHeight="1">
      <c r="A40" s="171" t="s">
        <v>548</v>
      </c>
      <c r="B40" s="382">
        <f>'Expenditure &amp; Subsidy G-N'!D54+'Expenditure &amp; Subsidy N-Y'!D38</f>
        <v>31181</v>
      </c>
      <c r="C40" s="274">
        <f>'Expenditure &amp; Subsidy G-N'!I54+'Expenditure &amp; Subsidy N-Y'!H38</f>
        <v>1385246</v>
      </c>
      <c r="D40" s="18">
        <f t="shared" si="2"/>
        <v>44.425964529681536</v>
      </c>
      <c r="E40" s="185">
        <f>'Voted Exp, Subsidy &amp; LPG G-P'!C47+'Voted Exp, Subsidy &amp; LPG P-Y'!C27</f>
        <v>1014744</v>
      </c>
      <c r="F40" s="18">
        <f t="shared" si="4"/>
        <v>32.543664411019535</v>
      </c>
      <c r="G40" s="185">
        <f>'Voted Exp, Subsidy &amp; LPG G-P'!H47+'Voted Exp, Subsidy &amp; LPG P-Y'!H27</f>
        <v>131562</v>
      </c>
      <c r="H40" s="185"/>
      <c r="I40"/>
      <c r="J40"/>
      <c r="K40"/>
      <c r="L40"/>
      <c r="M40"/>
      <c r="N40"/>
      <c r="O40"/>
      <c r="P40"/>
      <c r="Q40"/>
      <c r="R40"/>
      <c r="S40"/>
      <c r="V40"/>
      <c r="W40"/>
      <c r="X40"/>
    </row>
    <row r="41" spans="1:28" ht="12.75" customHeight="1">
      <c r="A41" s="171" t="s">
        <v>149</v>
      </c>
      <c r="B41" s="382">
        <f>'Expenditure &amp; Subsidy N-Y'!D39</f>
        <v>7499</v>
      </c>
      <c r="C41" s="274">
        <f>'Expenditure &amp; Subsidy N-Y'!H39</f>
        <v>354821.49</v>
      </c>
      <c r="D41" s="18">
        <f t="shared" si="2"/>
        <v>47.3158407787705</v>
      </c>
      <c r="E41" s="185">
        <f>'Voted Exp, Subsidy &amp; LPG P-Y'!C28</f>
        <v>358500</v>
      </c>
      <c r="F41" s="18">
        <f t="shared" si="4"/>
        <v>47.806374183224428</v>
      </c>
      <c r="G41" s="185">
        <f>'Voted Exp, Subsidy &amp; LPG P-Y'!H28</f>
        <v>43840</v>
      </c>
      <c r="H41" s="185"/>
      <c r="I41"/>
      <c r="J41"/>
      <c r="K41"/>
      <c r="L41"/>
      <c r="M41"/>
      <c r="N41"/>
      <c r="O41"/>
      <c r="P41"/>
      <c r="Q41"/>
      <c r="R41"/>
      <c r="S41"/>
      <c r="V41"/>
      <c r="W41"/>
      <c r="X41"/>
    </row>
    <row r="42" spans="1:28" ht="12.75" customHeight="1">
      <c r="A42" s="171" t="s">
        <v>529</v>
      </c>
      <c r="B42" s="380">
        <f>'Expenditure &amp; Subsidy N-Y'!D41+' Expenditure &amp; Subsidy A-G '!D49+'Expenditure &amp; Subsidy G-N'!D13+'Expenditure &amp; Subsidy N-Y'!D35</f>
        <v>26099</v>
      </c>
      <c r="C42" s="215">
        <f>'Expenditure &amp; Subsidy N-Y'!H41+' Expenditure &amp; Subsidy A-G '!I49+'Expenditure &amp; Subsidy G-N'!I13+'Expenditure &amp; Subsidy N-Y'!H35</f>
        <v>1419059.73</v>
      </c>
      <c r="D42" s="18">
        <f t="shared" ref="D42:D54" si="5">AVERAGE(C42/B42)</f>
        <v>54.37218782328825</v>
      </c>
      <c r="E42" s="185">
        <f>'Voted Exp, Subsidy &amp; LPG P-Y'!C30+'Voted Exp, Subsidy &amp; LPG A-G'!C45+'Voted Exp, Subsidy &amp; LPG G-P'!C6+'Voted Exp, Subsidy &amp; LPG P-Y'!C24</f>
        <v>1174759</v>
      </c>
      <c r="F42" s="18">
        <f t="shared" ref="F42:F53" si="6">AVERAGE(E42/B42)</f>
        <v>45.011647955860376</v>
      </c>
      <c r="G42" s="185">
        <f>'Voted Exp, Subsidy &amp; LPG P-Y'!H30+'Voted Exp, Subsidy &amp; LPG A-G'!H45+'Voted Exp, Subsidy &amp; LPG G-P'!H6+'Voted Exp, Subsidy &amp; LPG P-Y'!H24</f>
        <v>143104</v>
      </c>
      <c r="H42" s="185"/>
      <c r="I42"/>
      <c r="J42"/>
      <c r="K42"/>
      <c r="L42"/>
      <c r="M42"/>
      <c r="N42"/>
      <c r="O42"/>
      <c r="P42"/>
      <c r="Q42"/>
      <c r="R42"/>
      <c r="S42"/>
      <c r="V42"/>
      <c r="W42"/>
      <c r="X42"/>
    </row>
    <row r="43" spans="1:28" ht="12.75" customHeight="1">
      <c r="A43" s="229" t="s">
        <v>295</v>
      </c>
      <c r="B43" s="279">
        <f>'Expenditure &amp; Subsidy N-Y'!D43</f>
        <v>4038</v>
      </c>
      <c r="C43" s="273">
        <f>'Expenditure &amp; Subsidy N-Y'!H43</f>
        <v>232741.39</v>
      </c>
      <c r="D43" s="18">
        <f t="shared" si="5"/>
        <v>57.637788509162952</v>
      </c>
      <c r="E43" s="258">
        <f>'Voted Exp, Subsidy &amp; LPG P-Y'!C32</f>
        <v>204700</v>
      </c>
      <c r="F43" s="18">
        <f t="shared" si="6"/>
        <v>50.693412580485386</v>
      </c>
      <c r="G43" s="185">
        <f>'Voted Exp, Subsidy &amp; LPG P-Y'!H32</f>
        <v>25722</v>
      </c>
      <c r="H43" s="185"/>
      <c r="I43"/>
      <c r="J43"/>
      <c r="K43"/>
      <c r="L43"/>
      <c r="M43"/>
      <c r="N43"/>
      <c r="O43"/>
      <c r="P43"/>
      <c r="Q43"/>
      <c r="R43"/>
      <c r="S43"/>
      <c r="V43"/>
      <c r="W43"/>
      <c r="X43"/>
    </row>
    <row r="44" spans="1:28" ht="12.75" customHeight="1">
      <c r="A44" s="229" t="s">
        <v>442</v>
      </c>
      <c r="B44" s="279">
        <f>'Expenditure &amp; Subsidy N-Y'!D47</f>
        <v>149378</v>
      </c>
      <c r="C44" s="273">
        <f>'Expenditure &amp; Subsidy N-Y'!H47</f>
        <v>6888707.7599999998</v>
      </c>
      <c r="D44" s="18">
        <f t="shared" si="5"/>
        <v>46.115945855480724</v>
      </c>
      <c r="E44" s="258">
        <f>'Voted Exp, Subsidy &amp; LPG P-Y'!C36</f>
        <v>6383377</v>
      </c>
      <c r="F44" s="18">
        <f t="shared" si="6"/>
        <v>42.733046365596003</v>
      </c>
      <c r="G44" s="185">
        <f>'Voted Exp, Subsidy &amp; LPG P-Y'!H36</f>
        <v>367414</v>
      </c>
      <c r="H44" s="185"/>
      <c r="I44"/>
      <c r="J44"/>
      <c r="K44"/>
      <c r="L44"/>
      <c r="M44"/>
      <c r="N44"/>
      <c r="O44"/>
      <c r="P44"/>
      <c r="Q44"/>
      <c r="R44"/>
      <c r="S44"/>
      <c r="V44"/>
      <c r="W44"/>
      <c r="X44"/>
    </row>
    <row r="45" spans="1:28" ht="12.75" customHeight="1">
      <c r="A45" s="229" t="s">
        <v>443</v>
      </c>
      <c r="B45" s="279">
        <f>'Expenditure &amp; Subsidy N-Y'!D49</f>
        <v>69264</v>
      </c>
      <c r="C45" s="273">
        <f>'Expenditure &amp; Subsidy N-Y'!H49</f>
        <v>5589633.3300000001</v>
      </c>
      <c r="D45" s="18">
        <f t="shared" si="5"/>
        <v>80.700411902286902</v>
      </c>
      <c r="E45" s="258">
        <f>'Voted Exp, Subsidy &amp; LPG P-Y'!C38</f>
        <v>4809822</v>
      </c>
      <c r="F45" s="18">
        <f t="shared" si="6"/>
        <v>69.44187456687456</v>
      </c>
      <c r="G45" s="185">
        <f>'Voted Exp, Subsidy &amp; LPG P-Y'!H38</f>
        <v>175032</v>
      </c>
      <c r="H45" s="185"/>
      <c r="I45"/>
      <c r="J45"/>
      <c r="K45"/>
      <c r="L45"/>
      <c r="M45"/>
      <c r="N45"/>
      <c r="O45"/>
      <c r="P45"/>
      <c r="Q45"/>
      <c r="R45"/>
      <c r="S45"/>
      <c r="V45"/>
      <c r="W45"/>
      <c r="X45"/>
    </row>
    <row r="46" spans="1:28" ht="12.75" customHeight="1">
      <c r="A46" s="229" t="s">
        <v>301</v>
      </c>
      <c r="B46" s="279">
        <f>'Expenditure &amp; Subsidy N-Y'!D52</f>
        <v>6767</v>
      </c>
      <c r="C46" s="273">
        <f>'Expenditure &amp; Subsidy N-Y'!H52</f>
        <v>469088.3</v>
      </c>
      <c r="D46" s="18">
        <f t="shared" si="5"/>
        <v>69.319979311363966</v>
      </c>
      <c r="E46" s="258">
        <f>'Voted Exp, Subsidy &amp; LPG P-Y'!C41</f>
        <v>410320</v>
      </c>
      <c r="F46" s="18">
        <f t="shared" si="6"/>
        <v>60.635436677996161</v>
      </c>
      <c r="G46" s="185">
        <f>'Voted Exp, Subsidy &amp; LPG P-Y'!H41</f>
        <v>31516</v>
      </c>
      <c r="H46" s="185"/>
      <c r="I46"/>
      <c r="J46"/>
      <c r="K46"/>
      <c r="L46"/>
      <c r="M46"/>
      <c r="N46"/>
      <c r="O46"/>
      <c r="P46"/>
      <c r="Q46"/>
      <c r="R46"/>
      <c r="S46"/>
      <c r="V46"/>
      <c r="W46"/>
      <c r="X46"/>
    </row>
    <row r="47" spans="1:28" ht="12.75" customHeight="1">
      <c r="A47" s="4" t="s">
        <v>322</v>
      </c>
      <c r="B47" s="185">
        <f>'Expenditure &amp; Subsidy G-N'!D15+' Expenditure &amp; Subsidy A-G '!D39+'Expenditure &amp; Subsidy G-N'!D22+'Expenditure &amp; Subsidy G-N'!D29+'Expenditure &amp; Subsidy G-N'!D53+'Expenditure &amp; Subsidy G-N'!D57</f>
        <v>41070</v>
      </c>
      <c r="C47" s="215">
        <f>'Expenditure &amp; Subsidy G-N'!I15+' Expenditure &amp; Subsidy A-G '!I39+'Expenditure &amp; Subsidy G-N'!I22+'Expenditure &amp; Subsidy G-N'!I29+'Expenditure &amp; Subsidy G-N'!I53+'Expenditure &amp; Subsidy G-N'!I57</f>
        <v>2199440.5</v>
      </c>
      <c r="D47" s="18">
        <f t="shared" si="5"/>
        <v>53.553457511565618</v>
      </c>
      <c r="E47" s="185">
        <f>'Voted Exp, Subsidy &amp; LPG G-P'!C8+'Voted Exp, Subsidy &amp; LPG A-G'!C35+'Voted Exp, Subsidy &amp; LPG G-P'!C15+'Voted Exp, Subsidy &amp; LPG G-P'!C22+'Voted Exp, Subsidy &amp; LPG G-P'!C46+'Voted Exp, Subsidy &amp; LPG G-P'!C50</f>
        <v>2116656</v>
      </c>
      <c r="F47" s="18">
        <f t="shared" si="6"/>
        <v>51.537764791818844</v>
      </c>
      <c r="G47" s="185">
        <f>'Voted Exp, Subsidy &amp; LPG G-P'!H8+'Voted Exp, Subsidy &amp; LPG A-G'!H35+'Voted Exp, Subsidy &amp; LPG G-P'!H15+'Voted Exp, Subsidy &amp; LPG G-P'!H22+'Voted Exp, Subsidy &amp; LPG G-P'!H46+'Voted Exp, Subsidy &amp; LPG G-P'!H50</f>
        <v>184340</v>
      </c>
      <c r="H47" s="185"/>
      <c r="I47"/>
      <c r="J47"/>
      <c r="K47"/>
      <c r="L47"/>
      <c r="M47"/>
      <c r="N47"/>
      <c r="O47"/>
      <c r="P47"/>
      <c r="Q47"/>
      <c r="R47"/>
      <c r="S47"/>
      <c r="V47"/>
      <c r="W47"/>
      <c r="X47"/>
    </row>
    <row r="48" spans="1:28" ht="12.75" customHeight="1">
      <c r="A48" s="229" t="s">
        <v>444</v>
      </c>
      <c r="B48" s="185">
        <f>'Expenditure &amp; Subsidy N-Y'!D53</f>
        <v>72400</v>
      </c>
      <c r="C48" s="215">
        <f>'Expenditure &amp; Subsidy N-Y'!H53</f>
        <v>6270762.5499999998</v>
      </c>
      <c r="D48" s="18">
        <f t="shared" si="5"/>
        <v>86.612742403314911</v>
      </c>
      <c r="E48" s="258">
        <f>'Voted Exp, Subsidy &amp; LPG P-Y'!C42</f>
        <v>6294538</v>
      </c>
      <c r="F48" s="18">
        <f t="shared" si="6"/>
        <v>86.94113259668508</v>
      </c>
      <c r="G48" s="185">
        <f>'Voted Exp, Subsidy &amp; LPG P-Y'!H42</f>
        <v>182973</v>
      </c>
      <c r="H48" s="185"/>
      <c r="I48"/>
      <c r="J48"/>
      <c r="K48"/>
      <c r="L48"/>
      <c r="M48"/>
      <c r="N48"/>
      <c r="O48"/>
      <c r="P48"/>
      <c r="Q48"/>
      <c r="R48"/>
      <c r="S48"/>
      <c r="V48"/>
      <c r="W48"/>
      <c r="X48"/>
    </row>
    <row r="49" spans="1:24" ht="12.75" customHeight="1">
      <c r="A49" s="229" t="s">
        <v>302</v>
      </c>
      <c r="B49" s="279">
        <f>'Expenditure &amp; Subsidy N-Y'!D54</f>
        <v>46308</v>
      </c>
      <c r="C49" s="273">
        <f>'Expenditure &amp; Subsidy N-Y'!H54</f>
        <v>2142050.04</v>
      </c>
      <c r="D49" s="18">
        <f t="shared" si="5"/>
        <v>46.256587198756158</v>
      </c>
      <c r="E49" s="258">
        <f>'Voted Exp, Subsidy &amp; LPG P-Y'!C43</f>
        <v>2150920</v>
      </c>
      <c r="F49" s="18">
        <f t="shared" si="6"/>
        <v>46.448129912758056</v>
      </c>
      <c r="G49" s="185">
        <f>'Voted Exp, Subsidy &amp; LPG P-Y'!H43</f>
        <v>124004</v>
      </c>
      <c r="H49" s="185"/>
      <c r="I49"/>
      <c r="J49"/>
      <c r="K49"/>
      <c r="L49"/>
      <c r="M49"/>
      <c r="N49"/>
      <c r="O49"/>
      <c r="P49"/>
      <c r="Q49"/>
      <c r="R49"/>
      <c r="S49"/>
      <c r="V49"/>
      <c r="W49"/>
      <c r="X49"/>
    </row>
    <row r="50" spans="1:24" ht="12.75" customHeight="1">
      <c r="A50" s="229" t="s">
        <v>445</v>
      </c>
      <c r="B50" s="279">
        <f>'Expenditure &amp; Subsidy N-Y'!D55</f>
        <v>45093</v>
      </c>
      <c r="C50" s="273">
        <f>'Expenditure &amp; Subsidy N-Y'!H55</f>
        <v>1458324.5699999998</v>
      </c>
      <c r="D50" s="18">
        <f t="shared" si="5"/>
        <v>32.340375889827683</v>
      </c>
      <c r="E50" s="258">
        <f>'Voted Exp, Subsidy &amp; LPG P-Y'!C44</f>
        <v>1343371</v>
      </c>
      <c r="F50" s="18">
        <f t="shared" si="6"/>
        <v>29.791120573037944</v>
      </c>
      <c r="G50" s="185">
        <f>'Voted Exp, Subsidy &amp; LPG P-Y'!H44</f>
        <v>126210</v>
      </c>
      <c r="H50" s="185"/>
      <c r="I50"/>
      <c r="J50"/>
      <c r="K50"/>
      <c r="L50"/>
      <c r="M50"/>
      <c r="N50"/>
      <c r="O50"/>
      <c r="P50"/>
      <c r="Q50"/>
      <c r="R50"/>
      <c r="S50"/>
      <c r="V50"/>
      <c r="W50"/>
      <c r="X50"/>
    </row>
    <row r="51" spans="1:24" ht="12.75" customHeight="1">
      <c r="A51" s="229" t="s">
        <v>446</v>
      </c>
      <c r="B51" s="279">
        <f>'Expenditure &amp; Subsidy N-Y'!D56</f>
        <v>202062</v>
      </c>
      <c r="C51" s="273">
        <f>'Expenditure &amp; Subsidy N-Y'!H56</f>
        <v>11749592.32</v>
      </c>
      <c r="D51" s="18">
        <f t="shared" si="5"/>
        <v>58.14845106947373</v>
      </c>
      <c r="E51" s="258">
        <f>'Voted Exp, Subsidy &amp; LPG P-Y'!C45</f>
        <v>10087000</v>
      </c>
      <c r="F51" s="18">
        <f t="shared" si="6"/>
        <v>49.920321485484656</v>
      </c>
      <c r="G51" s="185">
        <f>'Voted Exp, Subsidy &amp; LPG P-Y'!H45</f>
        <v>495074</v>
      </c>
      <c r="H51" s="185"/>
      <c r="I51"/>
      <c r="J51"/>
      <c r="K51"/>
      <c r="L51"/>
      <c r="M51"/>
      <c r="N51"/>
      <c r="O51"/>
      <c r="P51"/>
      <c r="Q51"/>
      <c r="R51"/>
      <c r="S51"/>
      <c r="V51"/>
      <c r="W51"/>
      <c r="X51"/>
    </row>
    <row r="52" spans="1:24" ht="12.75" customHeight="1">
      <c r="A52" s="229" t="s">
        <v>447</v>
      </c>
      <c r="B52" s="279">
        <f>'Expenditure &amp; Subsidy N-Y'!D57</f>
        <v>56962</v>
      </c>
      <c r="C52" s="273">
        <f>'Expenditure &amp; Subsidy N-Y'!H57</f>
        <v>3870376.15</v>
      </c>
      <c r="D52" s="18">
        <f t="shared" si="5"/>
        <v>67.946633720726098</v>
      </c>
      <c r="E52" s="258">
        <f>'Voted Exp, Subsidy &amp; LPG P-Y'!C46</f>
        <v>3630754</v>
      </c>
      <c r="F52" s="18">
        <f t="shared" si="6"/>
        <v>63.739931884414169</v>
      </c>
      <c r="G52" s="185">
        <f>'Voted Exp, Subsidy &amp; LPG P-Y'!H46</f>
        <v>145126</v>
      </c>
      <c r="H52" s="185"/>
      <c r="I52"/>
      <c r="J52"/>
      <c r="K52"/>
      <c r="L52"/>
      <c r="M52"/>
      <c r="N52"/>
      <c r="O52"/>
      <c r="P52"/>
      <c r="Q52"/>
      <c r="R52"/>
      <c r="S52"/>
      <c r="V52"/>
      <c r="W52"/>
      <c r="X52"/>
    </row>
    <row r="53" spans="1:24" ht="12.75" customHeight="1">
      <c r="A53" s="229" t="s">
        <v>448</v>
      </c>
      <c r="B53" s="279">
        <f>'Expenditure &amp; Subsidy N-Y'!D58</f>
        <v>155342</v>
      </c>
      <c r="C53" s="273">
        <f>'Expenditure &amp; Subsidy N-Y'!H58</f>
        <v>5297551.8199999994</v>
      </c>
      <c r="D53" s="18">
        <f t="shared" si="5"/>
        <v>34.102508143322474</v>
      </c>
      <c r="E53" s="258">
        <f>'Voted Exp, Subsidy &amp; LPG P-Y'!C47</f>
        <v>5013860</v>
      </c>
      <c r="F53" s="18">
        <f t="shared" si="6"/>
        <v>32.276267847716653</v>
      </c>
      <c r="G53" s="185">
        <f>'Voted Exp, Subsidy &amp; LPG P-Y'!H47</f>
        <v>386045</v>
      </c>
      <c r="H53" s="185"/>
      <c r="I53"/>
      <c r="J53"/>
      <c r="K53"/>
      <c r="L53"/>
      <c r="M53"/>
      <c r="N53"/>
      <c r="O53"/>
      <c r="P53"/>
      <c r="Q53"/>
      <c r="R53"/>
      <c r="S53"/>
      <c r="V53"/>
      <c r="W53"/>
      <c r="X53"/>
    </row>
    <row r="54" spans="1:24">
      <c r="A54" s="381" t="s">
        <v>576</v>
      </c>
      <c r="B54" s="279">
        <f>'Expenditure &amp; Subsidy N-Y'!D59</f>
        <v>15873</v>
      </c>
      <c r="C54" s="231">
        <f>'Expenditure &amp; Subsidy N-Y'!H59</f>
        <v>512131.75</v>
      </c>
      <c r="D54" s="18">
        <f t="shared" si="5"/>
        <v>32.264332514332516</v>
      </c>
      <c r="E54" s="258">
        <f>'Voted Exp, Subsidy &amp; LPG P-Y'!C48</f>
        <v>457826</v>
      </c>
      <c r="F54" s="18">
        <f>'Voted Exp, Subsidy &amp; LPG P-Y'!E48</f>
        <v>28.843066843066843</v>
      </c>
      <c r="G54" s="258">
        <f>'Voted Exp, Subsidy &amp; LPG P-Y'!H48</f>
        <v>61966</v>
      </c>
      <c r="H54" s="258"/>
      <c r="I54"/>
      <c r="J54"/>
      <c r="K54"/>
      <c r="L54"/>
      <c r="M54"/>
      <c r="N54"/>
      <c r="O54"/>
      <c r="P54"/>
      <c r="Q54"/>
      <c r="R54"/>
      <c r="S54"/>
      <c r="V54"/>
      <c r="W54"/>
      <c r="X54"/>
    </row>
    <row r="55" spans="1:24">
      <c r="A55" s="229"/>
      <c r="C55" s="231"/>
      <c r="D55" s="18"/>
      <c r="E55" s="258"/>
      <c r="G55" s="258"/>
      <c r="H55" s="258"/>
      <c r="I55"/>
      <c r="J55"/>
      <c r="K55"/>
      <c r="L55"/>
      <c r="M55"/>
      <c r="N55"/>
      <c r="O55"/>
      <c r="P55"/>
      <c r="Q55"/>
      <c r="R55"/>
      <c r="S55"/>
      <c r="V55"/>
      <c r="W55"/>
      <c r="X55"/>
    </row>
    <row r="56" spans="1:24" ht="12.75" customHeight="1">
      <c r="A56" s="647" t="s">
        <v>20</v>
      </c>
      <c r="C56" s="231"/>
      <c r="D56" s="18"/>
      <c r="E56" s="258"/>
      <c r="G56" s="258"/>
      <c r="H56" s="258"/>
      <c r="I56"/>
      <c r="J56"/>
      <c r="K56"/>
      <c r="L56"/>
      <c r="M56"/>
      <c r="N56"/>
      <c r="O56"/>
      <c r="P56"/>
      <c r="Q56"/>
      <c r="R56"/>
      <c r="S56"/>
      <c r="V56"/>
      <c r="W56"/>
      <c r="X56"/>
    </row>
    <row r="57" spans="1:24">
      <c r="A57" s="405"/>
      <c r="C57" s="231"/>
      <c r="D57" s="18"/>
      <c r="E57" s="258"/>
      <c r="G57" s="258"/>
      <c r="H57" s="258"/>
      <c r="I57"/>
      <c r="J57"/>
      <c r="K57"/>
      <c r="L57"/>
      <c r="M57"/>
      <c r="N57"/>
      <c r="O57"/>
      <c r="P57"/>
      <c r="Q57"/>
      <c r="R57"/>
      <c r="S57"/>
      <c r="V57"/>
      <c r="W57"/>
      <c r="X57"/>
    </row>
    <row r="58" spans="1:24" ht="12.75" customHeight="1">
      <c r="A58" s="91" t="s">
        <v>379</v>
      </c>
      <c r="B58" s="261">
        <f>MEDIAN(B7:B54,'Exp &amp; Subsidy by Library A-L'!B7:B60)</f>
        <v>48916.5</v>
      </c>
      <c r="C58" s="275">
        <f>MEDIAN(C7:C54,'Exp &amp; Subsidy by Library A-L'!C7:C60)</f>
        <v>2517837.75</v>
      </c>
      <c r="D58" s="101">
        <f>MEDIAN(D7:D54,'Exp &amp; Subsidy by Library A-L'!D7:D60)</f>
        <v>49.155828782033531</v>
      </c>
      <c r="E58" s="261">
        <f>MEDIAN(E7:E54,'Exp &amp; Subsidy by Library A-L'!E7:E60)</f>
        <v>2093993</v>
      </c>
      <c r="F58" s="101">
        <f>MEDIAN(F7:F54,'Exp &amp; Subsidy by Library A-L'!F7:F60)</f>
        <v>42.73796378222498</v>
      </c>
      <c r="G58" s="261">
        <f>MEDIAN(G7:G54,'Exp &amp; Subsidy by Library A-L'!G7:G60)</f>
        <v>142807</v>
      </c>
      <c r="H58" s="261"/>
      <c r="I58"/>
      <c r="J58"/>
      <c r="K58"/>
      <c r="L58"/>
      <c r="M58"/>
      <c r="N58"/>
      <c r="O58"/>
      <c r="P58"/>
      <c r="Q58"/>
      <c r="R58"/>
      <c r="S58"/>
      <c r="V58"/>
      <c r="W58"/>
      <c r="X58"/>
    </row>
    <row r="59" spans="1:24" ht="12.75" customHeight="1">
      <c r="A59" s="91" t="s">
        <v>378</v>
      </c>
      <c r="B59" s="261">
        <f>AVERAGE(B7:B54,'Exp &amp; Subsidy by Library A-L'!B7:B60)</f>
        <v>71442.019607843133</v>
      </c>
      <c r="C59" s="275">
        <f>AVERAGE(C7:C54,'Exp &amp; Subsidy by Library A-L'!C7:C60)</f>
        <v>3639754.0153921568</v>
      </c>
      <c r="D59" s="101">
        <f>C60/B60</f>
        <v>50.946964200779298</v>
      </c>
      <c r="E59" s="261">
        <f>AVERAGE(E7:E54,'Exp &amp; Subsidy by Library A-L'!E7:E60)</f>
        <v>3082870.7501960783</v>
      </c>
      <c r="F59" s="101">
        <f>E60/B60</f>
        <v>43.152066068658989</v>
      </c>
      <c r="G59" s="261">
        <f>AVERAGE(G7:G54,'Exp &amp; Subsidy by Library A-L'!G7:G60)</f>
        <v>195908.41176470587</v>
      </c>
      <c r="H59" s="261"/>
      <c r="I59"/>
      <c r="J59"/>
      <c r="K59"/>
      <c r="L59"/>
      <c r="M59"/>
      <c r="N59"/>
      <c r="O59"/>
      <c r="P59"/>
      <c r="Q59"/>
      <c r="R59"/>
      <c r="S59"/>
      <c r="V59"/>
      <c r="W59"/>
      <c r="X59"/>
    </row>
    <row r="60" spans="1:24" ht="12.75" customHeight="1">
      <c r="A60" s="10" t="s">
        <v>328</v>
      </c>
      <c r="B60" s="261">
        <f>SUM(B7:B54,'Exp &amp; Subsidy by Library A-L'!B7:B60)</f>
        <v>7287086</v>
      </c>
      <c r="C60" s="275">
        <f>SUM(C7:C54,'Exp &amp; Subsidy by Library A-L'!C7:C60)</f>
        <v>371254909.56999999</v>
      </c>
      <c r="D60" s="261"/>
      <c r="E60" s="261">
        <f>SUM(E7:E54,'Exp &amp; Subsidy by Library A-L'!E7:E60)</f>
        <v>314452816.51999998</v>
      </c>
      <c r="F60" s="261"/>
      <c r="G60" s="261">
        <f>SUM(G7:G54,'Exp &amp; Subsidy by Library A-L'!G7:G60)</f>
        <v>19982658</v>
      </c>
      <c r="H60" s="261"/>
      <c r="I60"/>
      <c r="J60"/>
      <c r="K60"/>
      <c r="L60"/>
      <c r="M60"/>
      <c r="N60"/>
      <c r="O60"/>
      <c r="P60"/>
      <c r="Q60"/>
      <c r="R60"/>
      <c r="S60"/>
      <c r="V60"/>
      <c r="W60"/>
      <c r="X60"/>
    </row>
    <row r="61" spans="1:24">
      <c r="A61" t="s">
        <v>326</v>
      </c>
      <c r="I61"/>
      <c r="J61"/>
      <c r="K61"/>
      <c r="L61"/>
      <c r="M61"/>
      <c r="N61"/>
      <c r="O61"/>
      <c r="P61"/>
      <c r="Q61"/>
      <c r="R61"/>
      <c r="S61"/>
      <c r="V61"/>
      <c r="W61"/>
      <c r="X61"/>
    </row>
    <row r="62" spans="1:24">
      <c r="I62"/>
      <c r="J62"/>
      <c r="K62"/>
      <c r="L62"/>
      <c r="M62"/>
      <c r="N62"/>
      <c r="O62"/>
      <c r="P62"/>
      <c r="Q62"/>
      <c r="R62"/>
      <c r="S62"/>
      <c r="V62"/>
      <c r="W62"/>
      <c r="X62"/>
    </row>
    <row r="63" spans="1:24">
      <c r="I63"/>
      <c r="J63"/>
      <c r="K63"/>
      <c r="L63"/>
      <c r="M63"/>
      <c r="N63"/>
      <c r="O63"/>
      <c r="P63"/>
      <c r="Q63"/>
      <c r="R63"/>
      <c r="S63"/>
      <c r="V63"/>
      <c r="W63"/>
      <c r="X63"/>
    </row>
    <row r="64" spans="1:24">
      <c r="A64" s="229"/>
      <c r="B64" s="18"/>
      <c r="I64"/>
      <c r="J64"/>
      <c r="K64"/>
      <c r="L64"/>
      <c r="M64"/>
      <c r="N64"/>
      <c r="O64"/>
      <c r="P64"/>
      <c r="Q64"/>
      <c r="R64"/>
      <c r="S64"/>
      <c r="V64"/>
      <c r="W64"/>
      <c r="X64"/>
    </row>
    <row r="65" spans="1:24">
      <c r="A65" s="229"/>
      <c r="B65" s="18"/>
      <c r="I65"/>
      <c r="J65"/>
      <c r="K65"/>
      <c r="L65"/>
      <c r="M65"/>
      <c r="N65"/>
      <c r="O65"/>
      <c r="P65"/>
      <c r="Q65"/>
      <c r="R65"/>
      <c r="S65"/>
      <c r="V65"/>
      <c r="W65"/>
      <c r="X65"/>
    </row>
    <row r="66" spans="1:24">
      <c r="A66" s="4"/>
      <c r="B66" s="18"/>
      <c r="I66"/>
      <c r="J66"/>
      <c r="K66"/>
      <c r="L66"/>
      <c r="M66"/>
      <c r="N66"/>
      <c r="O66"/>
      <c r="P66"/>
      <c r="Q66"/>
      <c r="R66"/>
      <c r="S66"/>
      <c r="V66"/>
      <c r="W66"/>
      <c r="X66"/>
    </row>
    <row r="67" spans="1:24">
      <c r="I67"/>
      <c r="J67"/>
      <c r="K67"/>
      <c r="L67"/>
      <c r="M67"/>
      <c r="N67"/>
      <c r="O67"/>
      <c r="P67"/>
      <c r="Q67"/>
      <c r="R67"/>
      <c r="S67"/>
      <c r="V67"/>
      <c r="W67"/>
      <c r="X67"/>
    </row>
    <row r="68" spans="1:24">
      <c r="I68"/>
      <c r="J68"/>
      <c r="K68"/>
      <c r="L68"/>
      <c r="M68"/>
      <c r="N68"/>
      <c r="O68"/>
      <c r="P68"/>
      <c r="Q68"/>
      <c r="R68"/>
      <c r="S68"/>
      <c r="V68"/>
      <c r="W68"/>
      <c r="X68"/>
    </row>
    <row r="69" spans="1:24">
      <c r="I69"/>
      <c r="J69"/>
      <c r="K69"/>
      <c r="L69"/>
      <c r="M69"/>
      <c r="N69"/>
      <c r="O69"/>
      <c r="P69"/>
      <c r="Q69"/>
      <c r="R69"/>
      <c r="S69"/>
      <c r="V69"/>
      <c r="W69"/>
      <c r="X69"/>
    </row>
    <row r="70" spans="1:24">
      <c r="I70"/>
      <c r="J70"/>
      <c r="K70"/>
      <c r="L70"/>
      <c r="M70"/>
      <c r="N70"/>
      <c r="O70"/>
      <c r="P70"/>
      <c r="Q70"/>
      <c r="R70"/>
      <c r="S70"/>
      <c r="V70"/>
      <c r="W70"/>
      <c r="X70"/>
    </row>
    <row r="71" spans="1:24">
      <c r="I71"/>
      <c r="J71"/>
      <c r="K71"/>
      <c r="L71"/>
      <c r="M71"/>
      <c r="N71"/>
      <c r="O71"/>
      <c r="P71"/>
      <c r="Q71"/>
      <c r="R71"/>
      <c r="S71"/>
      <c r="V71"/>
      <c r="W71"/>
      <c r="X71"/>
    </row>
    <row r="72" spans="1:24">
      <c r="I72"/>
      <c r="J72"/>
      <c r="K72"/>
      <c r="L72"/>
      <c r="M72"/>
      <c r="N72"/>
      <c r="O72"/>
      <c r="P72"/>
      <c r="Q72"/>
      <c r="R72"/>
      <c r="S72"/>
      <c r="V72"/>
      <c r="W72"/>
      <c r="X72"/>
    </row>
    <row r="73" spans="1:24">
      <c r="I73"/>
      <c r="J73"/>
      <c r="K73"/>
      <c r="L73"/>
      <c r="M73"/>
      <c r="N73"/>
      <c r="O73"/>
      <c r="P73"/>
      <c r="Q73"/>
      <c r="R73"/>
      <c r="S73"/>
      <c r="V73"/>
      <c r="W73"/>
      <c r="X73"/>
    </row>
    <row r="74" spans="1:24">
      <c r="I74"/>
      <c r="J74"/>
      <c r="K74"/>
      <c r="L74"/>
      <c r="M74"/>
      <c r="N74"/>
      <c r="O74"/>
      <c r="P74"/>
      <c r="Q74"/>
      <c r="R74"/>
      <c r="S74"/>
      <c r="V74"/>
      <c r="W74"/>
      <c r="X74"/>
    </row>
    <row r="75" spans="1:24">
      <c r="I75"/>
      <c r="J75"/>
      <c r="K75"/>
      <c r="L75"/>
      <c r="M75"/>
      <c r="N75"/>
      <c r="O75"/>
      <c r="P75"/>
      <c r="Q75"/>
      <c r="R75"/>
      <c r="S75"/>
      <c r="V75"/>
      <c r="W75"/>
      <c r="X75"/>
    </row>
    <row r="76" spans="1:24">
      <c r="I76"/>
      <c r="J76"/>
      <c r="K76"/>
      <c r="L76"/>
      <c r="M76"/>
      <c r="N76"/>
      <c r="O76"/>
      <c r="P76"/>
      <c r="Q76"/>
      <c r="R76"/>
      <c r="S76"/>
      <c r="V76"/>
      <c r="W76"/>
      <c r="X76"/>
    </row>
    <row r="77" spans="1:24">
      <c r="I77"/>
      <c r="J77"/>
      <c r="K77"/>
      <c r="L77"/>
      <c r="M77"/>
      <c r="N77"/>
      <c r="O77"/>
      <c r="P77"/>
      <c r="Q77"/>
      <c r="R77"/>
      <c r="S77"/>
      <c r="V77"/>
      <c r="W77"/>
      <c r="X77"/>
    </row>
    <row r="78" spans="1:24">
      <c r="I78"/>
      <c r="J78"/>
      <c r="K78"/>
      <c r="L78"/>
      <c r="M78"/>
      <c r="N78"/>
      <c r="O78"/>
      <c r="P78"/>
      <c r="Q78"/>
      <c r="R78"/>
      <c r="S78"/>
      <c r="V78"/>
      <c r="W78"/>
      <c r="X78"/>
    </row>
    <row r="79" spans="1:24">
      <c r="I79"/>
      <c r="J79"/>
      <c r="K79"/>
      <c r="L79"/>
      <c r="M79"/>
      <c r="N79"/>
      <c r="O79"/>
      <c r="P79"/>
      <c r="Q79"/>
      <c r="R79"/>
      <c r="S79"/>
      <c r="V79"/>
      <c r="W79"/>
      <c r="X79"/>
    </row>
    <row r="80" spans="1:24">
      <c r="I80"/>
      <c r="J80"/>
      <c r="K80"/>
      <c r="L80"/>
      <c r="M80"/>
      <c r="N80"/>
      <c r="O80"/>
      <c r="P80"/>
      <c r="Q80"/>
      <c r="R80"/>
      <c r="S80"/>
      <c r="V80"/>
      <c r="W80"/>
      <c r="X80"/>
    </row>
    <row r="81" spans="9:24">
      <c r="I81"/>
      <c r="J81"/>
      <c r="K81"/>
      <c r="L81"/>
      <c r="M81"/>
      <c r="N81"/>
      <c r="O81"/>
      <c r="P81"/>
      <c r="Q81"/>
      <c r="R81"/>
      <c r="S81"/>
      <c r="V81"/>
      <c r="W81"/>
      <c r="X81"/>
    </row>
    <row r="82" spans="9:24">
      <c r="I82"/>
      <c r="J82"/>
      <c r="K82"/>
      <c r="L82"/>
      <c r="M82"/>
      <c r="N82"/>
      <c r="O82"/>
      <c r="P82"/>
      <c r="Q82"/>
      <c r="R82"/>
      <c r="S82"/>
      <c r="V82"/>
      <c r="W82"/>
      <c r="X82"/>
    </row>
    <row r="83" spans="9:24">
      <c r="I83"/>
      <c r="J83"/>
      <c r="K83"/>
      <c r="L83"/>
      <c r="M83"/>
      <c r="N83"/>
      <c r="O83"/>
      <c r="P83"/>
      <c r="Q83"/>
      <c r="R83"/>
      <c r="S83"/>
      <c r="V83"/>
      <c r="W83"/>
      <c r="X83"/>
    </row>
    <row r="84" spans="9:24">
      <c r="I84"/>
      <c r="J84"/>
      <c r="K84"/>
      <c r="L84"/>
      <c r="M84"/>
      <c r="N84"/>
      <c r="O84"/>
      <c r="P84"/>
      <c r="Q84"/>
      <c r="R84"/>
      <c r="S84"/>
      <c r="V84"/>
      <c r="W84"/>
      <c r="X84"/>
    </row>
    <row r="85" spans="9:24">
      <c r="I85"/>
      <c r="J85"/>
      <c r="K85"/>
      <c r="L85"/>
      <c r="M85"/>
      <c r="N85"/>
      <c r="O85"/>
      <c r="P85"/>
      <c r="Q85"/>
      <c r="R85"/>
      <c r="S85"/>
      <c r="V85"/>
      <c r="W85"/>
      <c r="X85"/>
    </row>
    <row r="86" spans="9:24">
      <c r="I86"/>
      <c r="J86"/>
      <c r="K86"/>
      <c r="L86"/>
      <c r="M86"/>
      <c r="N86"/>
      <c r="O86"/>
      <c r="P86"/>
      <c r="Q86"/>
      <c r="R86"/>
      <c r="S86"/>
      <c r="V86"/>
      <c r="W86"/>
      <c r="X86"/>
    </row>
    <row r="87" spans="9:24">
      <c r="I87"/>
      <c r="J87"/>
      <c r="K87"/>
      <c r="L87"/>
      <c r="M87"/>
      <c r="N87"/>
      <c r="O87"/>
      <c r="P87"/>
      <c r="Q87"/>
      <c r="R87"/>
      <c r="S87"/>
      <c r="V87"/>
      <c r="W87"/>
      <c r="X87"/>
    </row>
    <row r="88" spans="9:24">
      <c r="I88"/>
      <c r="J88"/>
      <c r="K88"/>
      <c r="L88"/>
      <c r="M88"/>
      <c r="N88"/>
      <c r="O88"/>
      <c r="P88"/>
      <c r="Q88"/>
      <c r="R88"/>
      <c r="S88"/>
      <c r="V88"/>
      <c r="W88"/>
      <c r="X88"/>
    </row>
    <row r="89" spans="9:24">
      <c r="I89"/>
      <c r="J89"/>
      <c r="K89"/>
      <c r="L89"/>
      <c r="M89"/>
      <c r="N89"/>
      <c r="O89"/>
      <c r="P89"/>
      <c r="Q89"/>
      <c r="R89"/>
      <c r="S89"/>
      <c r="V89"/>
      <c r="W89"/>
      <c r="X89"/>
    </row>
    <row r="90" spans="9:24">
      <c r="I90"/>
      <c r="J90"/>
      <c r="K90"/>
      <c r="L90"/>
      <c r="M90"/>
      <c r="N90"/>
      <c r="O90"/>
      <c r="P90"/>
      <c r="Q90"/>
      <c r="R90"/>
      <c r="S90"/>
      <c r="V90"/>
      <c r="W90"/>
      <c r="X90"/>
    </row>
    <row r="91" spans="9:24">
      <c r="I91"/>
      <c r="J91"/>
      <c r="K91"/>
      <c r="L91"/>
      <c r="M91"/>
      <c r="N91"/>
      <c r="O91"/>
      <c r="P91"/>
      <c r="Q91"/>
      <c r="R91"/>
      <c r="S91"/>
      <c r="V91"/>
      <c r="W91"/>
      <c r="X91"/>
    </row>
    <row r="92" spans="9:24">
      <c r="I92"/>
      <c r="J92"/>
      <c r="K92"/>
      <c r="L92"/>
      <c r="M92"/>
      <c r="N92"/>
      <c r="O92"/>
      <c r="P92"/>
      <c r="Q92"/>
      <c r="R92"/>
      <c r="S92"/>
      <c r="V92"/>
      <c r="W92"/>
      <c r="X92"/>
    </row>
    <row r="93" spans="9:24">
      <c r="I93"/>
      <c r="J93"/>
      <c r="K93"/>
      <c r="L93"/>
      <c r="M93"/>
      <c r="N93"/>
      <c r="O93"/>
      <c r="P93"/>
      <c r="Q93"/>
      <c r="R93"/>
      <c r="S93"/>
      <c r="V93"/>
      <c r="W93"/>
      <c r="X93"/>
    </row>
    <row r="94" spans="9:24">
      <c r="I94"/>
      <c r="J94"/>
      <c r="K94"/>
      <c r="L94"/>
      <c r="M94"/>
      <c r="N94"/>
      <c r="O94"/>
      <c r="P94"/>
      <c r="Q94"/>
      <c r="R94"/>
      <c r="S94"/>
      <c r="V94"/>
      <c r="W94"/>
      <c r="X94"/>
    </row>
    <row r="95" spans="9:24">
      <c r="I95"/>
      <c r="J95"/>
      <c r="K95"/>
      <c r="L95"/>
      <c r="M95"/>
      <c r="N95"/>
      <c r="O95"/>
      <c r="P95"/>
      <c r="Q95"/>
      <c r="R95"/>
      <c r="S95"/>
      <c r="V95"/>
      <c r="W95"/>
      <c r="X95"/>
    </row>
    <row r="96" spans="9:24">
      <c r="I96"/>
      <c r="J96"/>
      <c r="K96"/>
      <c r="L96"/>
      <c r="M96"/>
      <c r="N96"/>
      <c r="O96"/>
      <c r="P96"/>
      <c r="Q96"/>
      <c r="R96"/>
      <c r="S96"/>
      <c r="V96"/>
      <c r="W96"/>
      <c r="X96"/>
    </row>
    <row r="97" spans="9:24">
      <c r="I97"/>
      <c r="J97"/>
      <c r="K97"/>
      <c r="L97"/>
      <c r="M97"/>
      <c r="N97"/>
      <c r="O97"/>
      <c r="P97"/>
      <c r="Q97"/>
      <c r="R97"/>
      <c r="S97"/>
      <c r="V97"/>
      <c r="W97"/>
      <c r="X97"/>
    </row>
    <row r="98" spans="9:24">
      <c r="I98"/>
      <c r="J98"/>
      <c r="K98"/>
      <c r="L98"/>
      <c r="M98"/>
      <c r="N98"/>
      <c r="O98"/>
      <c r="P98"/>
      <c r="Q98"/>
      <c r="R98"/>
      <c r="S98"/>
      <c r="V98"/>
      <c r="W98"/>
      <c r="X98"/>
    </row>
    <row r="99" spans="9:24">
      <c r="I99"/>
      <c r="J99"/>
      <c r="K99"/>
      <c r="L99"/>
      <c r="M99"/>
      <c r="N99"/>
      <c r="O99"/>
      <c r="P99"/>
      <c r="Q99"/>
      <c r="R99"/>
      <c r="S99"/>
      <c r="V99"/>
      <c r="W99"/>
      <c r="X99"/>
    </row>
    <row r="100" spans="9:24">
      <c r="I100"/>
      <c r="J100"/>
      <c r="K100"/>
      <c r="L100"/>
      <c r="M100"/>
      <c r="N100"/>
      <c r="O100"/>
      <c r="P100"/>
      <c r="Q100"/>
      <c r="R100"/>
      <c r="S100"/>
      <c r="V100"/>
      <c r="W100"/>
      <c r="X100"/>
    </row>
    <row r="101" spans="9:24">
      <c r="I101"/>
      <c r="J101"/>
      <c r="K101"/>
      <c r="L101"/>
      <c r="M101"/>
      <c r="N101"/>
      <c r="O101"/>
      <c r="P101"/>
      <c r="Q101"/>
      <c r="R101"/>
      <c r="S101"/>
      <c r="V101"/>
      <c r="W101"/>
      <c r="X101"/>
    </row>
    <row r="102" spans="9:24">
      <c r="I102"/>
      <c r="J102"/>
      <c r="K102"/>
      <c r="L102"/>
      <c r="M102"/>
      <c r="N102"/>
      <c r="O102"/>
      <c r="P102"/>
      <c r="Q102"/>
      <c r="R102"/>
      <c r="S102"/>
      <c r="V102"/>
      <c r="W102"/>
      <c r="X102"/>
    </row>
    <row r="103" spans="9:24">
      <c r="I103"/>
      <c r="J103"/>
      <c r="K103"/>
      <c r="L103"/>
      <c r="M103"/>
      <c r="N103"/>
      <c r="O103"/>
      <c r="P103"/>
      <c r="Q103"/>
      <c r="R103"/>
      <c r="S103"/>
      <c r="V103"/>
      <c r="W103"/>
      <c r="X103"/>
    </row>
    <row r="104" spans="9:24">
      <c r="M104"/>
      <c r="N104"/>
      <c r="O104"/>
      <c r="P104"/>
      <c r="Q104"/>
      <c r="R104"/>
      <c r="S104"/>
      <c r="V104"/>
      <c r="W104"/>
      <c r="X104"/>
    </row>
    <row r="105" spans="9:24">
      <c r="M105"/>
      <c r="N105"/>
      <c r="O105"/>
      <c r="P105"/>
      <c r="Q105"/>
      <c r="R105"/>
      <c r="S105"/>
      <c r="V105"/>
      <c r="W105"/>
      <c r="X105"/>
    </row>
    <row r="106" spans="9:24">
      <c r="M106"/>
      <c r="N106"/>
      <c r="O106"/>
      <c r="P106"/>
      <c r="Q106"/>
      <c r="R106"/>
      <c r="S106"/>
      <c r="V106"/>
      <c r="W106"/>
      <c r="X106"/>
    </row>
    <row r="107" spans="9:24">
      <c r="M107"/>
      <c r="N107"/>
      <c r="O107"/>
      <c r="P107"/>
      <c r="Q107"/>
      <c r="R107"/>
      <c r="S107"/>
      <c r="V107"/>
      <c r="W107"/>
      <c r="X107"/>
    </row>
    <row r="108" spans="9:24">
      <c r="M108"/>
      <c r="N108"/>
      <c r="O108"/>
      <c r="P108"/>
      <c r="Q108"/>
      <c r="R108"/>
      <c r="S108"/>
      <c r="V108"/>
      <c r="W108"/>
      <c r="X108"/>
    </row>
    <row r="109" spans="9:24">
      <c r="M109"/>
      <c r="N109"/>
      <c r="O109"/>
      <c r="P109"/>
      <c r="Q109"/>
      <c r="R109"/>
      <c r="S109"/>
      <c r="V109"/>
      <c r="W109"/>
      <c r="X109"/>
    </row>
    <row r="110" spans="9:24">
      <c r="M110"/>
      <c r="N110"/>
      <c r="O110"/>
      <c r="P110"/>
      <c r="Q110"/>
      <c r="R110"/>
      <c r="S110"/>
      <c r="V110"/>
      <c r="W110"/>
      <c r="X110"/>
    </row>
    <row r="111" spans="9:24">
      <c r="M111"/>
      <c r="N111"/>
      <c r="O111"/>
      <c r="P111"/>
      <c r="Q111"/>
      <c r="R111"/>
      <c r="S111"/>
      <c r="V111"/>
      <c r="W111"/>
      <c r="X111"/>
    </row>
    <row r="112" spans="9:24">
      <c r="M112"/>
      <c r="N112"/>
      <c r="O112"/>
      <c r="P112"/>
      <c r="Q112"/>
      <c r="R112"/>
      <c r="S112"/>
      <c r="V112"/>
      <c r="W112"/>
      <c r="X112"/>
    </row>
    <row r="113" spans="13:24">
      <c r="M113"/>
      <c r="N113"/>
      <c r="O113"/>
      <c r="P113"/>
      <c r="Q113"/>
      <c r="R113"/>
      <c r="S113"/>
      <c r="V113"/>
      <c r="W113"/>
      <c r="X113"/>
    </row>
    <row r="114" spans="13:24">
      <c r="M114"/>
      <c r="N114"/>
      <c r="O114"/>
      <c r="P114"/>
      <c r="Q114"/>
      <c r="R114"/>
      <c r="S114"/>
      <c r="V114"/>
      <c r="W114"/>
      <c r="X114"/>
    </row>
    <row r="115" spans="13:24">
      <c r="M115"/>
      <c r="N115"/>
      <c r="O115"/>
      <c r="P115"/>
      <c r="Q115"/>
      <c r="R115"/>
      <c r="S115"/>
      <c r="V115"/>
      <c r="W115"/>
      <c r="X115"/>
    </row>
    <row r="116" spans="13:24">
      <c r="M116"/>
      <c r="N116"/>
      <c r="O116"/>
      <c r="P116"/>
      <c r="Q116"/>
      <c r="R116"/>
      <c r="S116"/>
      <c r="V116"/>
      <c r="W116"/>
      <c r="X116"/>
    </row>
    <row r="117" spans="13:24">
      <c r="M117"/>
      <c r="N117"/>
      <c r="O117"/>
      <c r="P117"/>
      <c r="Q117"/>
      <c r="R117"/>
      <c r="S117"/>
      <c r="V117"/>
      <c r="W117"/>
      <c r="X117"/>
    </row>
    <row r="118" spans="13:24">
      <c r="M118"/>
      <c r="N118"/>
      <c r="O118"/>
      <c r="P118"/>
      <c r="Q118"/>
      <c r="R118"/>
      <c r="S118"/>
      <c r="V118"/>
      <c r="W118"/>
      <c r="X118"/>
    </row>
    <row r="119" spans="13:24">
      <c r="M119"/>
      <c r="N119"/>
      <c r="O119"/>
      <c r="P119"/>
      <c r="Q119"/>
      <c r="R119"/>
      <c r="S119"/>
      <c r="V119"/>
      <c r="W119"/>
      <c r="X119"/>
    </row>
    <row r="120" spans="13:24">
      <c r="M120"/>
      <c r="N120"/>
      <c r="O120"/>
      <c r="P120"/>
      <c r="Q120"/>
      <c r="R120"/>
      <c r="S120"/>
      <c r="V120"/>
      <c r="W120"/>
      <c r="X120"/>
    </row>
    <row r="121" spans="13:24">
      <c r="M121"/>
      <c r="N121"/>
      <c r="O121"/>
      <c r="P121"/>
      <c r="Q121"/>
      <c r="R121"/>
      <c r="S121"/>
      <c r="V121"/>
      <c r="W121"/>
      <c r="X121"/>
    </row>
    <row r="122" spans="13:24">
      <c r="M122"/>
      <c r="N122"/>
      <c r="O122"/>
      <c r="P122"/>
      <c r="Q122"/>
      <c r="R122"/>
      <c r="S122"/>
      <c r="V122"/>
      <c r="W122"/>
      <c r="X122"/>
    </row>
    <row r="123" spans="13:24">
      <c r="M123"/>
      <c r="N123"/>
      <c r="O123"/>
      <c r="P123"/>
      <c r="Q123"/>
      <c r="R123"/>
      <c r="S123"/>
      <c r="V123"/>
      <c r="W123"/>
      <c r="X123"/>
    </row>
    <row r="124" spans="13:24">
      <c r="M124"/>
      <c r="N124"/>
      <c r="O124"/>
      <c r="P124"/>
      <c r="Q124"/>
      <c r="R124"/>
      <c r="S124"/>
      <c r="V124"/>
      <c r="W124"/>
      <c r="X124"/>
    </row>
    <row r="125" spans="13:24">
      <c r="M125"/>
      <c r="N125"/>
      <c r="O125"/>
      <c r="P125"/>
      <c r="Q125"/>
      <c r="R125"/>
      <c r="S125"/>
      <c r="V125"/>
      <c r="W125"/>
      <c r="X125"/>
    </row>
    <row r="126" spans="13:24">
      <c r="M126"/>
      <c r="N126"/>
      <c r="O126"/>
      <c r="P126"/>
      <c r="Q126"/>
      <c r="R126"/>
      <c r="S126"/>
      <c r="V126"/>
      <c r="W126"/>
      <c r="X126"/>
    </row>
    <row r="127" spans="13:24">
      <c r="M127"/>
      <c r="N127"/>
      <c r="O127"/>
      <c r="P127"/>
      <c r="Q127"/>
      <c r="R127"/>
      <c r="S127"/>
      <c r="V127"/>
      <c r="W127"/>
      <c r="X127"/>
    </row>
    <row r="128" spans="13:24">
      <c r="M128"/>
      <c r="N128"/>
      <c r="O128"/>
      <c r="P128"/>
      <c r="Q128"/>
      <c r="R128"/>
      <c r="S128"/>
      <c r="V128"/>
      <c r="W128"/>
      <c r="X128"/>
    </row>
    <row r="129" spans="13:24">
      <c r="M129"/>
      <c r="N129"/>
      <c r="O129"/>
      <c r="P129"/>
      <c r="Q129"/>
      <c r="R129"/>
      <c r="S129"/>
      <c r="V129"/>
      <c r="W129"/>
      <c r="X129"/>
    </row>
    <row r="130" spans="13:24">
      <c r="M130"/>
      <c r="N130"/>
      <c r="O130"/>
      <c r="P130"/>
      <c r="Q130"/>
      <c r="R130"/>
      <c r="S130"/>
      <c r="V130"/>
      <c r="W130"/>
      <c r="X130"/>
    </row>
    <row r="131" spans="13:24">
      <c r="M131"/>
      <c r="N131"/>
      <c r="O131"/>
      <c r="P131"/>
      <c r="Q131"/>
      <c r="R131"/>
      <c r="S131"/>
      <c r="V131"/>
      <c r="W131"/>
      <c r="X131"/>
    </row>
    <row r="132" spans="13:24">
      <c r="M132"/>
      <c r="N132"/>
      <c r="O132"/>
      <c r="P132"/>
      <c r="Q132"/>
      <c r="R132"/>
      <c r="S132"/>
      <c r="V132"/>
      <c r="W132"/>
      <c r="X132"/>
    </row>
    <row r="133" spans="13:24">
      <c r="M133"/>
      <c r="N133"/>
      <c r="O133"/>
      <c r="P133"/>
      <c r="Q133"/>
      <c r="R133"/>
      <c r="S133"/>
      <c r="V133"/>
      <c r="W133"/>
      <c r="X133"/>
    </row>
    <row r="134" spans="13:24">
      <c r="M134"/>
      <c r="N134"/>
      <c r="O134"/>
      <c r="P134"/>
      <c r="Q134"/>
      <c r="R134"/>
      <c r="S134"/>
      <c r="V134"/>
      <c r="W134"/>
      <c r="X134"/>
    </row>
    <row r="135" spans="13:24">
      <c r="M135"/>
      <c r="N135"/>
      <c r="O135"/>
      <c r="P135"/>
      <c r="Q135"/>
      <c r="R135"/>
      <c r="S135"/>
      <c r="V135"/>
      <c r="W135"/>
      <c r="X135"/>
    </row>
    <row r="136" spans="13:24">
      <c r="M136"/>
      <c r="N136"/>
      <c r="O136"/>
      <c r="P136"/>
      <c r="Q136"/>
      <c r="R136"/>
      <c r="S136"/>
      <c r="V136"/>
      <c r="W136"/>
      <c r="X136"/>
    </row>
    <row r="137" spans="13:24">
      <c r="M137"/>
      <c r="N137"/>
      <c r="O137"/>
      <c r="P137"/>
      <c r="Q137"/>
      <c r="R137"/>
      <c r="S137"/>
      <c r="V137"/>
      <c r="W137"/>
      <c r="X137"/>
    </row>
    <row r="138" spans="13:24">
      <c r="M138"/>
      <c r="N138"/>
      <c r="O138"/>
      <c r="P138"/>
      <c r="Q138"/>
      <c r="R138"/>
      <c r="S138"/>
      <c r="V138"/>
      <c r="W138"/>
      <c r="X138"/>
    </row>
    <row r="139" spans="13:24">
      <c r="M139"/>
      <c r="N139"/>
      <c r="O139"/>
      <c r="P139"/>
      <c r="Q139"/>
      <c r="R139"/>
      <c r="S139"/>
      <c r="V139"/>
      <c r="W139"/>
      <c r="X139"/>
    </row>
    <row r="140" spans="13:24">
      <c r="M140"/>
      <c r="N140"/>
      <c r="O140"/>
      <c r="P140"/>
      <c r="Q140"/>
      <c r="R140"/>
      <c r="S140"/>
      <c r="V140"/>
      <c r="W140"/>
      <c r="X140"/>
    </row>
    <row r="141" spans="13:24">
      <c r="M141"/>
      <c r="N141"/>
      <c r="O141"/>
      <c r="P141"/>
      <c r="Q141"/>
      <c r="R141"/>
      <c r="S141"/>
      <c r="V141"/>
      <c r="W141"/>
      <c r="X141"/>
    </row>
    <row r="142" spans="13:24">
      <c r="M142"/>
      <c r="N142"/>
      <c r="O142"/>
      <c r="P142"/>
      <c r="Q142"/>
      <c r="R142"/>
      <c r="S142"/>
      <c r="V142"/>
      <c r="W142"/>
      <c r="X142"/>
    </row>
    <row r="143" spans="13:24">
      <c r="M143"/>
      <c r="N143"/>
      <c r="O143"/>
      <c r="P143"/>
      <c r="Q143"/>
      <c r="R143"/>
      <c r="S143"/>
      <c r="V143"/>
      <c r="W143"/>
      <c r="X143"/>
    </row>
    <row r="144" spans="13:24">
      <c r="M144"/>
      <c r="N144"/>
      <c r="O144"/>
      <c r="P144"/>
      <c r="Q144"/>
      <c r="R144"/>
      <c r="S144"/>
      <c r="V144"/>
      <c r="W144"/>
      <c r="X144"/>
    </row>
    <row r="145" spans="13:24">
      <c r="M145"/>
      <c r="N145"/>
      <c r="O145"/>
      <c r="P145"/>
      <c r="Q145"/>
      <c r="R145"/>
      <c r="S145"/>
      <c r="V145"/>
      <c r="W145"/>
      <c r="X145"/>
    </row>
    <row r="146" spans="13:24">
      <c r="M146"/>
      <c r="N146"/>
      <c r="O146"/>
      <c r="P146"/>
      <c r="Q146"/>
      <c r="R146"/>
      <c r="S146"/>
      <c r="V146"/>
      <c r="W146"/>
      <c r="X146"/>
    </row>
    <row r="147" spans="13:24">
      <c r="M147"/>
      <c r="N147"/>
      <c r="O147"/>
      <c r="P147"/>
      <c r="Q147"/>
      <c r="R147"/>
      <c r="S147"/>
      <c r="V147"/>
      <c r="W147"/>
      <c r="X147"/>
    </row>
    <row r="148" spans="13:24">
      <c r="M148"/>
      <c r="N148"/>
      <c r="O148"/>
      <c r="P148"/>
      <c r="Q148"/>
      <c r="R148"/>
      <c r="S148"/>
      <c r="V148"/>
      <c r="W148"/>
      <c r="X148"/>
    </row>
    <row r="149" spans="13:24">
      <c r="M149"/>
      <c r="N149"/>
      <c r="O149"/>
      <c r="P149"/>
      <c r="Q149"/>
      <c r="R149"/>
      <c r="S149"/>
      <c r="V149"/>
      <c r="W149"/>
      <c r="X149"/>
    </row>
    <row r="150" spans="13:24">
      <c r="M150"/>
      <c r="N150"/>
      <c r="O150"/>
      <c r="P150"/>
      <c r="Q150"/>
      <c r="R150"/>
      <c r="S150"/>
      <c r="V150"/>
      <c r="W150"/>
      <c r="X150"/>
    </row>
    <row r="151" spans="13:24">
      <c r="M151"/>
      <c r="N151"/>
      <c r="O151"/>
      <c r="P151"/>
      <c r="Q151"/>
      <c r="R151"/>
      <c r="S151"/>
      <c r="V151"/>
      <c r="W151"/>
      <c r="X151"/>
    </row>
    <row r="152" spans="13:24">
      <c r="M152"/>
      <c r="N152"/>
      <c r="O152"/>
      <c r="P152"/>
      <c r="Q152"/>
      <c r="R152"/>
      <c r="S152"/>
      <c r="V152"/>
      <c r="W152"/>
      <c r="X152"/>
    </row>
    <row r="153" spans="13:24">
      <c r="M153"/>
      <c r="N153"/>
      <c r="O153"/>
      <c r="P153"/>
      <c r="Q153"/>
      <c r="R153"/>
      <c r="S153"/>
      <c r="V153"/>
      <c r="W153"/>
      <c r="X153"/>
    </row>
    <row r="154" spans="13:24">
      <c r="M154"/>
      <c r="N154"/>
      <c r="O154"/>
      <c r="P154"/>
      <c r="Q154"/>
      <c r="R154"/>
      <c r="S154"/>
      <c r="V154"/>
      <c r="W154"/>
      <c r="X154"/>
    </row>
    <row r="155" spans="13:24">
      <c r="M155"/>
      <c r="N155"/>
      <c r="O155"/>
      <c r="P155"/>
      <c r="Q155"/>
      <c r="R155"/>
      <c r="S155"/>
      <c r="V155"/>
      <c r="W155"/>
      <c r="X155"/>
    </row>
    <row r="156" spans="13:24">
      <c r="M156"/>
      <c r="N156"/>
      <c r="O156"/>
      <c r="P156"/>
      <c r="Q156"/>
      <c r="R156"/>
      <c r="S156"/>
      <c r="V156"/>
      <c r="W156"/>
      <c r="X156"/>
    </row>
    <row r="157" spans="13:24">
      <c r="M157"/>
      <c r="N157"/>
      <c r="O157"/>
      <c r="P157"/>
      <c r="Q157"/>
      <c r="R157"/>
      <c r="S157"/>
      <c r="V157"/>
      <c r="W157"/>
      <c r="X157"/>
    </row>
    <row r="158" spans="13:24">
      <c r="M158"/>
      <c r="N158"/>
      <c r="O158"/>
      <c r="P158"/>
      <c r="Q158"/>
      <c r="R158"/>
      <c r="S158"/>
      <c r="V158"/>
      <c r="W158"/>
      <c r="X158"/>
    </row>
    <row r="159" spans="13:24">
      <c r="M159"/>
      <c r="N159"/>
      <c r="O159"/>
      <c r="P159"/>
      <c r="Q159"/>
      <c r="R159"/>
      <c r="S159"/>
      <c r="V159"/>
      <c r="W159"/>
      <c r="X159"/>
    </row>
    <row r="160" spans="13:24">
      <c r="M160"/>
      <c r="N160"/>
      <c r="O160"/>
      <c r="P160"/>
      <c r="Q160"/>
      <c r="R160"/>
      <c r="S160"/>
      <c r="V160"/>
      <c r="W160"/>
      <c r="X160"/>
    </row>
    <row r="161" spans="13:24">
      <c r="M161"/>
      <c r="N161"/>
      <c r="O161"/>
      <c r="P161"/>
      <c r="Q161"/>
      <c r="R161"/>
      <c r="S161"/>
      <c r="V161"/>
      <c r="W161"/>
      <c r="X161"/>
    </row>
    <row r="162" spans="13:24">
      <c r="M162"/>
      <c r="N162"/>
      <c r="O162"/>
      <c r="P162"/>
      <c r="Q162"/>
      <c r="R162"/>
      <c r="S162"/>
      <c r="V162"/>
      <c r="W162"/>
      <c r="X162"/>
    </row>
    <row r="163" spans="13:24">
      <c r="M163"/>
      <c r="N163"/>
      <c r="O163"/>
      <c r="P163"/>
      <c r="Q163"/>
      <c r="R163"/>
      <c r="S163"/>
      <c r="V163"/>
      <c r="W163"/>
      <c r="X163"/>
    </row>
    <row r="164" spans="13:24">
      <c r="M164"/>
      <c r="N164"/>
      <c r="O164"/>
      <c r="P164"/>
      <c r="Q164"/>
      <c r="R164"/>
      <c r="S164"/>
      <c r="V164"/>
      <c r="W164"/>
      <c r="X164"/>
    </row>
    <row r="165" spans="13:24">
      <c r="M165"/>
      <c r="N165"/>
      <c r="O165"/>
      <c r="P165"/>
      <c r="Q165"/>
      <c r="R165"/>
      <c r="S165"/>
      <c r="V165"/>
      <c r="W165"/>
      <c r="X165"/>
    </row>
    <row r="166" spans="13:24">
      <c r="M166"/>
      <c r="N166"/>
      <c r="O166"/>
      <c r="P166"/>
      <c r="Q166"/>
      <c r="R166"/>
      <c r="S166"/>
      <c r="V166"/>
      <c r="W166"/>
      <c r="X166"/>
    </row>
    <row r="167" spans="13:24">
      <c r="M167"/>
      <c r="N167"/>
      <c r="O167"/>
      <c r="P167"/>
      <c r="Q167"/>
      <c r="R167"/>
      <c r="S167"/>
      <c r="V167"/>
      <c r="W167"/>
      <c r="X167"/>
    </row>
    <row r="168" spans="13:24">
      <c r="M168"/>
      <c r="N168"/>
      <c r="O168"/>
      <c r="P168"/>
      <c r="Q168"/>
      <c r="R168"/>
      <c r="S168"/>
      <c r="V168"/>
      <c r="W168"/>
      <c r="X168"/>
    </row>
    <row r="169" spans="13:24">
      <c r="M169"/>
      <c r="N169"/>
      <c r="O169"/>
      <c r="P169"/>
      <c r="Q169"/>
      <c r="R169"/>
      <c r="S169"/>
      <c r="V169"/>
      <c r="W169"/>
      <c r="X169"/>
    </row>
    <row r="170" spans="13:24">
      <c r="M170"/>
      <c r="N170"/>
      <c r="O170"/>
      <c r="P170"/>
      <c r="Q170"/>
      <c r="R170"/>
      <c r="S170"/>
      <c r="V170"/>
      <c r="W170"/>
      <c r="X170"/>
    </row>
    <row r="171" spans="13:24">
      <c r="M171"/>
      <c r="N171"/>
      <c r="O171"/>
      <c r="P171"/>
      <c r="Q171"/>
      <c r="R171"/>
      <c r="S171"/>
      <c r="V171"/>
      <c r="W171"/>
      <c r="X171"/>
    </row>
    <row r="172" spans="13:24">
      <c r="M172"/>
      <c r="N172"/>
      <c r="O172"/>
      <c r="P172"/>
      <c r="Q172"/>
      <c r="R172"/>
      <c r="S172"/>
      <c r="V172"/>
      <c r="W172"/>
      <c r="X172"/>
    </row>
    <row r="173" spans="13:24">
      <c r="M173"/>
      <c r="N173"/>
      <c r="O173"/>
      <c r="P173"/>
      <c r="Q173"/>
      <c r="R173"/>
      <c r="S173"/>
      <c r="V173"/>
      <c r="W173"/>
      <c r="X173"/>
    </row>
    <row r="174" spans="13:24">
      <c r="M174"/>
      <c r="N174"/>
      <c r="O174"/>
      <c r="P174"/>
      <c r="Q174"/>
      <c r="R174"/>
      <c r="S174"/>
      <c r="V174"/>
      <c r="W174"/>
      <c r="X174"/>
    </row>
    <row r="175" spans="13:24">
      <c r="M175"/>
      <c r="N175"/>
      <c r="O175"/>
      <c r="P175"/>
      <c r="Q175"/>
      <c r="R175"/>
      <c r="S175"/>
      <c r="V175"/>
      <c r="W175"/>
      <c r="X175"/>
    </row>
    <row r="176" spans="13:24">
      <c r="M176"/>
      <c r="N176"/>
      <c r="O176"/>
      <c r="P176"/>
      <c r="Q176"/>
      <c r="R176"/>
      <c r="S176"/>
      <c r="V176"/>
      <c r="W176"/>
      <c r="X176"/>
    </row>
    <row r="177" spans="13:24">
      <c r="M177"/>
      <c r="N177"/>
      <c r="O177"/>
      <c r="P177"/>
      <c r="Q177"/>
      <c r="R177"/>
      <c r="S177"/>
      <c r="V177"/>
      <c r="W177"/>
      <c r="X177"/>
    </row>
    <row r="178" spans="13:24">
      <c r="M178"/>
      <c r="N178"/>
      <c r="O178"/>
      <c r="P178"/>
      <c r="Q178"/>
      <c r="R178"/>
      <c r="S178"/>
      <c r="V178"/>
      <c r="W178"/>
      <c r="X178"/>
    </row>
    <row r="179" spans="13:24">
      <c r="M179"/>
      <c r="N179"/>
      <c r="O179"/>
      <c r="P179"/>
      <c r="Q179"/>
      <c r="R179"/>
      <c r="S179"/>
      <c r="V179"/>
      <c r="W179"/>
      <c r="X179"/>
    </row>
    <row r="180" spans="13:24">
      <c r="M180"/>
      <c r="N180"/>
      <c r="O180"/>
      <c r="P180"/>
      <c r="Q180"/>
      <c r="R180"/>
      <c r="S180"/>
      <c r="V180"/>
      <c r="W180"/>
      <c r="X180"/>
    </row>
    <row r="181" spans="13:24">
      <c r="M181"/>
      <c r="N181"/>
      <c r="O181"/>
      <c r="P181"/>
      <c r="Q181"/>
      <c r="R181"/>
      <c r="S181"/>
      <c r="V181"/>
      <c r="W181"/>
      <c r="X181"/>
    </row>
    <row r="182" spans="13:24">
      <c r="M182"/>
      <c r="N182"/>
      <c r="O182"/>
      <c r="P182"/>
      <c r="Q182"/>
      <c r="R182"/>
      <c r="S182"/>
      <c r="V182"/>
      <c r="W182"/>
      <c r="X182"/>
    </row>
    <row r="183" spans="13:24">
      <c r="M183"/>
      <c r="N183"/>
      <c r="O183"/>
      <c r="P183"/>
      <c r="Q183"/>
      <c r="R183"/>
      <c r="S183"/>
      <c r="V183"/>
      <c r="W183"/>
      <c r="X183"/>
    </row>
    <row r="184" spans="13:24">
      <c r="M184"/>
      <c r="N184"/>
      <c r="O184"/>
      <c r="P184"/>
      <c r="Q184"/>
      <c r="R184"/>
      <c r="S184"/>
      <c r="V184"/>
      <c r="W184"/>
      <c r="X184"/>
    </row>
    <row r="185" spans="13:24">
      <c r="M185"/>
      <c r="N185"/>
      <c r="O185"/>
      <c r="P185"/>
      <c r="Q185"/>
      <c r="R185"/>
      <c r="S185"/>
      <c r="V185"/>
      <c r="W185"/>
      <c r="X185"/>
    </row>
    <row r="186" spans="13:24">
      <c r="M186"/>
      <c r="N186"/>
      <c r="O186"/>
      <c r="P186"/>
      <c r="Q186"/>
      <c r="R186"/>
      <c r="S186"/>
      <c r="V186"/>
      <c r="W186"/>
      <c r="X186"/>
    </row>
    <row r="187" spans="13:24">
      <c r="M187"/>
      <c r="N187"/>
      <c r="O187"/>
      <c r="P187"/>
      <c r="Q187"/>
      <c r="R187"/>
      <c r="S187"/>
      <c r="V187"/>
      <c r="W187"/>
      <c r="X187"/>
    </row>
    <row r="188" spans="13:24">
      <c r="M188"/>
      <c r="N188"/>
      <c r="O188"/>
      <c r="P188"/>
      <c r="Q188"/>
      <c r="R188"/>
      <c r="S188"/>
      <c r="V188"/>
      <c r="W188"/>
      <c r="X188"/>
    </row>
    <row r="189" spans="13:24">
      <c r="M189"/>
      <c r="N189"/>
      <c r="O189"/>
      <c r="P189"/>
      <c r="Q189"/>
      <c r="R189"/>
      <c r="S189"/>
      <c r="V189"/>
      <c r="W189"/>
      <c r="X189"/>
    </row>
    <row r="190" spans="13:24">
      <c r="M190"/>
      <c r="N190"/>
      <c r="O190"/>
      <c r="P190"/>
      <c r="Q190"/>
      <c r="R190"/>
      <c r="S190"/>
      <c r="V190"/>
      <c r="W190"/>
      <c r="X190"/>
    </row>
    <row r="191" spans="13:24">
      <c r="M191"/>
      <c r="N191"/>
      <c r="O191"/>
      <c r="P191"/>
      <c r="Q191"/>
      <c r="R191"/>
      <c r="S191"/>
      <c r="V191"/>
      <c r="W191"/>
      <c r="X191"/>
    </row>
    <row r="192" spans="13:24">
      <c r="M192"/>
      <c r="N192"/>
      <c r="O192"/>
      <c r="P192"/>
      <c r="Q192"/>
      <c r="R192"/>
      <c r="S192"/>
      <c r="V192"/>
      <c r="W192"/>
      <c r="X192"/>
    </row>
    <row r="193" spans="13:24">
      <c r="M193"/>
      <c r="N193"/>
      <c r="O193"/>
      <c r="P193"/>
      <c r="Q193"/>
      <c r="R193"/>
      <c r="S193"/>
      <c r="V193"/>
      <c r="W193"/>
      <c r="X193"/>
    </row>
    <row r="194" spans="13:24">
      <c r="M194"/>
      <c r="N194"/>
      <c r="O194"/>
      <c r="P194"/>
      <c r="Q194"/>
      <c r="R194"/>
      <c r="S194"/>
      <c r="V194"/>
      <c r="W194"/>
      <c r="X194"/>
    </row>
    <row r="195" spans="13:24">
      <c r="M195"/>
      <c r="N195"/>
      <c r="O195"/>
      <c r="P195"/>
      <c r="Q195"/>
      <c r="R195"/>
      <c r="S195"/>
      <c r="V195"/>
      <c r="W195"/>
      <c r="X195"/>
    </row>
    <row r="196" spans="13:24">
      <c r="M196"/>
      <c r="N196"/>
      <c r="O196"/>
      <c r="P196"/>
      <c r="Q196"/>
      <c r="R196"/>
      <c r="S196"/>
      <c r="V196"/>
      <c r="W196"/>
      <c r="X196"/>
    </row>
    <row r="197" spans="13:24">
      <c r="M197"/>
      <c r="N197"/>
      <c r="O197"/>
      <c r="P197"/>
      <c r="Q197"/>
      <c r="R197"/>
      <c r="S197"/>
      <c r="V197"/>
      <c r="W197"/>
      <c r="X197"/>
    </row>
    <row r="198" spans="13:24">
      <c r="M198"/>
      <c r="N198"/>
      <c r="O198"/>
      <c r="P198"/>
      <c r="Q198"/>
      <c r="R198"/>
      <c r="S198"/>
      <c r="V198"/>
      <c r="W198"/>
      <c r="X198"/>
    </row>
    <row r="199" spans="13:24">
      <c r="M199"/>
      <c r="N199"/>
      <c r="O199"/>
      <c r="P199"/>
      <c r="Q199"/>
      <c r="R199"/>
      <c r="S199"/>
      <c r="V199"/>
      <c r="W199"/>
      <c r="X199"/>
    </row>
    <row r="200" spans="13:24">
      <c r="M200"/>
      <c r="N200"/>
      <c r="O200"/>
      <c r="P200"/>
      <c r="Q200"/>
      <c r="R200"/>
      <c r="S200"/>
      <c r="V200"/>
      <c r="W200"/>
      <c r="X200"/>
    </row>
    <row r="201" spans="13:24">
      <c r="M201"/>
      <c r="N201"/>
      <c r="O201"/>
      <c r="P201"/>
      <c r="Q201"/>
      <c r="R201"/>
      <c r="S201"/>
      <c r="V201"/>
      <c r="W201"/>
      <c r="X201"/>
    </row>
    <row r="202" spans="13:24">
      <c r="M202"/>
      <c r="N202"/>
      <c r="O202"/>
      <c r="P202"/>
      <c r="Q202"/>
      <c r="R202"/>
      <c r="S202"/>
      <c r="V202"/>
      <c r="W202"/>
      <c r="X202"/>
    </row>
    <row r="203" spans="13:24">
      <c r="M203"/>
      <c r="N203"/>
      <c r="O203"/>
      <c r="P203"/>
      <c r="Q203"/>
      <c r="R203"/>
      <c r="S203"/>
      <c r="V203"/>
      <c r="W203"/>
      <c r="X203"/>
    </row>
    <row r="204" spans="13:24">
      <c r="M204"/>
      <c r="N204"/>
      <c r="O204"/>
      <c r="P204"/>
      <c r="Q204"/>
      <c r="R204"/>
      <c r="S204"/>
      <c r="V204"/>
      <c r="W204"/>
      <c r="X204"/>
    </row>
    <row r="205" spans="13:24">
      <c r="M205"/>
      <c r="N205"/>
      <c r="O205"/>
      <c r="P205"/>
      <c r="Q205"/>
      <c r="R205"/>
      <c r="S205"/>
      <c r="V205"/>
      <c r="W205"/>
      <c r="X205"/>
    </row>
    <row r="206" spans="13:24">
      <c r="M206"/>
      <c r="N206"/>
      <c r="O206"/>
      <c r="P206"/>
      <c r="Q206"/>
      <c r="R206"/>
      <c r="S206"/>
      <c r="V206"/>
      <c r="W206"/>
      <c r="X206"/>
    </row>
    <row r="207" spans="13:24">
      <c r="M207"/>
      <c r="N207"/>
      <c r="O207"/>
      <c r="P207"/>
      <c r="Q207"/>
      <c r="R207"/>
      <c r="S207"/>
      <c r="V207"/>
      <c r="W207"/>
      <c r="X207"/>
    </row>
    <row r="208" spans="13:24">
      <c r="M208"/>
      <c r="N208"/>
      <c r="O208"/>
      <c r="P208"/>
      <c r="Q208"/>
      <c r="R208"/>
      <c r="S208"/>
      <c r="V208"/>
      <c r="W208"/>
      <c r="X208"/>
    </row>
    <row r="209" spans="13:24">
      <c r="M209"/>
      <c r="N209"/>
      <c r="O209"/>
      <c r="P209"/>
      <c r="Q209"/>
      <c r="R209"/>
      <c r="S209"/>
      <c r="V209"/>
      <c r="W209"/>
      <c r="X209"/>
    </row>
    <row r="210" spans="13:24">
      <c r="M210"/>
      <c r="N210"/>
      <c r="O210"/>
      <c r="P210"/>
      <c r="Q210"/>
      <c r="R210"/>
      <c r="S210"/>
      <c r="V210"/>
      <c r="W210"/>
      <c r="X210"/>
    </row>
    <row r="211" spans="13:24">
      <c r="M211"/>
      <c r="N211"/>
      <c r="O211"/>
      <c r="P211"/>
      <c r="Q211"/>
      <c r="R211"/>
      <c r="S211"/>
      <c r="V211"/>
      <c r="W211"/>
      <c r="X211"/>
    </row>
    <row r="212" spans="13:24">
      <c r="M212"/>
      <c r="N212"/>
      <c r="O212"/>
      <c r="P212"/>
      <c r="Q212"/>
      <c r="R212"/>
      <c r="S212"/>
      <c r="V212"/>
      <c r="W212"/>
      <c r="X212"/>
    </row>
    <row r="213" spans="13:24">
      <c r="M213"/>
      <c r="N213"/>
      <c r="O213"/>
      <c r="P213"/>
      <c r="Q213"/>
      <c r="R213"/>
      <c r="S213"/>
      <c r="V213"/>
      <c r="W213"/>
      <c r="X213"/>
    </row>
    <row r="214" spans="13:24">
      <c r="M214"/>
      <c r="N214"/>
      <c r="O214"/>
      <c r="P214"/>
      <c r="Q214"/>
      <c r="R214"/>
      <c r="S214"/>
      <c r="V214"/>
      <c r="W214"/>
      <c r="X214"/>
    </row>
    <row r="215" spans="13:24">
      <c r="M215"/>
      <c r="N215"/>
      <c r="O215"/>
      <c r="P215"/>
      <c r="Q215"/>
      <c r="R215"/>
      <c r="S215"/>
      <c r="V215"/>
      <c r="W215"/>
      <c r="X215"/>
    </row>
    <row r="216" spans="13:24">
      <c r="M216"/>
      <c r="N216"/>
      <c r="O216"/>
      <c r="P216"/>
      <c r="Q216"/>
      <c r="R216"/>
      <c r="S216"/>
      <c r="V216"/>
      <c r="W216"/>
      <c r="X216"/>
    </row>
    <row r="217" spans="13:24">
      <c r="M217"/>
      <c r="N217"/>
      <c r="O217"/>
      <c r="P217"/>
      <c r="Q217"/>
      <c r="R217"/>
      <c r="S217"/>
      <c r="V217"/>
      <c r="W217"/>
      <c r="X217"/>
    </row>
    <row r="218" spans="13:24">
      <c r="M218"/>
      <c r="N218"/>
      <c r="O218"/>
      <c r="P218"/>
      <c r="Q218"/>
      <c r="R218"/>
      <c r="S218"/>
      <c r="V218"/>
      <c r="W218"/>
      <c r="X218"/>
    </row>
    <row r="219" spans="13:24">
      <c r="M219"/>
      <c r="N219"/>
      <c r="O219"/>
      <c r="P219"/>
      <c r="Q219"/>
      <c r="R219"/>
      <c r="S219"/>
      <c r="V219"/>
      <c r="W219"/>
      <c r="X219"/>
    </row>
    <row r="220" spans="13:24">
      <c r="M220"/>
      <c r="N220"/>
      <c r="O220"/>
      <c r="P220"/>
      <c r="Q220"/>
      <c r="R220"/>
      <c r="S220"/>
      <c r="V220"/>
      <c r="W220"/>
      <c r="X220"/>
    </row>
    <row r="221" spans="13:24">
      <c r="M221"/>
      <c r="N221"/>
      <c r="O221"/>
      <c r="P221"/>
      <c r="Q221"/>
      <c r="R221"/>
      <c r="S221"/>
      <c r="V221"/>
      <c r="W221"/>
      <c r="X221"/>
    </row>
    <row r="222" spans="13:24">
      <c r="M222"/>
      <c r="N222"/>
      <c r="O222"/>
      <c r="P222"/>
      <c r="Q222"/>
      <c r="R222"/>
      <c r="S222"/>
      <c r="V222"/>
      <c r="W222"/>
      <c r="X222"/>
    </row>
    <row r="223" spans="13:24">
      <c r="M223"/>
      <c r="N223"/>
      <c r="O223"/>
      <c r="P223"/>
      <c r="Q223"/>
      <c r="R223"/>
      <c r="S223"/>
      <c r="V223"/>
      <c r="W223"/>
      <c r="X223"/>
    </row>
    <row r="224" spans="13:24">
      <c r="M224"/>
      <c r="N224"/>
      <c r="O224"/>
      <c r="P224"/>
      <c r="Q224"/>
      <c r="R224"/>
      <c r="S224"/>
      <c r="V224"/>
      <c r="W224"/>
      <c r="X224"/>
    </row>
    <row r="225" spans="13:24">
      <c r="M225"/>
      <c r="N225"/>
      <c r="O225"/>
      <c r="P225"/>
      <c r="Q225"/>
      <c r="R225"/>
      <c r="S225"/>
      <c r="V225"/>
      <c r="W225"/>
      <c r="X225"/>
    </row>
    <row r="226" spans="13:24">
      <c r="M226"/>
      <c r="N226"/>
      <c r="O226"/>
      <c r="P226"/>
      <c r="Q226"/>
      <c r="R226"/>
      <c r="S226"/>
      <c r="V226"/>
      <c r="W226"/>
      <c r="X226"/>
    </row>
    <row r="227" spans="13:24">
      <c r="M227"/>
      <c r="N227"/>
      <c r="O227"/>
      <c r="P227"/>
      <c r="Q227"/>
      <c r="R227"/>
      <c r="S227"/>
      <c r="V227"/>
      <c r="W227"/>
      <c r="X227"/>
    </row>
    <row r="228" spans="13:24">
      <c r="M228"/>
      <c r="N228"/>
      <c r="O228"/>
      <c r="P228"/>
      <c r="Q228"/>
      <c r="R228"/>
      <c r="S228"/>
      <c r="V228"/>
      <c r="W228"/>
      <c r="X228"/>
    </row>
    <row r="229" spans="13:24">
      <c r="M229"/>
      <c r="N229"/>
      <c r="O229"/>
      <c r="P229"/>
      <c r="Q229"/>
      <c r="R229"/>
      <c r="S229"/>
      <c r="V229"/>
      <c r="W229"/>
      <c r="X229"/>
    </row>
    <row r="230" spans="13:24">
      <c r="M230"/>
      <c r="N230"/>
      <c r="O230"/>
      <c r="P230"/>
      <c r="Q230"/>
      <c r="R230"/>
      <c r="S230"/>
      <c r="V230"/>
      <c r="W230"/>
      <c r="X230"/>
    </row>
    <row r="231" spans="13:24">
      <c r="M231"/>
      <c r="N231"/>
      <c r="O231"/>
      <c r="P231"/>
      <c r="Q231"/>
      <c r="R231"/>
      <c r="S231"/>
      <c r="V231"/>
      <c r="W231"/>
      <c r="X231"/>
    </row>
    <row r="232" spans="13:24">
      <c r="M232"/>
      <c r="N232"/>
      <c r="O232"/>
      <c r="P232"/>
      <c r="Q232"/>
      <c r="R232"/>
      <c r="S232"/>
      <c r="V232"/>
      <c r="W232"/>
      <c r="X232"/>
    </row>
    <row r="233" spans="13:24">
      <c r="M233"/>
      <c r="N233"/>
      <c r="O233"/>
      <c r="P233"/>
      <c r="Q233"/>
      <c r="R233"/>
      <c r="S233"/>
      <c r="V233"/>
      <c r="W233"/>
      <c r="X233"/>
    </row>
    <row r="234" spans="13:24">
      <c r="M234"/>
      <c r="N234"/>
      <c r="O234"/>
      <c r="P234"/>
      <c r="Q234"/>
      <c r="R234"/>
      <c r="S234"/>
      <c r="V234"/>
      <c r="W234"/>
      <c r="X234"/>
    </row>
    <row r="235" spans="13:24">
      <c r="M235"/>
      <c r="N235"/>
      <c r="O235"/>
      <c r="P235"/>
      <c r="Q235"/>
      <c r="R235"/>
      <c r="S235"/>
      <c r="V235"/>
      <c r="W235"/>
      <c r="X235"/>
    </row>
    <row r="236" spans="13:24">
      <c r="M236"/>
      <c r="N236"/>
      <c r="O236"/>
      <c r="P236"/>
      <c r="Q236"/>
      <c r="R236"/>
      <c r="S236"/>
      <c r="V236"/>
      <c r="W236"/>
      <c r="X236"/>
    </row>
    <row r="237" spans="13:24">
      <c r="M237"/>
      <c r="N237"/>
      <c r="O237"/>
      <c r="P237"/>
      <c r="Q237"/>
      <c r="R237"/>
      <c r="S237"/>
      <c r="V237"/>
      <c r="W237"/>
      <c r="X237"/>
    </row>
    <row r="238" spans="13:24">
      <c r="M238"/>
      <c r="N238"/>
      <c r="O238"/>
      <c r="P238"/>
      <c r="Q238"/>
      <c r="R238"/>
      <c r="S238"/>
      <c r="V238"/>
      <c r="W238"/>
      <c r="X238"/>
    </row>
    <row r="239" spans="13:24">
      <c r="M239"/>
      <c r="N239"/>
      <c r="O239"/>
      <c r="P239"/>
      <c r="Q239"/>
      <c r="R239"/>
      <c r="S239"/>
      <c r="V239"/>
      <c r="W239"/>
      <c r="X239"/>
    </row>
    <row r="240" spans="13:24">
      <c r="M240"/>
      <c r="N240"/>
      <c r="O240"/>
      <c r="P240"/>
      <c r="Q240"/>
      <c r="R240"/>
      <c r="S240"/>
      <c r="V240"/>
      <c r="W240"/>
      <c r="X240"/>
    </row>
    <row r="241" spans="13:24">
      <c r="M241"/>
      <c r="N241"/>
      <c r="O241"/>
      <c r="P241"/>
      <c r="Q241"/>
      <c r="R241"/>
      <c r="S241"/>
      <c r="V241"/>
      <c r="W241"/>
      <c r="X241"/>
    </row>
    <row r="242" spans="13:24">
      <c r="M242"/>
      <c r="N242"/>
      <c r="O242"/>
      <c r="P242"/>
      <c r="Q242"/>
      <c r="R242"/>
      <c r="S242"/>
      <c r="V242"/>
      <c r="W242"/>
      <c r="X242"/>
    </row>
    <row r="243" spans="13:24">
      <c r="M243"/>
      <c r="N243"/>
      <c r="O243"/>
      <c r="P243"/>
      <c r="Q243"/>
      <c r="R243"/>
      <c r="S243"/>
      <c r="V243"/>
      <c r="W243"/>
      <c r="X243"/>
    </row>
    <row r="244" spans="13:24">
      <c r="M244"/>
      <c r="N244"/>
      <c r="O244"/>
      <c r="P244"/>
      <c r="Q244"/>
      <c r="R244"/>
      <c r="S244"/>
      <c r="V244"/>
      <c r="W244"/>
      <c r="X244"/>
    </row>
    <row r="245" spans="13:24">
      <c r="M245"/>
      <c r="N245"/>
      <c r="O245"/>
      <c r="P245"/>
      <c r="Q245"/>
      <c r="R245"/>
      <c r="S245"/>
      <c r="V245"/>
      <c r="W245"/>
      <c r="X245"/>
    </row>
    <row r="246" spans="13:24">
      <c r="M246"/>
      <c r="N246"/>
      <c r="O246"/>
      <c r="P246"/>
      <c r="Q246"/>
      <c r="R246"/>
      <c r="S246"/>
      <c r="V246"/>
      <c r="W246"/>
      <c r="X246"/>
    </row>
    <row r="247" spans="13:24">
      <c r="M247"/>
      <c r="N247"/>
      <c r="O247"/>
      <c r="P247"/>
      <c r="Q247"/>
      <c r="R247"/>
      <c r="S247"/>
      <c r="V247"/>
      <c r="W247"/>
      <c r="X247"/>
    </row>
    <row r="248" spans="13:24">
      <c r="M248"/>
      <c r="N248"/>
      <c r="O248"/>
      <c r="P248"/>
      <c r="Q248"/>
      <c r="R248"/>
      <c r="S248"/>
      <c r="V248"/>
      <c r="W248"/>
      <c r="X248"/>
    </row>
    <row r="249" spans="13:24">
      <c r="M249"/>
      <c r="N249"/>
      <c r="O249"/>
      <c r="P249"/>
      <c r="Q249"/>
      <c r="R249"/>
      <c r="S249"/>
      <c r="V249"/>
      <c r="W249"/>
      <c r="X249"/>
    </row>
    <row r="250" spans="13:24">
      <c r="M250"/>
      <c r="N250"/>
      <c r="O250"/>
      <c r="P250"/>
      <c r="Q250"/>
      <c r="R250"/>
      <c r="S250"/>
      <c r="V250"/>
      <c r="W250"/>
      <c r="X250"/>
    </row>
    <row r="251" spans="13:24">
      <c r="M251"/>
      <c r="N251"/>
      <c r="O251"/>
      <c r="P251"/>
      <c r="Q251"/>
      <c r="R251"/>
      <c r="S251"/>
      <c r="V251"/>
      <c r="W251"/>
      <c r="X251"/>
    </row>
    <row r="252" spans="13:24">
      <c r="M252"/>
      <c r="N252"/>
      <c r="O252"/>
      <c r="P252"/>
      <c r="Q252"/>
      <c r="R252"/>
      <c r="S252"/>
      <c r="V252"/>
      <c r="W252"/>
      <c r="X252"/>
    </row>
    <row r="253" spans="13:24">
      <c r="M253"/>
      <c r="N253"/>
      <c r="O253"/>
      <c r="P253"/>
      <c r="Q253"/>
      <c r="R253"/>
      <c r="S253"/>
      <c r="V253"/>
      <c r="W253"/>
      <c r="X253"/>
    </row>
    <row r="254" spans="13:24">
      <c r="M254"/>
      <c r="N254"/>
      <c r="O254"/>
      <c r="P254"/>
      <c r="Q254"/>
      <c r="R254"/>
      <c r="S254"/>
      <c r="V254"/>
      <c r="W254"/>
      <c r="X254"/>
    </row>
    <row r="255" spans="13:24">
      <c r="M255"/>
      <c r="N255"/>
      <c r="O255"/>
      <c r="P255"/>
      <c r="Q255"/>
      <c r="R255"/>
      <c r="S255"/>
      <c r="V255"/>
      <c r="W255"/>
      <c r="X255"/>
    </row>
    <row r="256" spans="13:24">
      <c r="M256"/>
      <c r="N256"/>
      <c r="O256"/>
      <c r="P256"/>
      <c r="Q256"/>
      <c r="R256"/>
      <c r="S256"/>
      <c r="V256"/>
      <c r="W256"/>
      <c r="X256"/>
    </row>
    <row r="257" spans="13:24">
      <c r="M257"/>
      <c r="N257"/>
      <c r="O257"/>
      <c r="P257"/>
      <c r="Q257"/>
      <c r="R257"/>
      <c r="S257"/>
      <c r="V257"/>
      <c r="W257"/>
      <c r="X257"/>
    </row>
    <row r="258" spans="13:24">
      <c r="M258"/>
      <c r="N258"/>
      <c r="O258"/>
      <c r="P258"/>
      <c r="Q258"/>
      <c r="R258"/>
      <c r="S258"/>
      <c r="V258"/>
      <c r="W258"/>
      <c r="X258"/>
    </row>
    <row r="259" spans="13:24">
      <c r="M259"/>
      <c r="N259"/>
      <c r="O259"/>
      <c r="P259"/>
      <c r="Q259"/>
      <c r="R259"/>
      <c r="S259"/>
      <c r="V259"/>
      <c r="W259"/>
      <c r="X259"/>
    </row>
    <row r="260" spans="13:24">
      <c r="M260"/>
      <c r="N260"/>
      <c r="O260"/>
      <c r="P260"/>
      <c r="Q260"/>
      <c r="R260"/>
      <c r="S260"/>
      <c r="V260"/>
      <c r="W260"/>
      <c r="X260"/>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9"/>
  <sheetViews>
    <sheetView workbookViewId="0">
      <pane ySplit="3" topLeftCell="A4" activePane="bottomLeft" state="frozen"/>
      <selection activeCell="M48" sqref="M48"/>
      <selection pane="bottomLeft" activeCell="H18" sqref="H18"/>
    </sheetView>
  </sheetViews>
  <sheetFormatPr defaultColWidth="8.85546875" defaultRowHeight="12.75"/>
  <cols>
    <col min="1" max="1" width="14.5703125" customWidth="1"/>
    <col min="2" max="2" width="14.28515625" customWidth="1"/>
    <col min="3" max="3" width="2.42578125" customWidth="1"/>
    <col min="4" max="4" width="16.42578125" customWidth="1"/>
    <col min="5" max="5" width="10.85546875" customWidth="1"/>
    <col min="6" max="6" width="11" customWidth="1"/>
    <col min="7" max="7" width="15.42578125" customWidth="1"/>
    <col min="8" max="8" width="11.7109375" bestFit="1" customWidth="1"/>
    <col min="9" max="9" width="14" bestFit="1" customWidth="1"/>
    <col min="10" max="10" width="8.85546875" customWidth="1"/>
    <col min="11" max="11" width="29.7109375" customWidth="1"/>
    <col min="12" max="12" width="14" customWidth="1"/>
    <col min="13" max="13" width="17" customWidth="1"/>
    <col min="14" max="14" width="9.85546875" customWidth="1"/>
    <col min="15" max="15" width="10.42578125" customWidth="1"/>
    <col min="16" max="16" width="12" customWidth="1"/>
    <col min="17" max="17" width="11.7109375" style="116" bestFit="1" customWidth="1"/>
  </cols>
  <sheetData>
    <row r="1" spans="1:17" ht="15">
      <c r="A1" s="13" t="s">
        <v>1</v>
      </c>
    </row>
    <row r="2" spans="1:17" ht="9.75" customHeight="1"/>
    <row r="3" spans="1:17" ht="35.25" customHeight="1">
      <c r="B3" s="444" t="s">
        <v>7</v>
      </c>
      <c r="C3" s="444"/>
      <c r="D3" s="444" t="s">
        <v>8</v>
      </c>
      <c r="E3" s="444" t="s">
        <v>10</v>
      </c>
      <c r="F3" s="444" t="s">
        <v>11</v>
      </c>
      <c r="G3" s="444" t="s">
        <v>9</v>
      </c>
      <c r="H3" s="444" t="s">
        <v>375</v>
      </c>
      <c r="K3" s="292"/>
      <c r="L3" s="444" t="s">
        <v>7</v>
      </c>
      <c r="M3" s="444" t="s">
        <v>8</v>
      </c>
      <c r="N3" s="444" t="s">
        <v>10</v>
      </c>
      <c r="O3" s="444" t="s">
        <v>11</v>
      </c>
      <c r="P3" s="444" t="s">
        <v>9</v>
      </c>
      <c r="Q3" s="357" t="s">
        <v>375</v>
      </c>
    </row>
    <row r="4" spans="1:17" ht="12.75" customHeight="1">
      <c r="A4" s="229" t="s">
        <v>449</v>
      </c>
      <c r="B4" s="387">
        <v>78000</v>
      </c>
      <c r="C4" s="387"/>
      <c r="D4" s="387">
        <v>25133</v>
      </c>
      <c r="E4" s="387">
        <v>9200</v>
      </c>
      <c r="F4" s="387">
        <v>7500</v>
      </c>
      <c r="G4" s="387">
        <v>11459</v>
      </c>
      <c r="H4" s="550">
        <f>SUM(B4,D4,E4,F4,G4)</f>
        <v>131292</v>
      </c>
      <c r="I4" s="644"/>
      <c r="K4" s="686" t="s">
        <v>168</v>
      </c>
      <c r="L4" s="551">
        <v>33021</v>
      </c>
      <c r="M4" s="551" t="s">
        <v>634</v>
      </c>
      <c r="N4" s="551">
        <v>9498.85</v>
      </c>
      <c r="O4" s="551" t="s">
        <v>634</v>
      </c>
      <c r="P4" s="529" t="s">
        <v>634</v>
      </c>
      <c r="Q4" s="12"/>
    </row>
    <row r="5" spans="1:17" ht="12.75" customHeight="1">
      <c r="A5" s="229" t="s">
        <v>188</v>
      </c>
      <c r="B5" s="387">
        <v>179563.13</v>
      </c>
      <c r="C5" s="387"/>
      <c r="D5" s="387">
        <v>56876.7</v>
      </c>
      <c r="E5" s="387">
        <v>3000</v>
      </c>
      <c r="F5" s="387">
        <v>3637.67</v>
      </c>
      <c r="G5" s="387">
        <v>82742</v>
      </c>
      <c r="H5" s="550">
        <f t="shared" ref="H5:H56" si="0">SUM(B5,D5,E5,F5,G5)</f>
        <v>325819.5</v>
      </c>
      <c r="I5" s="644"/>
      <c r="K5" s="649" t="s">
        <v>345</v>
      </c>
      <c r="L5" s="178" t="s">
        <v>634</v>
      </c>
      <c r="M5" s="178" t="s">
        <v>634</v>
      </c>
      <c r="N5" s="178" t="s">
        <v>634</v>
      </c>
      <c r="O5" s="178" t="s">
        <v>634</v>
      </c>
      <c r="P5" s="178" t="s">
        <v>634</v>
      </c>
      <c r="Q5" s="12"/>
    </row>
    <row r="6" spans="1:17" ht="12.75" customHeight="1">
      <c r="A6" s="229" t="s">
        <v>391</v>
      </c>
      <c r="B6" s="387">
        <v>145001</v>
      </c>
      <c r="C6" s="387"/>
      <c r="D6" s="387">
        <v>20347</v>
      </c>
      <c r="E6" s="387">
        <v>22115</v>
      </c>
      <c r="F6" s="387"/>
      <c r="G6" s="387"/>
      <c r="H6" s="550">
        <f t="shared" si="0"/>
        <v>187463</v>
      </c>
      <c r="I6" s="644"/>
      <c r="K6" s="76" t="s">
        <v>346</v>
      </c>
      <c r="L6" s="178" t="s">
        <v>634</v>
      </c>
      <c r="M6" s="178" t="s">
        <v>634</v>
      </c>
      <c r="N6" s="178" t="s">
        <v>634</v>
      </c>
      <c r="O6" s="178" t="s">
        <v>634</v>
      </c>
      <c r="P6" s="178" t="s">
        <v>634</v>
      </c>
      <c r="Q6" s="12"/>
    </row>
    <row r="7" spans="1:17" ht="12.75" customHeight="1">
      <c r="A7" s="229" t="s">
        <v>392</v>
      </c>
      <c r="B7" s="387">
        <v>303643</v>
      </c>
      <c r="C7" s="387"/>
      <c r="D7" s="387"/>
      <c r="E7" s="387">
        <v>54043</v>
      </c>
      <c r="F7" s="387">
        <v>1560</v>
      </c>
      <c r="G7" s="387"/>
      <c r="H7" s="550">
        <f t="shared" si="0"/>
        <v>359246</v>
      </c>
      <c r="I7" s="644"/>
      <c r="K7" s="649" t="s">
        <v>347</v>
      </c>
      <c r="L7" s="178" t="s">
        <v>634</v>
      </c>
      <c r="M7" s="178" t="s">
        <v>634</v>
      </c>
      <c r="N7" s="178" t="s">
        <v>634</v>
      </c>
      <c r="O7" s="178" t="s">
        <v>634</v>
      </c>
      <c r="P7" s="178" t="s">
        <v>634</v>
      </c>
      <c r="Q7" s="12"/>
    </row>
    <row r="8" spans="1:17" ht="12.75" customHeight="1">
      <c r="A8" s="229" t="s">
        <v>452</v>
      </c>
      <c r="B8" s="387">
        <v>7713.47</v>
      </c>
      <c r="C8" s="387"/>
      <c r="D8" s="387"/>
      <c r="E8" s="387">
        <v>793.21</v>
      </c>
      <c r="F8" s="387"/>
      <c r="G8" s="387"/>
      <c r="H8" s="550">
        <f t="shared" si="0"/>
        <v>8506.68</v>
      </c>
      <c r="I8" s="644"/>
      <c r="K8" s="481" t="s">
        <v>375</v>
      </c>
      <c r="L8" s="535">
        <f>SUM(L4:L7)</f>
        <v>33021</v>
      </c>
      <c r="M8" s="535">
        <f>SUM(M4:M7)</f>
        <v>0</v>
      </c>
      <c r="N8" s="535">
        <f>SUM(N4:N7)</f>
        <v>9498.85</v>
      </c>
      <c r="O8" s="535">
        <f>SUM(O4:O7)</f>
        <v>0</v>
      </c>
      <c r="P8" s="674">
        <f>SUM(P4:P7)</f>
        <v>0</v>
      </c>
      <c r="Q8" s="553">
        <f>SUM(L8:P8)</f>
        <v>42519.85</v>
      </c>
    </row>
    <row r="9" spans="1:17" ht="12.75" customHeight="1">
      <c r="A9" s="229" t="s">
        <v>202</v>
      </c>
      <c r="B9" s="387">
        <v>391290</v>
      </c>
      <c r="C9" s="387"/>
      <c r="D9" s="387">
        <v>110291</v>
      </c>
      <c r="E9" s="387"/>
      <c r="F9" s="387">
        <v>132790</v>
      </c>
      <c r="G9" s="387">
        <v>72981</v>
      </c>
      <c r="H9" s="550">
        <f t="shared" si="0"/>
        <v>707352</v>
      </c>
      <c r="I9" s="644"/>
      <c r="K9" s="75"/>
      <c r="L9" s="178"/>
      <c r="M9" s="178"/>
      <c r="N9" s="178"/>
      <c r="O9" s="178"/>
      <c r="P9" s="522"/>
      <c r="Q9" s="12"/>
    </row>
    <row r="10" spans="1:17" ht="12.75" customHeight="1">
      <c r="A10" s="381" t="s">
        <v>453</v>
      </c>
      <c r="B10" s="387">
        <v>139669.82999999999</v>
      </c>
      <c r="C10" s="387"/>
      <c r="D10" s="387">
        <v>31580.720000000001</v>
      </c>
      <c r="E10" s="387">
        <v>17974.689999999999</v>
      </c>
      <c r="F10" s="387">
        <v>21374.15</v>
      </c>
      <c r="G10" s="387">
        <v>21104.87</v>
      </c>
      <c r="H10" s="550">
        <f t="shared" si="0"/>
        <v>231704.25999999998</v>
      </c>
      <c r="I10" s="644"/>
      <c r="K10" s="74" t="s">
        <v>348</v>
      </c>
      <c r="L10" s="551">
        <v>307777</v>
      </c>
      <c r="M10" s="551">
        <v>62488</v>
      </c>
      <c r="N10" s="551">
        <v>22601</v>
      </c>
      <c r="O10" s="551">
        <v>10100</v>
      </c>
      <c r="P10" s="530">
        <v>34272</v>
      </c>
      <c r="Q10" s="12"/>
    </row>
    <row r="11" spans="1:17" ht="12.75" customHeight="1">
      <c r="A11" s="229" t="s">
        <v>454</v>
      </c>
      <c r="B11" s="387">
        <v>78677.64</v>
      </c>
      <c r="C11" s="387"/>
      <c r="D11" s="387">
        <v>97.95</v>
      </c>
      <c r="E11" s="387">
        <v>19809.46</v>
      </c>
      <c r="F11" s="387"/>
      <c r="G11" s="387"/>
      <c r="H11" s="550">
        <f t="shared" si="0"/>
        <v>98585.049999999988</v>
      </c>
      <c r="I11" s="644"/>
      <c r="K11" s="76" t="s">
        <v>158</v>
      </c>
      <c r="L11" s="178" t="s">
        <v>634</v>
      </c>
      <c r="M11" s="178" t="s">
        <v>634</v>
      </c>
      <c r="N11" s="178" t="s">
        <v>634</v>
      </c>
      <c r="O11" s="178" t="s">
        <v>634</v>
      </c>
      <c r="P11" s="178" t="s">
        <v>634</v>
      </c>
      <c r="Q11" s="12"/>
    </row>
    <row r="12" spans="1:17" ht="12.75" customHeight="1">
      <c r="A12" s="229" t="s">
        <v>457</v>
      </c>
      <c r="B12" s="387">
        <v>34250.21</v>
      </c>
      <c r="C12" s="387"/>
      <c r="D12" s="387">
        <v>6099.14</v>
      </c>
      <c r="E12" s="387">
        <v>2497.12</v>
      </c>
      <c r="F12" s="387"/>
      <c r="G12" s="387">
        <v>14231.73</v>
      </c>
      <c r="H12" s="550">
        <f t="shared" si="0"/>
        <v>57078.2</v>
      </c>
      <c r="I12" s="644"/>
      <c r="K12" s="587" t="s">
        <v>162</v>
      </c>
      <c r="L12" s="178" t="s">
        <v>634</v>
      </c>
      <c r="M12" s="178" t="s">
        <v>634</v>
      </c>
      <c r="N12" s="178" t="s">
        <v>634</v>
      </c>
      <c r="O12" s="178" t="s">
        <v>634</v>
      </c>
      <c r="P12" s="639" t="s">
        <v>634</v>
      </c>
      <c r="Q12" s="12"/>
    </row>
    <row r="13" spans="1:17" ht="12.75" customHeight="1">
      <c r="A13" s="229" t="s">
        <v>203</v>
      </c>
      <c r="B13" s="387">
        <v>594545</v>
      </c>
      <c r="C13" s="387"/>
      <c r="D13" s="387">
        <v>293262</v>
      </c>
      <c r="E13" s="387">
        <v>86763</v>
      </c>
      <c r="F13" s="387"/>
      <c r="G13" s="387">
        <v>16003</v>
      </c>
      <c r="H13" s="550">
        <f t="shared" si="0"/>
        <v>990573</v>
      </c>
      <c r="I13" s="644"/>
      <c r="K13" s="76" t="s">
        <v>159</v>
      </c>
      <c r="L13" s="178" t="s">
        <v>634</v>
      </c>
      <c r="M13" s="178" t="s">
        <v>634</v>
      </c>
      <c r="N13" s="178">
        <v>783</v>
      </c>
      <c r="O13" s="178" t="s">
        <v>634</v>
      </c>
      <c r="P13" s="178" t="s">
        <v>634</v>
      </c>
      <c r="Q13" s="12"/>
    </row>
    <row r="14" spans="1:17" ht="12.75" customHeight="1">
      <c r="A14" s="229" t="s">
        <v>458</v>
      </c>
      <c r="B14" s="387">
        <v>38472.129999999997</v>
      </c>
      <c r="C14" s="387"/>
      <c r="D14" s="387">
        <v>5951.91</v>
      </c>
      <c r="E14" s="387">
        <v>3523.94</v>
      </c>
      <c r="F14" s="387"/>
      <c r="G14" s="387"/>
      <c r="H14" s="550">
        <f t="shared" si="0"/>
        <v>47947.979999999996</v>
      </c>
      <c r="I14" s="644"/>
      <c r="K14" s="76" t="s">
        <v>349</v>
      </c>
      <c r="L14" s="178" t="s">
        <v>634</v>
      </c>
      <c r="M14" s="178" t="s">
        <v>634</v>
      </c>
      <c r="N14" s="178" t="s">
        <v>634</v>
      </c>
      <c r="O14" s="178" t="s">
        <v>634</v>
      </c>
      <c r="P14" s="178" t="s">
        <v>634</v>
      </c>
      <c r="Q14" s="12"/>
    </row>
    <row r="15" spans="1:17" ht="12.75" customHeight="1">
      <c r="A15" s="229" t="s">
        <v>204</v>
      </c>
      <c r="B15" s="387">
        <v>196080.03</v>
      </c>
      <c r="C15" s="387"/>
      <c r="D15" s="387">
        <v>72047.77</v>
      </c>
      <c r="E15" s="387">
        <v>19792.439999999999</v>
      </c>
      <c r="F15" s="387"/>
      <c r="G15" s="387">
        <v>22161.7</v>
      </c>
      <c r="H15" s="550">
        <f t="shared" si="0"/>
        <v>310081.94</v>
      </c>
      <c r="I15" s="644"/>
      <c r="K15" s="76" t="s">
        <v>350</v>
      </c>
      <c r="L15" s="178" t="s">
        <v>634</v>
      </c>
      <c r="M15" s="178" t="s">
        <v>634</v>
      </c>
      <c r="N15" s="178" t="s">
        <v>634</v>
      </c>
      <c r="O15" s="178" t="s">
        <v>634</v>
      </c>
      <c r="P15" s="178" t="s">
        <v>634</v>
      </c>
      <c r="Q15" s="12"/>
    </row>
    <row r="16" spans="1:17" ht="12.75" customHeight="1">
      <c r="A16" s="229" t="s">
        <v>170</v>
      </c>
      <c r="B16" s="387">
        <v>125745.11</v>
      </c>
      <c r="C16" s="387"/>
      <c r="D16" s="387">
        <v>72275.11</v>
      </c>
      <c r="E16" s="387">
        <v>29889.93</v>
      </c>
      <c r="F16" s="387"/>
      <c r="G16" s="387"/>
      <c r="H16" s="550">
        <f t="shared" si="0"/>
        <v>227910.15</v>
      </c>
      <c r="I16" s="644"/>
      <c r="K16" s="76" t="s">
        <v>351</v>
      </c>
      <c r="L16" s="178" t="s">
        <v>634</v>
      </c>
      <c r="M16" s="178" t="s">
        <v>634</v>
      </c>
      <c r="N16" s="178" t="s">
        <v>634</v>
      </c>
      <c r="O16" s="178" t="s">
        <v>634</v>
      </c>
      <c r="P16" s="178" t="s">
        <v>634</v>
      </c>
      <c r="Q16" s="12"/>
    </row>
    <row r="17" spans="1:17" ht="12.75" customHeight="1">
      <c r="A17" s="229" t="s">
        <v>463</v>
      </c>
      <c r="B17" s="387">
        <v>16830.89</v>
      </c>
      <c r="C17" s="387"/>
      <c r="D17" s="387">
        <v>25687.5</v>
      </c>
      <c r="E17" s="387">
        <v>1778.99</v>
      </c>
      <c r="F17" s="387"/>
      <c r="G17" s="387"/>
      <c r="H17" s="550">
        <f t="shared" si="0"/>
        <v>44297.38</v>
      </c>
      <c r="I17" s="644"/>
      <c r="K17" s="481" t="s">
        <v>375</v>
      </c>
      <c r="L17" s="535">
        <f>SUM(L10:L16)</f>
        <v>307777</v>
      </c>
      <c r="M17" s="535">
        <f>SUM(M10:M16)</f>
        <v>62488</v>
      </c>
      <c r="N17" s="535">
        <f>SUM(N10:N16)</f>
        <v>23384</v>
      </c>
      <c r="O17" s="535">
        <f>SUM(O10:O16)</f>
        <v>10100</v>
      </c>
      <c r="P17" s="674">
        <f>SUM(P10:P16)</f>
        <v>34272</v>
      </c>
      <c r="Q17" s="553">
        <f>SUM(L17:P17)</f>
        <v>438021</v>
      </c>
    </row>
    <row r="18" spans="1:17" ht="12.75" customHeight="1">
      <c r="A18" s="229" t="s">
        <v>107</v>
      </c>
      <c r="B18" s="387">
        <v>48155</v>
      </c>
      <c r="C18" s="387"/>
      <c r="D18" s="387"/>
      <c r="E18" s="387"/>
      <c r="F18" s="387">
        <v>1418</v>
      </c>
      <c r="G18" s="387"/>
      <c r="H18" s="550">
        <f t="shared" si="0"/>
        <v>49573</v>
      </c>
      <c r="I18" s="644"/>
      <c r="K18" s="75"/>
      <c r="L18" s="178"/>
      <c r="M18" s="178"/>
      <c r="N18" s="178"/>
      <c r="O18" s="178"/>
      <c r="P18" s="522"/>
      <c r="Q18" s="12"/>
    </row>
    <row r="19" spans="1:17" ht="12.75" customHeight="1">
      <c r="A19" s="23" t="s">
        <v>400</v>
      </c>
      <c r="B19" s="387">
        <v>113791.14</v>
      </c>
      <c r="C19" s="387"/>
      <c r="D19" s="387">
        <v>25299.1</v>
      </c>
      <c r="E19" s="387">
        <v>18208.150000000001</v>
      </c>
      <c r="F19" s="387"/>
      <c r="G19" s="387">
        <v>15564.95</v>
      </c>
      <c r="H19" s="550">
        <f t="shared" si="0"/>
        <v>172863.34</v>
      </c>
      <c r="I19" s="644"/>
      <c r="K19" s="74" t="s">
        <v>195</v>
      </c>
      <c r="L19" s="551">
        <v>192032</v>
      </c>
      <c r="M19" s="551" t="s">
        <v>634</v>
      </c>
      <c r="N19" s="551">
        <v>1050</v>
      </c>
      <c r="O19" s="551" t="s">
        <v>634</v>
      </c>
      <c r="P19" s="529" t="s">
        <v>634</v>
      </c>
      <c r="Q19" s="12"/>
    </row>
    <row r="20" spans="1:17" ht="12.75" customHeight="1">
      <c r="A20" s="229" t="s">
        <v>401</v>
      </c>
      <c r="B20" s="387">
        <v>146726</v>
      </c>
      <c r="C20" s="387"/>
      <c r="D20" s="387"/>
      <c r="E20" s="387">
        <v>32374</v>
      </c>
      <c r="F20" s="387">
        <v>5689</v>
      </c>
      <c r="G20" s="387">
        <v>4000</v>
      </c>
      <c r="H20" s="550">
        <f t="shared" si="0"/>
        <v>188789</v>
      </c>
      <c r="I20" s="644"/>
      <c r="K20" s="76" t="s">
        <v>352</v>
      </c>
      <c r="L20" s="178">
        <v>104397</v>
      </c>
      <c r="M20" s="178" t="s">
        <v>634</v>
      </c>
      <c r="N20" s="178">
        <v>2786</v>
      </c>
      <c r="O20" s="178" t="s">
        <v>634</v>
      </c>
      <c r="P20" s="152" t="s">
        <v>634</v>
      </c>
      <c r="Q20" s="12"/>
    </row>
    <row r="21" spans="1:17" ht="12.75" customHeight="1">
      <c r="A21" s="229" t="s">
        <v>108</v>
      </c>
      <c r="B21" s="387">
        <v>208062.54</v>
      </c>
      <c r="C21" s="387"/>
      <c r="D21" s="387">
        <v>74039.3</v>
      </c>
      <c r="E21" s="387">
        <v>245889.99</v>
      </c>
      <c r="F21" s="387">
        <v>22030.55</v>
      </c>
      <c r="G21" s="387"/>
      <c r="H21" s="550">
        <f t="shared" si="0"/>
        <v>550022.38000000012</v>
      </c>
      <c r="I21" s="644"/>
      <c r="K21" s="76" t="s">
        <v>353</v>
      </c>
      <c r="L21" s="178" t="s">
        <v>635</v>
      </c>
      <c r="M21" s="178" t="s">
        <v>635</v>
      </c>
      <c r="N21" s="178" t="s">
        <v>635</v>
      </c>
      <c r="O21" s="178" t="s">
        <v>635</v>
      </c>
      <c r="P21" s="178" t="s">
        <v>635</v>
      </c>
      <c r="Q21" s="12"/>
    </row>
    <row r="22" spans="1:17" ht="12.75" customHeight="1">
      <c r="A22" s="229" t="s">
        <v>193</v>
      </c>
      <c r="B22" s="387">
        <v>250502.77</v>
      </c>
      <c r="C22" s="387"/>
      <c r="D22" s="387">
        <v>65587.899999999994</v>
      </c>
      <c r="E22" s="387">
        <v>50009.98</v>
      </c>
      <c r="F22" s="387"/>
      <c r="G22" s="387">
        <v>40382</v>
      </c>
      <c r="H22" s="550">
        <f t="shared" si="0"/>
        <v>406482.64999999997</v>
      </c>
      <c r="I22" s="644"/>
      <c r="K22" s="76" t="s">
        <v>354</v>
      </c>
      <c r="L22" s="178" t="s">
        <v>635</v>
      </c>
      <c r="M22" s="178" t="s">
        <v>635</v>
      </c>
      <c r="N22" s="178" t="s">
        <v>635</v>
      </c>
      <c r="O22" s="178" t="s">
        <v>635</v>
      </c>
      <c r="P22" s="178" t="s">
        <v>635</v>
      </c>
      <c r="Q22" s="12"/>
    </row>
    <row r="23" spans="1:17" ht="12.75" customHeight="1">
      <c r="A23" s="229" t="s">
        <v>109</v>
      </c>
      <c r="B23" s="387">
        <v>283986.37</v>
      </c>
      <c r="C23" s="387"/>
      <c r="D23" s="387">
        <v>68847.64</v>
      </c>
      <c r="E23" s="387">
        <v>64900.29</v>
      </c>
      <c r="F23" s="387"/>
      <c r="G23" s="387">
        <v>86785.66</v>
      </c>
      <c r="H23" s="550">
        <f t="shared" si="0"/>
        <v>504519.95999999996</v>
      </c>
      <c r="I23" s="644"/>
      <c r="K23" s="649" t="s">
        <v>355</v>
      </c>
      <c r="L23" s="178" t="s">
        <v>634</v>
      </c>
      <c r="M23" s="178" t="s">
        <v>634</v>
      </c>
      <c r="N23" s="178" t="s">
        <v>634</v>
      </c>
      <c r="O23" s="178" t="s">
        <v>634</v>
      </c>
      <c r="P23" s="178" t="s">
        <v>634</v>
      </c>
      <c r="Q23" s="12"/>
    </row>
    <row r="24" spans="1:17" ht="12.75" customHeight="1">
      <c r="A24" s="172" t="s">
        <v>311</v>
      </c>
      <c r="B24" s="387">
        <v>33021</v>
      </c>
      <c r="C24" s="387"/>
      <c r="D24" s="387"/>
      <c r="E24" s="387">
        <v>9498.85</v>
      </c>
      <c r="F24" s="387"/>
      <c r="G24" s="387"/>
      <c r="H24" s="550">
        <f t="shared" si="0"/>
        <v>42519.85</v>
      </c>
      <c r="I24" s="644"/>
      <c r="K24" s="76" t="s">
        <v>356</v>
      </c>
      <c r="L24" s="177" t="s">
        <v>634</v>
      </c>
      <c r="M24" s="177" t="s">
        <v>634</v>
      </c>
      <c r="N24" s="177" t="s">
        <v>634</v>
      </c>
      <c r="O24" s="177" t="s">
        <v>634</v>
      </c>
      <c r="P24" s="177" t="s">
        <v>634</v>
      </c>
      <c r="Q24" s="12"/>
    </row>
    <row r="25" spans="1:17" ht="12.75" customHeight="1">
      <c r="A25" s="172" t="s">
        <v>312</v>
      </c>
      <c r="B25" s="177">
        <v>307777</v>
      </c>
      <c r="C25" s="387"/>
      <c r="D25" s="387">
        <v>62488</v>
      </c>
      <c r="E25" s="387">
        <v>23384</v>
      </c>
      <c r="F25" s="387">
        <v>10100</v>
      </c>
      <c r="G25" s="387">
        <v>34272</v>
      </c>
      <c r="H25" s="550">
        <f t="shared" si="0"/>
        <v>438021</v>
      </c>
      <c r="I25" s="644"/>
      <c r="K25" s="481" t="s">
        <v>375</v>
      </c>
      <c r="L25" s="124">
        <f>SUM(L19:L24)</f>
        <v>296429</v>
      </c>
      <c r="M25" s="124">
        <f>SUM(M19:M24)</f>
        <v>0</v>
      </c>
      <c r="N25" s="124">
        <f>SUM(N19:N24)</f>
        <v>3836</v>
      </c>
      <c r="O25" s="124">
        <f>SUM(O19:O24)</f>
        <v>0</v>
      </c>
      <c r="P25" s="523">
        <f>SUM(P19:P24)</f>
        <v>0</v>
      </c>
      <c r="Q25" s="553">
        <f>SUM(L25:P25)</f>
        <v>300265</v>
      </c>
    </row>
    <row r="26" spans="1:17" ht="12.75" customHeight="1">
      <c r="A26" s="172" t="s">
        <v>194</v>
      </c>
      <c r="B26" s="387">
        <v>296429</v>
      </c>
      <c r="C26" s="387"/>
      <c r="D26" s="387"/>
      <c r="E26" s="387">
        <v>3836</v>
      </c>
      <c r="F26" s="387"/>
      <c r="G26" s="387"/>
      <c r="H26" s="550">
        <f t="shared" si="0"/>
        <v>300265</v>
      </c>
      <c r="I26" s="644"/>
      <c r="K26" s="75"/>
      <c r="L26" s="177"/>
      <c r="M26" s="177"/>
      <c r="N26" s="177"/>
      <c r="O26" s="177"/>
      <c r="P26" s="522"/>
      <c r="Q26" s="12"/>
    </row>
    <row r="27" spans="1:17" ht="12.75" customHeight="1">
      <c r="A27" s="229" t="s">
        <v>110</v>
      </c>
      <c r="B27" s="387">
        <v>149487.72</v>
      </c>
      <c r="C27" s="387"/>
      <c r="D27" s="387">
        <v>53655.78</v>
      </c>
      <c r="E27" s="387">
        <v>12973.29</v>
      </c>
      <c r="F27" s="387">
        <v>3254.66</v>
      </c>
      <c r="G27" s="387">
        <v>2449.09</v>
      </c>
      <c r="H27" s="550">
        <f t="shared" si="0"/>
        <v>221820.54</v>
      </c>
      <c r="I27" s="644"/>
      <c r="K27" s="74" t="s">
        <v>117</v>
      </c>
      <c r="L27" s="482">
        <v>269506.74</v>
      </c>
      <c r="M27" s="482" t="s">
        <v>634</v>
      </c>
      <c r="N27" s="482" t="s">
        <v>634</v>
      </c>
      <c r="O27" s="482">
        <v>27448.69</v>
      </c>
      <c r="P27" s="152" t="s">
        <v>634</v>
      </c>
      <c r="Q27" s="12"/>
    </row>
    <row r="28" spans="1:17" ht="12.75" customHeight="1">
      <c r="A28" s="172" t="s">
        <v>313</v>
      </c>
      <c r="B28" s="387">
        <v>269506.74</v>
      </c>
      <c r="C28" s="387"/>
      <c r="D28" s="387"/>
      <c r="E28" s="387"/>
      <c r="F28" s="387">
        <v>28946.25</v>
      </c>
      <c r="G28" s="387">
        <v>3967.22</v>
      </c>
      <c r="H28" s="550">
        <f t="shared" si="0"/>
        <v>302420.20999999996</v>
      </c>
      <c r="I28" s="644"/>
      <c r="K28" s="76" t="s">
        <v>160</v>
      </c>
      <c r="L28" s="177" t="s">
        <v>635</v>
      </c>
      <c r="M28" s="177" t="s">
        <v>635</v>
      </c>
      <c r="N28" s="177" t="s">
        <v>634</v>
      </c>
      <c r="O28" s="177">
        <v>1497.56</v>
      </c>
      <c r="P28" s="522">
        <v>3967.22</v>
      </c>
      <c r="Q28" s="12"/>
    </row>
    <row r="29" spans="1:17" ht="12.75" customHeight="1">
      <c r="A29" s="229" t="s">
        <v>471</v>
      </c>
      <c r="B29" s="387">
        <v>23868</v>
      </c>
      <c r="C29" s="387"/>
      <c r="D29" s="387"/>
      <c r="E29" s="387">
        <v>2007</v>
      </c>
      <c r="F29" s="387"/>
      <c r="G29" s="387">
        <v>541</v>
      </c>
      <c r="H29" s="550">
        <f t="shared" si="0"/>
        <v>26416</v>
      </c>
      <c r="I29" s="644"/>
      <c r="K29" s="76" t="s">
        <v>357</v>
      </c>
      <c r="L29" s="177" t="s">
        <v>635</v>
      </c>
      <c r="M29" s="177" t="s">
        <v>635</v>
      </c>
      <c r="N29" s="177" t="s">
        <v>635</v>
      </c>
      <c r="O29" s="177" t="s">
        <v>635</v>
      </c>
      <c r="P29" s="177" t="s">
        <v>635</v>
      </c>
      <c r="Q29" s="12"/>
    </row>
    <row r="30" spans="1:17" ht="12.75" customHeight="1">
      <c r="A30" s="381" t="s">
        <v>472</v>
      </c>
      <c r="B30" s="387">
        <v>157258.22</v>
      </c>
      <c r="C30" s="387"/>
      <c r="D30" s="387">
        <v>31332.1</v>
      </c>
      <c r="E30" s="387">
        <v>17978</v>
      </c>
      <c r="F30" s="387">
        <v>1581.89</v>
      </c>
      <c r="G30" s="387">
        <v>2981.09</v>
      </c>
      <c r="H30" s="550">
        <f t="shared" si="0"/>
        <v>211131.30000000002</v>
      </c>
      <c r="I30" s="644"/>
      <c r="K30" s="481" t="s">
        <v>375</v>
      </c>
      <c r="L30" s="124">
        <f>SUM(L27:L29)</f>
        <v>269506.74</v>
      </c>
      <c r="M30" s="124">
        <f>SUM(M27:M29)</f>
        <v>0</v>
      </c>
      <c r="N30" s="124">
        <f>SUM(N27:N29)</f>
        <v>0</v>
      </c>
      <c r="O30" s="124">
        <f>SUM(O27:O29)</f>
        <v>28946.25</v>
      </c>
      <c r="P30" s="523">
        <f>SUM(P27:P29)</f>
        <v>3967.22</v>
      </c>
      <c r="Q30" s="553">
        <f>SUM(L30:P30)</f>
        <v>302420.20999999996</v>
      </c>
    </row>
    <row r="31" spans="1:17" ht="12.75" customHeight="1">
      <c r="A31" s="229" t="s">
        <v>484</v>
      </c>
      <c r="B31" s="387">
        <v>167390.29</v>
      </c>
      <c r="C31" s="387"/>
      <c r="D31" s="387">
        <v>3409.58</v>
      </c>
      <c r="E31" s="387">
        <v>9778.84</v>
      </c>
      <c r="F31" s="387"/>
      <c r="G31" s="387"/>
      <c r="H31" s="550">
        <f t="shared" si="0"/>
        <v>180578.71</v>
      </c>
      <c r="I31" s="644"/>
      <c r="K31" s="75"/>
      <c r="L31" s="177"/>
      <c r="M31" s="177"/>
      <c r="N31" s="177"/>
      <c r="O31" s="177"/>
      <c r="P31" s="522"/>
      <c r="Q31" s="12"/>
    </row>
    <row r="32" spans="1:17" ht="12.75" customHeight="1">
      <c r="A32" s="229" t="s">
        <v>406</v>
      </c>
      <c r="B32" s="387">
        <v>425420.21</v>
      </c>
      <c r="C32" s="387"/>
      <c r="D32" s="387"/>
      <c r="E32" s="387">
        <v>88704.23</v>
      </c>
      <c r="F32" s="387">
        <v>58011</v>
      </c>
      <c r="G32" s="387">
        <v>184284.84</v>
      </c>
      <c r="H32" s="550">
        <f t="shared" si="0"/>
        <v>756420.27999999991</v>
      </c>
      <c r="I32" s="644"/>
      <c r="K32" s="74" t="s">
        <v>358</v>
      </c>
      <c r="L32" s="482">
        <v>226189.54</v>
      </c>
      <c r="M32" s="482" t="s">
        <v>634</v>
      </c>
      <c r="N32" s="482" t="s">
        <v>634</v>
      </c>
      <c r="O32" s="482" t="s">
        <v>634</v>
      </c>
      <c r="P32" s="530">
        <v>59279</v>
      </c>
      <c r="Q32" s="12"/>
    </row>
    <row r="33" spans="1:17" ht="12.75" customHeight="1">
      <c r="A33" s="229" t="s">
        <v>152</v>
      </c>
      <c r="B33" s="387">
        <v>43557.81</v>
      </c>
      <c r="C33" s="387"/>
      <c r="D33" s="387"/>
      <c r="E33" s="387">
        <v>3494.4</v>
      </c>
      <c r="F33" s="387">
        <v>23004.080000000002</v>
      </c>
      <c r="G33" s="387"/>
      <c r="H33" s="550">
        <f t="shared" si="0"/>
        <v>70056.290000000008</v>
      </c>
      <c r="I33" s="644"/>
      <c r="K33" s="76" t="s">
        <v>359</v>
      </c>
      <c r="L33" s="177" t="s">
        <v>634</v>
      </c>
      <c r="M33" s="177" t="s">
        <v>634</v>
      </c>
      <c r="N33" s="177" t="s">
        <v>634</v>
      </c>
      <c r="O33" s="177" t="s">
        <v>634</v>
      </c>
      <c r="P33" s="177" t="s">
        <v>634</v>
      </c>
      <c r="Q33" s="12"/>
    </row>
    <row r="34" spans="1:17" ht="12.75" customHeight="1">
      <c r="A34" s="229" t="s">
        <v>407</v>
      </c>
      <c r="B34" s="387">
        <v>585004</v>
      </c>
      <c r="C34" s="387"/>
      <c r="D34" s="387"/>
      <c r="E34" s="387">
        <v>31806</v>
      </c>
      <c r="F34" s="387"/>
      <c r="G34" s="387">
        <v>28515</v>
      </c>
      <c r="H34" s="550">
        <f t="shared" si="0"/>
        <v>645325</v>
      </c>
      <c r="I34" s="644"/>
      <c r="K34" s="76" t="s">
        <v>360</v>
      </c>
      <c r="L34" s="177" t="s">
        <v>634</v>
      </c>
      <c r="M34" s="177" t="s">
        <v>634</v>
      </c>
      <c r="N34" s="177" t="s">
        <v>634</v>
      </c>
      <c r="O34" s="177" t="s">
        <v>634</v>
      </c>
      <c r="P34" s="177" t="s">
        <v>634</v>
      </c>
      <c r="Q34" s="12"/>
    </row>
    <row r="35" spans="1:17" ht="12.75" customHeight="1">
      <c r="A35" s="381" t="s">
        <v>32</v>
      </c>
      <c r="B35" s="387">
        <v>72537</v>
      </c>
      <c r="C35" s="387"/>
      <c r="D35" s="387">
        <v>28967</v>
      </c>
      <c r="E35" s="387">
        <v>7491</v>
      </c>
      <c r="F35" s="387">
        <v>16011</v>
      </c>
      <c r="G35" s="387">
        <v>11151</v>
      </c>
      <c r="H35" s="550">
        <f t="shared" si="0"/>
        <v>136157</v>
      </c>
      <c r="I35" s="644"/>
      <c r="K35" s="649" t="s">
        <v>161</v>
      </c>
      <c r="L35" s="177" t="s">
        <v>634</v>
      </c>
      <c r="M35" s="177" t="s">
        <v>634</v>
      </c>
      <c r="N35" s="177" t="s">
        <v>634</v>
      </c>
      <c r="O35" s="177" t="s">
        <v>634</v>
      </c>
      <c r="P35" s="177" t="s">
        <v>634</v>
      </c>
      <c r="Q35" s="12"/>
    </row>
    <row r="36" spans="1:17" ht="12.75" customHeight="1">
      <c r="A36" s="229" t="s">
        <v>488</v>
      </c>
      <c r="B36" s="387">
        <v>175434.1</v>
      </c>
      <c r="C36" s="387"/>
      <c r="D36" s="387">
        <v>288</v>
      </c>
      <c r="E36" s="387">
        <v>17256.84</v>
      </c>
      <c r="F36" s="387">
        <v>8019.47</v>
      </c>
      <c r="G36" s="387"/>
      <c r="H36" s="550">
        <f t="shared" si="0"/>
        <v>200998.41</v>
      </c>
      <c r="I36" s="644"/>
      <c r="K36" s="76" t="s">
        <v>361</v>
      </c>
      <c r="L36" s="177" t="s">
        <v>634</v>
      </c>
      <c r="M36" s="177" t="s">
        <v>634</v>
      </c>
      <c r="N36" s="177" t="s">
        <v>634</v>
      </c>
      <c r="O36" s="177" t="s">
        <v>634</v>
      </c>
      <c r="P36" s="177" t="s">
        <v>634</v>
      </c>
      <c r="Q36" s="12"/>
    </row>
    <row r="37" spans="1:17" ht="12.75" customHeight="1">
      <c r="A37" s="229" t="s">
        <v>489</v>
      </c>
      <c r="B37" s="387">
        <v>206556.65</v>
      </c>
      <c r="C37" s="387"/>
      <c r="D37" s="387"/>
      <c r="E37" s="387">
        <v>28740.69</v>
      </c>
      <c r="F37" s="387"/>
      <c r="G37" s="387">
        <v>5360.53</v>
      </c>
      <c r="H37" s="550">
        <f t="shared" si="0"/>
        <v>240657.87</v>
      </c>
      <c r="I37" s="644"/>
      <c r="K37" s="74" t="s">
        <v>375</v>
      </c>
      <c r="L37" s="124">
        <f>SUM(L32:L36)</f>
        <v>226189.54</v>
      </c>
      <c r="M37" s="124">
        <f>SUM(M32:M36)</f>
        <v>0</v>
      </c>
      <c r="N37" s="124">
        <f>SUM(N32:N36)</f>
        <v>0</v>
      </c>
      <c r="O37" s="124">
        <f>SUM(O32:O36)</f>
        <v>0</v>
      </c>
      <c r="P37" s="523">
        <f>SUM(P32:P36)</f>
        <v>59279</v>
      </c>
      <c r="Q37" s="553">
        <f>SUM(L37:P37)</f>
        <v>285468.54000000004</v>
      </c>
    </row>
    <row r="38" spans="1:17" ht="12.75" customHeight="1">
      <c r="A38" s="229" t="s">
        <v>314</v>
      </c>
      <c r="B38" s="387">
        <v>18694</v>
      </c>
      <c r="C38" s="387"/>
      <c r="D38" s="387"/>
      <c r="E38" s="387">
        <v>1630</v>
      </c>
      <c r="F38" s="387"/>
      <c r="G38" s="387"/>
      <c r="H38" s="550">
        <f t="shared" si="0"/>
        <v>20324</v>
      </c>
      <c r="I38" s="644"/>
      <c r="K38" s="75"/>
      <c r="L38" s="177"/>
      <c r="M38" s="177"/>
      <c r="N38" s="177"/>
      <c r="O38" s="177"/>
      <c r="P38" s="525"/>
      <c r="Q38" s="12"/>
    </row>
    <row r="39" spans="1:17" ht="12.75" customHeight="1">
      <c r="A39" s="229" t="s">
        <v>492</v>
      </c>
      <c r="B39" s="177">
        <v>14052.04</v>
      </c>
      <c r="C39" s="387"/>
      <c r="D39" s="387">
        <v>16652</v>
      </c>
      <c r="E39" s="177">
        <v>10170.799999999999</v>
      </c>
      <c r="F39" s="387">
        <v>158.52000000000001</v>
      </c>
      <c r="G39" s="387"/>
      <c r="H39" s="550">
        <f t="shared" si="0"/>
        <v>41033.359999999993</v>
      </c>
      <c r="I39" s="644"/>
      <c r="K39" s="74" t="s">
        <v>362</v>
      </c>
      <c r="L39" s="482">
        <v>90609</v>
      </c>
      <c r="M39" s="482" t="s">
        <v>634</v>
      </c>
      <c r="N39" s="482">
        <v>597</v>
      </c>
      <c r="O39" s="482" t="s">
        <v>634</v>
      </c>
      <c r="P39" s="152">
        <v>19188</v>
      </c>
      <c r="Q39" s="12"/>
    </row>
    <row r="40" spans="1:17" ht="12.75" customHeight="1">
      <c r="A40" s="229" t="s">
        <v>493</v>
      </c>
      <c r="B40" s="387">
        <v>22685.26</v>
      </c>
      <c r="C40" s="387"/>
      <c r="D40" s="387">
        <v>15386.69</v>
      </c>
      <c r="E40" s="387">
        <v>9382.26</v>
      </c>
      <c r="F40" s="387"/>
      <c r="G40" s="387"/>
      <c r="H40" s="550">
        <f t="shared" si="0"/>
        <v>47454.21</v>
      </c>
      <c r="I40" s="644"/>
      <c r="K40" s="76" t="s">
        <v>363</v>
      </c>
      <c r="L40" s="177" t="s">
        <v>634</v>
      </c>
      <c r="M40" s="177" t="s">
        <v>634</v>
      </c>
      <c r="N40" s="177">
        <v>4109</v>
      </c>
      <c r="O40" s="177" t="s">
        <v>634</v>
      </c>
      <c r="P40" s="58" t="s">
        <v>634</v>
      </c>
      <c r="Q40" s="12"/>
    </row>
    <row r="41" spans="1:17" ht="12.75" customHeight="1">
      <c r="A41" s="229" t="s">
        <v>409</v>
      </c>
      <c r="B41" s="387">
        <v>195743.49</v>
      </c>
      <c r="C41" s="387"/>
      <c r="D41" s="387">
        <v>46418.47</v>
      </c>
      <c r="E41" s="387">
        <v>12843.2</v>
      </c>
      <c r="F41" s="387"/>
      <c r="G41" s="387">
        <v>13562.93</v>
      </c>
      <c r="H41" s="550">
        <f t="shared" si="0"/>
        <v>268568.09000000003</v>
      </c>
      <c r="I41" s="644"/>
      <c r="K41" s="76" t="s">
        <v>364</v>
      </c>
      <c r="L41" s="177" t="s">
        <v>635</v>
      </c>
      <c r="M41" s="177" t="s">
        <v>635</v>
      </c>
      <c r="N41" s="177">
        <v>723.43</v>
      </c>
      <c r="O41" s="177" t="s">
        <v>635</v>
      </c>
      <c r="P41" s="152" t="s">
        <v>635</v>
      </c>
      <c r="Q41" s="12"/>
    </row>
    <row r="42" spans="1:17" ht="12.75" customHeight="1">
      <c r="A42" s="557" t="s">
        <v>539</v>
      </c>
      <c r="B42" s="571">
        <v>350201.34</v>
      </c>
      <c r="C42" s="560" t="s">
        <v>636</v>
      </c>
      <c r="D42" s="571"/>
      <c r="E42" s="571">
        <v>27698.78</v>
      </c>
      <c r="F42" s="571">
        <v>112475.14</v>
      </c>
      <c r="G42" s="571">
        <v>104097.74</v>
      </c>
      <c r="H42" s="550">
        <f t="shared" si="0"/>
        <v>594473</v>
      </c>
      <c r="I42" s="644"/>
      <c r="K42" s="649" t="s">
        <v>365</v>
      </c>
      <c r="L42" s="178" t="s">
        <v>634</v>
      </c>
      <c r="M42" s="178" t="s">
        <v>634</v>
      </c>
      <c r="N42" s="178" t="s">
        <v>634</v>
      </c>
      <c r="O42" s="178" t="s">
        <v>634</v>
      </c>
      <c r="P42" s="178" t="s">
        <v>634</v>
      </c>
      <c r="Q42" s="12"/>
    </row>
    <row r="43" spans="1:17" ht="12.75" customHeight="1">
      <c r="A43" s="229" t="s">
        <v>411</v>
      </c>
      <c r="B43" s="387">
        <v>308651</v>
      </c>
      <c r="C43" s="387"/>
      <c r="D43" s="387">
        <v>68851</v>
      </c>
      <c r="E43" s="387">
        <v>17262</v>
      </c>
      <c r="F43" s="387">
        <v>4762</v>
      </c>
      <c r="G43" s="387">
        <v>51652</v>
      </c>
      <c r="H43" s="550">
        <f t="shared" si="0"/>
        <v>451178</v>
      </c>
      <c r="I43" s="644"/>
      <c r="K43" s="28" t="s">
        <v>375</v>
      </c>
      <c r="L43" s="124">
        <f>SUM(L39:L42)</f>
        <v>90609</v>
      </c>
      <c r="M43" s="124">
        <f>SUM(M39:M42)</f>
        <v>0</v>
      </c>
      <c r="N43" s="124">
        <f>SUM(N39:N42)</f>
        <v>5429.43</v>
      </c>
      <c r="O43" s="124">
        <f>SUM(O39:O42)</f>
        <v>0</v>
      </c>
      <c r="P43" s="523">
        <f>SUM(P39:P42)</f>
        <v>19188</v>
      </c>
      <c r="Q43" s="553">
        <f>SUM(L43:P43)</f>
        <v>115226.43</v>
      </c>
    </row>
    <row r="44" spans="1:17" ht="12.75" customHeight="1">
      <c r="A44" s="229" t="s">
        <v>412</v>
      </c>
      <c r="B44" s="387">
        <v>185491.6</v>
      </c>
      <c r="C44" s="387"/>
      <c r="D44" s="387">
        <v>331216.7</v>
      </c>
      <c r="E44" s="387">
        <v>623</v>
      </c>
      <c r="F44" s="387"/>
      <c r="G44" s="387">
        <v>136901</v>
      </c>
      <c r="H44" s="550">
        <f t="shared" si="0"/>
        <v>654232.30000000005</v>
      </c>
      <c r="I44" s="644"/>
      <c r="K44" s="22"/>
      <c r="L44" s="177"/>
      <c r="M44" s="177"/>
      <c r="N44" s="177"/>
      <c r="O44" s="177"/>
      <c r="P44" s="522"/>
      <c r="Q44" s="12"/>
    </row>
    <row r="45" spans="1:17" ht="12.75" customHeight="1">
      <c r="A45" s="229" t="s">
        <v>414</v>
      </c>
      <c r="B45" s="387">
        <v>204655.59</v>
      </c>
      <c r="C45" s="387"/>
      <c r="D45" s="387">
        <v>52482.62</v>
      </c>
      <c r="E45" s="387">
        <v>1110</v>
      </c>
      <c r="F45" s="387"/>
      <c r="G45" s="387">
        <v>108445.2</v>
      </c>
      <c r="H45" s="550">
        <f t="shared" si="0"/>
        <v>366693.41</v>
      </c>
      <c r="I45" s="644"/>
      <c r="K45" s="515" t="s">
        <v>366</v>
      </c>
      <c r="L45" s="551"/>
      <c r="M45" s="551"/>
      <c r="N45" s="551"/>
      <c r="O45" s="551"/>
      <c r="P45" s="522"/>
      <c r="Q45" s="12"/>
    </row>
    <row r="46" spans="1:17" ht="12.75" customHeight="1">
      <c r="A46" s="229" t="s">
        <v>496</v>
      </c>
      <c r="B46" s="387">
        <v>69589.87</v>
      </c>
      <c r="C46" s="387"/>
      <c r="D46" s="387">
        <v>9372.99</v>
      </c>
      <c r="E46" s="387">
        <v>6200.08</v>
      </c>
      <c r="F46" s="387"/>
      <c r="G46" s="387">
        <v>5692.88</v>
      </c>
      <c r="H46" s="550">
        <f t="shared" si="0"/>
        <v>90855.82</v>
      </c>
      <c r="I46" s="644"/>
      <c r="K46" s="69" t="s">
        <v>205</v>
      </c>
      <c r="L46" s="177">
        <v>553567</v>
      </c>
      <c r="M46" s="177">
        <v>245493</v>
      </c>
      <c r="N46" s="177">
        <v>230523</v>
      </c>
      <c r="O46" s="177" t="s">
        <v>634</v>
      </c>
      <c r="P46" s="152">
        <v>14852</v>
      </c>
      <c r="Q46" s="12"/>
    </row>
    <row r="47" spans="1:17" ht="12.75" customHeight="1">
      <c r="A47" s="381" t="s">
        <v>499</v>
      </c>
      <c r="B47" s="571">
        <v>73174.5</v>
      </c>
      <c r="C47" s="560" t="s">
        <v>628</v>
      </c>
      <c r="D47" s="571">
        <v>6695.45</v>
      </c>
      <c r="E47" s="571">
        <v>3527.41</v>
      </c>
      <c r="F47" s="571">
        <v>10345.700000000001</v>
      </c>
      <c r="G47" s="571">
        <v>23958.11</v>
      </c>
      <c r="H47" s="550">
        <f t="shared" si="0"/>
        <v>117701.17</v>
      </c>
      <c r="I47" s="644"/>
      <c r="K47" s="69" t="s">
        <v>206</v>
      </c>
      <c r="L47" s="177">
        <v>34392</v>
      </c>
      <c r="M47" s="177">
        <v>3500</v>
      </c>
      <c r="N47" s="177">
        <v>4377</v>
      </c>
      <c r="O47" s="177" t="s">
        <v>634</v>
      </c>
      <c r="P47" s="152" t="s">
        <v>634</v>
      </c>
      <c r="Q47" s="12"/>
    </row>
    <row r="48" spans="1:17" ht="12.75" customHeight="1">
      <c r="A48" s="229" t="s">
        <v>416</v>
      </c>
      <c r="B48" s="387">
        <v>74742</v>
      </c>
      <c r="C48" s="387"/>
      <c r="D48" s="387"/>
      <c r="E48" s="387"/>
      <c r="F48" s="387">
        <v>29319</v>
      </c>
      <c r="G48" s="387">
        <v>1386</v>
      </c>
      <c r="H48" s="550">
        <f t="shared" si="0"/>
        <v>105447</v>
      </c>
      <c r="I48" s="644"/>
      <c r="K48" s="69" t="s">
        <v>207</v>
      </c>
      <c r="L48" s="177">
        <v>25022</v>
      </c>
      <c r="M48" s="177" t="s">
        <v>634</v>
      </c>
      <c r="N48" s="177">
        <v>5010</v>
      </c>
      <c r="O48" s="177" t="s">
        <v>634</v>
      </c>
      <c r="P48" s="152" t="s">
        <v>634</v>
      </c>
      <c r="Q48" s="12"/>
    </row>
    <row r="49" spans="1:17" ht="12.75" customHeight="1">
      <c r="A49" s="229" t="s">
        <v>417</v>
      </c>
      <c r="B49" s="387">
        <v>160400.03</v>
      </c>
      <c r="C49" s="387"/>
      <c r="D49" s="387">
        <v>36577.550000000003</v>
      </c>
      <c r="E49" s="387">
        <v>16521</v>
      </c>
      <c r="F49" s="387"/>
      <c r="G49" s="387">
        <v>59278.16</v>
      </c>
      <c r="H49" s="550">
        <f t="shared" si="0"/>
        <v>272776.74</v>
      </c>
      <c r="I49" s="644"/>
      <c r="K49" s="69" t="s">
        <v>208</v>
      </c>
      <c r="L49" s="177">
        <v>251509</v>
      </c>
      <c r="M49" s="177" t="s">
        <v>634</v>
      </c>
      <c r="N49" s="177">
        <v>17519</v>
      </c>
      <c r="O49" s="177" t="s">
        <v>634</v>
      </c>
      <c r="P49" s="152" t="s">
        <v>634</v>
      </c>
      <c r="Q49" s="12"/>
    </row>
    <row r="50" spans="1:17" ht="12.75" customHeight="1">
      <c r="A50" s="229" t="s">
        <v>201</v>
      </c>
      <c r="B50" s="387">
        <v>432298.61</v>
      </c>
      <c r="C50" s="387"/>
      <c r="D50" s="387">
        <v>167154.45000000001</v>
      </c>
      <c r="E50" s="387">
        <v>62252.31</v>
      </c>
      <c r="F50" s="387"/>
      <c r="G50" s="387"/>
      <c r="H50" s="550">
        <f t="shared" si="0"/>
        <v>661705.37000000011</v>
      </c>
      <c r="I50" s="644"/>
      <c r="K50" s="52" t="s">
        <v>375</v>
      </c>
      <c r="L50" s="124">
        <f>SUM(L46:L49)</f>
        <v>864490</v>
      </c>
      <c r="M50" s="124">
        <f>SUM(M46:M49)</f>
        <v>248993</v>
      </c>
      <c r="N50" s="124">
        <f>SUM(N46:N49)</f>
        <v>257429</v>
      </c>
      <c r="O50" s="124">
        <f>SUM(O46:O49)</f>
        <v>0</v>
      </c>
      <c r="P50" s="124">
        <f>SUM(P46:P49)</f>
        <v>14852</v>
      </c>
      <c r="Q50" s="553">
        <f>SUM(L50:P50)</f>
        <v>1385764</v>
      </c>
    </row>
    <row r="51" spans="1:17" ht="12.75" customHeight="1">
      <c r="A51" s="229" t="s">
        <v>501</v>
      </c>
      <c r="B51" s="387">
        <v>26095.08</v>
      </c>
      <c r="C51" s="387"/>
      <c r="D51" s="387"/>
      <c r="E51" s="387">
        <v>2713.76</v>
      </c>
      <c r="F51" s="387"/>
      <c r="G51" s="387"/>
      <c r="H51" s="550">
        <f t="shared" si="0"/>
        <v>28808.840000000004</v>
      </c>
      <c r="I51" s="644"/>
      <c r="K51" s="52"/>
      <c r="L51" s="124"/>
      <c r="M51" s="124"/>
      <c r="N51" s="124"/>
      <c r="O51" s="124"/>
      <c r="P51" s="523"/>
      <c r="Q51" s="553"/>
    </row>
    <row r="52" spans="1:17" ht="12.75" customHeight="1">
      <c r="A52" s="229" t="s">
        <v>420</v>
      </c>
      <c r="B52" s="387">
        <v>412471.46</v>
      </c>
      <c r="C52" s="387"/>
      <c r="D52" s="387">
        <v>186414.66</v>
      </c>
      <c r="E52" s="387">
        <v>116132.07</v>
      </c>
      <c r="F52" s="387"/>
      <c r="G52" s="387">
        <v>36980.21</v>
      </c>
      <c r="H52" s="550">
        <f t="shared" si="0"/>
        <v>751998.39999999991</v>
      </c>
      <c r="I52" s="644"/>
      <c r="K52" s="22"/>
      <c r="L52" s="177"/>
      <c r="M52" s="177"/>
      <c r="N52" s="177"/>
      <c r="O52" s="177"/>
      <c r="P52" s="429"/>
      <c r="Q52" s="12"/>
    </row>
    <row r="53" spans="1:17" ht="12.75" customHeight="1">
      <c r="A53" s="229" t="s">
        <v>421</v>
      </c>
      <c r="B53" s="387">
        <v>265046</v>
      </c>
      <c r="C53" s="387"/>
      <c r="D53" s="387">
        <v>35941</v>
      </c>
      <c r="E53" s="387">
        <v>15576</v>
      </c>
      <c r="F53" s="387"/>
      <c r="G53" s="387"/>
      <c r="H53" s="550">
        <f t="shared" si="0"/>
        <v>316563</v>
      </c>
      <c r="I53" s="644"/>
      <c r="K53" s="66" t="s">
        <v>209</v>
      </c>
      <c r="L53" s="482">
        <v>62894.69</v>
      </c>
      <c r="M53" s="482">
        <v>49962.32</v>
      </c>
      <c r="N53" s="482" t="s">
        <v>634</v>
      </c>
      <c r="O53" s="482" t="s">
        <v>634</v>
      </c>
      <c r="P53" s="482" t="s">
        <v>634</v>
      </c>
      <c r="Q53" s="12"/>
    </row>
    <row r="54" spans="1:17" ht="12.75" customHeight="1">
      <c r="A54" s="229" t="s">
        <v>502</v>
      </c>
      <c r="B54" s="387">
        <v>31495.11</v>
      </c>
      <c r="C54" s="387"/>
      <c r="D54" s="387">
        <v>14160.63</v>
      </c>
      <c r="E54" s="387">
        <v>5422.27</v>
      </c>
      <c r="F54" s="387"/>
      <c r="G54" s="387">
        <v>7102.87</v>
      </c>
      <c r="H54" s="550">
        <f t="shared" si="0"/>
        <v>58180.88</v>
      </c>
      <c r="I54" s="644"/>
      <c r="K54" s="69" t="s">
        <v>210</v>
      </c>
      <c r="L54" s="177" t="s">
        <v>634</v>
      </c>
      <c r="M54" s="177" t="s">
        <v>634</v>
      </c>
      <c r="N54" s="177">
        <v>3156.7</v>
      </c>
      <c r="O54" s="177">
        <v>9801.42</v>
      </c>
      <c r="P54" s="58" t="s">
        <v>634</v>
      </c>
      <c r="Q54" s="12"/>
    </row>
    <row r="55" spans="1:17" ht="12.75" customHeight="1">
      <c r="A55" s="229" t="s">
        <v>177</v>
      </c>
      <c r="B55" s="387">
        <v>230582</v>
      </c>
      <c r="C55" s="387"/>
      <c r="D55" s="387">
        <v>74081</v>
      </c>
      <c r="E55" s="387">
        <v>45310</v>
      </c>
      <c r="F55" s="387"/>
      <c r="G55" s="387">
        <v>30155</v>
      </c>
      <c r="H55" s="550">
        <f t="shared" si="0"/>
        <v>380128</v>
      </c>
      <c r="I55" s="644"/>
      <c r="K55" s="69" t="s">
        <v>211</v>
      </c>
      <c r="L55" s="177" t="s">
        <v>635</v>
      </c>
      <c r="M55" s="177" t="s">
        <v>635</v>
      </c>
      <c r="N55" s="177" t="s">
        <v>635</v>
      </c>
      <c r="O55" s="177" t="s">
        <v>635</v>
      </c>
      <c r="P55" s="177" t="s">
        <v>635</v>
      </c>
      <c r="Q55" s="12"/>
    </row>
    <row r="56" spans="1:17" ht="12.75" customHeight="1">
      <c r="A56" s="172" t="s">
        <v>504</v>
      </c>
      <c r="B56" s="387">
        <v>88779</v>
      </c>
      <c r="C56" s="387"/>
      <c r="D56" s="387">
        <v>2332</v>
      </c>
      <c r="E56" s="387">
        <v>8789.1200000000008</v>
      </c>
      <c r="F56" s="387"/>
      <c r="G56" s="387"/>
      <c r="H56" s="550">
        <f t="shared" si="0"/>
        <v>99900.12</v>
      </c>
      <c r="I56" s="644"/>
      <c r="K56" s="69" t="s">
        <v>212</v>
      </c>
      <c r="L56" s="177">
        <v>2445.3000000000002</v>
      </c>
      <c r="M56" s="177">
        <v>2369.09</v>
      </c>
      <c r="N56" s="177">
        <v>1749.71</v>
      </c>
      <c r="O56" s="177" t="s">
        <v>634</v>
      </c>
      <c r="P56" s="58" t="s">
        <v>634</v>
      </c>
      <c r="Q56" s="12"/>
    </row>
    <row r="57" spans="1:17" ht="13.35" customHeight="1">
      <c r="A57" s="229" t="s">
        <v>423</v>
      </c>
      <c r="B57" s="550">
        <v>577365</v>
      </c>
      <c r="C57" s="387"/>
      <c r="D57" s="550"/>
      <c r="E57" s="550">
        <v>88365</v>
      </c>
      <c r="F57" s="550">
        <v>50974</v>
      </c>
      <c r="G57" s="550">
        <v>266580</v>
      </c>
      <c r="H57" s="550">
        <f>SUM(B57:G57)</f>
        <v>983284</v>
      </c>
      <c r="I57" s="644"/>
      <c r="K57" s="69" t="s">
        <v>213</v>
      </c>
      <c r="L57" s="177">
        <v>8532.7900000000009</v>
      </c>
      <c r="M57" s="177">
        <v>866.74</v>
      </c>
      <c r="N57" s="177">
        <v>2412.35</v>
      </c>
      <c r="O57" s="177" t="s">
        <v>634</v>
      </c>
      <c r="P57" s="58" t="s">
        <v>634</v>
      </c>
      <c r="Q57" s="12"/>
    </row>
    <row r="58" spans="1:17" ht="13.35" customHeight="1">
      <c r="A58" s="229"/>
      <c r="B58" s="550"/>
      <c r="C58" s="387"/>
      <c r="D58" s="550"/>
      <c r="E58" s="550"/>
      <c r="F58" s="550"/>
      <c r="G58" s="550"/>
      <c r="H58" s="550"/>
      <c r="I58" s="644"/>
      <c r="K58" s="66" t="s">
        <v>375</v>
      </c>
      <c r="L58" s="124">
        <f>SUM(L53:L57)</f>
        <v>73872.78</v>
      </c>
      <c r="M58" s="124">
        <f>SUM(M53:M57)</f>
        <v>53198.15</v>
      </c>
      <c r="N58" s="124">
        <f>SUM(N53:N57)</f>
        <v>7318.76</v>
      </c>
      <c r="O58" s="124">
        <f>SUM(O53:O57)</f>
        <v>9801.42</v>
      </c>
      <c r="P58" s="523">
        <f>SUM(P53:P57)</f>
        <v>0</v>
      </c>
      <c r="Q58" s="553">
        <f>SUM(L58:P58)</f>
        <v>144191.11000000002</v>
      </c>
    </row>
    <row r="59" spans="1:17" ht="10.5" customHeight="1">
      <c r="A59" s="229" t="s">
        <v>518</v>
      </c>
      <c r="I59" s="4"/>
      <c r="K59" s="67"/>
      <c r="L59" s="177"/>
      <c r="M59" s="177"/>
      <c r="N59" s="177"/>
      <c r="O59" s="177"/>
      <c r="P59" s="526"/>
      <c r="Q59" s="12"/>
    </row>
    <row r="60" spans="1:17" ht="13.5" customHeight="1">
      <c r="A60" s="381" t="s">
        <v>546</v>
      </c>
      <c r="K60" s="515" t="s">
        <v>552</v>
      </c>
      <c r="L60" s="551">
        <v>130098.69</v>
      </c>
      <c r="M60" s="551" t="s">
        <v>634</v>
      </c>
      <c r="N60" s="551" t="s">
        <v>634</v>
      </c>
      <c r="O60" s="551" t="s">
        <v>634</v>
      </c>
      <c r="P60" s="528" t="s">
        <v>634</v>
      </c>
      <c r="Q60" s="12"/>
    </row>
    <row r="61" spans="1:17" ht="13.5" customHeight="1">
      <c r="K61" s="536" t="s">
        <v>214</v>
      </c>
      <c r="L61" s="178" t="s">
        <v>634</v>
      </c>
      <c r="M61" s="178" t="s">
        <v>634</v>
      </c>
      <c r="N61" s="178">
        <v>3608</v>
      </c>
      <c r="O61" s="178" t="s">
        <v>634</v>
      </c>
      <c r="P61" s="178" t="s">
        <v>634</v>
      </c>
      <c r="Q61" s="12"/>
    </row>
    <row r="62" spans="1:17" ht="13.5" customHeight="1">
      <c r="K62" s="69" t="s">
        <v>215</v>
      </c>
      <c r="L62" s="178" t="s">
        <v>635</v>
      </c>
      <c r="M62" s="178" t="s">
        <v>635</v>
      </c>
      <c r="N62" s="178" t="s">
        <v>635</v>
      </c>
      <c r="O62" s="178" t="s">
        <v>635</v>
      </c>
      <c r="P62" s="178" t="s">
        <v>635</v>
      </c>
      <c r="Q62" s="12"/>
    </row>
    <row r="63" spans="1:17" ht="13.5" customHeight="1">
      <c r="K63" s="69" t="s">
        <v>216</v>
      </c>
      <c r="L63" s="177" t="s">
        <v>634</v>
      </c>
      <c r="M63" s="177" t="s">
        <v>634</v>
      </c>
      <c r="N63" s="177" t="s">
        <v>634</v>
      </c>
      <c r="O63" s="177" t="s">
        <v>634</v>
      </c>
      <c r="P63" s="177" t="s">
        <v>634</v>
      </c>
      <c r="Q63" s="12"/>
    </row>
    <row r="64" spans="1:17" ht="13.5" customHeight="1">
      <c r="K64" s="66" t="s">
        <v>375</v>
      </c>
      <c r="L64" s="124">
        <f>SUM(L60:L63)</f>
        <v>130098.69</v>
      </c>
      <c r="M64" s="124">
        <f>SUM(M60:M63)</f>
        <v>0</v>
      </c>
      <c r="N64" s="124">
        <f>SUM(N60:N63)</f>
        <v>3608</v>
      </c>
      <c r="O64" s="124">
        <f>SUM(O60:O63)</f>
        <v>0</v>
      </c>
      <c r="P64" s="523">
        <f>SUM(P60:P63)</f>
        <v>0</v>
      </c>
      <c r="Q64" s="12"/>
    </row>
    <row r="65" spans="11:17" ht="13.5" customHeight="1">
      <c r="K65" s="66"/>
      <c r="L65" s="124"/>
      <c r="M65" s="124"/>
      <c r="N65" s="124"/>
      <c r="O65" s="124"/>
      <c r="P65" s="523"/>
      <c r="Q65" s="553">
        <f>SUM(L64:P64)</f>
        <v>133706.69</v>
      </c>
    </row>
    <row r="66" spans="11:17" ht="13.5" customHeight="1">
      <c r="K66" s="66" t="s">
        <v>519</v>
      </c>
      <c r="L66" s="124"/>
      <c r="M66" s="124"/>
      <c r="N66" s="124"/>
      <c r="O66" s="124"/>
      <c r="P66" s="523"/>
      <c r="Q66" s="553"/>
    </row>
    <row r="67" spans="11:17" ht="13.5" customHeight="1">
      <c r="K67" s="69" t="s">
        <v>5</v>
      </c>
      <c r="L67" s="177">
        <v>69710</v>
      </c>
      <c r="M67" s="177">
        <v>33126</v>
      </c>
      <c r="N67" s="177">
        <v>13453</v>
      </c>
      <c r="O67" s="177" t="s">
        <v>634</v>
      </c>
      <c r="P67" s="177">
        <v>144426</v>
      </c>
      <c r="Q67" s="553"/>
    </row>
    <row r="68" spans="11:17" ht="13.5" customHeight="1">
      <c r="K68" s="69" t="s">
        <v>169</v>
      </c>
      <c r="L68" s="177">
        <v>33264.32</v>
      </c>
      <c r="M68" s="177">
        <v>40997.519999999997</v>
      </c>
      <c r="N68" s="177">
        <v>1655</v>
      </c>
      <c r="O68" s="177" t="s">
        <v>634</v>
      </c>
      <c r="P68" s="177" t="s">
        <v>634</v>
      </c>
      <c r="Q68" s="553"/>
    </row>
    <row r="69" spans="11:17" ht="13.5" customHeight="1">
      <c r="K69" s="66" t="s">
        <v>375</v>
      </c>
      <c r="L69" s="124">
        <f>SUM(L67:L68)</f>
        <v>102974.32</v>
      </c>
      <c r="M69" s="124">
        <f>SUM(M67:M68)</f>
        <v>74123.51999999999</v>
      </c>
      <c r="N69" s="124">
        <f>SUM(N67:N68)</f>
        <v>15108</v>
      </c>
      <c r="O69" s="124">
        <f>SUM(O67:O68)</f>
        <v>0</v>
      </c>
      <c r="P69" s="124">
        <f>SUM(P67:P68)</f>
        <v>144426</v>
      </c>
      <c r="Q69" s="553"/>
    </row>
    <row r="70" spans="11:17" ht="13.5" customHeight="1">
      <c r="K70" s="67"/>
      <c r="L70" s="177"/>
      <c r="M70" s="177"/>
      <c r="N70" s="177"/>
      <c r="O70" s="177"/>
      <c r="P70" s="526"/>
      <c r="Q70" s="553">
        <f>SUM(L69:P69)</f>
        <v>336631.83999999997</v>
      </c>
    </row>
    <row r="71" spans="11:17" ht="13.5" customHeight="1">
      <c r="K71" s="66" t="s">
        <v>217</v>
      </c>
      <c r="L71" s="482">
        <v>692000</v>
      </c>
      <c r="M71" s="482" t="s">
        <v>634</v>
      </c>
      <c r="N71" s="482" t="s">
        <v>634</v>
      </c>
      <c r="O71" s="482" t="s">
        <v>634</v>
      </c>
      <c r="P71" s="528" t="s">
        <v>634</v>
      </c>
      <c r="Q71" s="12"/>
    </row>
    <row r="72" spans="11:17" ht="13.5" customHeight="1">
      <c r="K72" s="69" t="s">
        <v>218</v>
      </c>
      <c r="L72" s="177" t="s">
        <v>634</v>
      </c>
      <c r="M72" s="177" t="s">
        <v>634</v>
      </c>
      <c r="N72" s="177" t="s">
        <v>634</v>
      </c>
      <c r="O72" s="177" t="s">
        <v>634</v>
      </c>
      <c r="P72" s="177" t="s">
        <v>634</v>
      </c>
      <c r="Q72" s="12"/>
    </row>
    <row r="73" spans="11:17" ht="13.5" customHeight="1">
      <c r="K73" s="69" t="s">
        <v>219</v>
      </c>
      <c r="L73" s="177" t="s">
        <v>634</v>
      </c>
      <c r="M73" s="177" t="s">
        <v>634</v>
      </c>
      <c r="N73" s="177" t="s">
        <v>634</v>
      </c>
      <c r="O73" s="177" t="s">
        <v>634</v>
      </c>
      <c r="P73" s="177" t="s">
        <v>634</v>
      </c>
      <c r="Q73" s="12"/>
    </row>
    <row r="74" spans="11:17" ht="13.5" customHeight="1">
      <c r="K74" s="69" t="s">
        <v>220</v>
      </c>
      <c r="L74" s="177" t="s">
        <v>635</v>
      </c>
      <c r="M74" s="177" t="s">
        <v>635</v>
      </c>
      <c r="N74" s="177" t="s">
        <v>635</v>
      </c>
      <c r="O74" s="177" t="s">
        <v>635</v>
      </c>
      <c r="P74" s="177" t="s">
        <v>635</v>
      </c>
      <c r="Q74" s="12"/>
    </row>
    <row r="75" spans="11:17" ht="13.5" customHeight="1">
      <c r="K75" s="69" t="s">
        <v>221</v>
      </c>
      <c r="L75" s="177" t="s">
        <v>634</v>
      </c>
      <c r="M75" s="177" t="s">
        <v>634</v>
      </c>
      <c r="N75" s="177" t="s">
        <v>634</v>
      </c>
      <c r="O75" s="177" t="s">
        <v>634</v>
      </c>
      <c r="P75" s="526">
        <v>10663.68</v>
      </c>
      <c r="Q75" s="12"/>
    </row>
    <row r="76" spans="11:17" ht="13.5" customHeight="1">
      <c r="K76" s="66" t="s">
        <v>375</v>
      </c>
      <c r="L76" s="124">
        <f>SUM(L71:L75)</f>
        <v>692000</v>
      </c>
      <c r="M76" s="124">
        <f>SUM(M71:M75)</f>
        <v>0</v>
      </c>
      <c r="N76" s="124">
        <f>SUM(N71:N75)</f>
        <v>0</v>
      </c>
      <c r="O76" s="124">
        <f>SUM(O71:O75)</f>
        <v>0</v>
      </c>
      <c r="P76" s="523">
        <f>SUM(P71:P75)</f>
        <v>10663.68</v>
      </c>
      <c r="Q76" s="12"/>
    </row>
    <row r="77" spans="11:17" ht="13.5" customHeight="1">
      <c r="K77" s="67"/>
      <c r="L77" s="177"/>
      <c r="M77" s="177"/>
      <c r="N77" s="177"/>
      <c r="O77" s="177"/>
      <c r="P77" s="526"/>
      <c r="Q77" s="553">
        <f>SUM(L76:P76)</f>
        <v>702663.68000000005</v>
      </c>
    </row>
    <row r="78" spans="11:17" ht="13.5" customHeight="1">
      <c r="K78" s="66" t="s">
        <v>123</v>
      </c>
      <c r="L78" s="482">
        <v>83471.45</v>
      </c>
      <c r="M78" s="482" t="s">
        <v>634</v>
      </c>
      <c r="N78" s="482">
        <v>8001.08</v>
      </c>
      <c r="O78" s="482">
        <v>912.87</v>
      </c>
      <c r="P78" s="528">
        <v>1541.06</v>
      </c>
      <c r="Q78" s="12"/>
    </row>
    <row r="79" spans="11:17" ht="13.5" customHeight="1">
      <c r="K79" s="69" t="s">
        <v>190</v>
      </c>
      <c r="L79" s="177" t="s">
        <v>634</v>
      </c>
      <c r="M79" s="177" t="s">
        <v>634</v>
      </c>
      <c r="N79" s="177" t="s">
        <v>634</v>
      </c>
      <c r="O79" s="177" t="s">
        <v>634</v>
      </c>
      <c r="P79" s="177" t="s">
        <v>634</v>
      </c>
      <c r="Q79" s="12"/>
    </row>
    <row r="80" spans="11:17" ht="13.5" customHeight="1">
      <c r="K80" s="69" t="s">
        <v>222</v>
      </c>
      <c r="L80" s="177" t="s">
        <v>634</v>
      </c>
      <c r="M80" s="177" t="s">
        <v>634</v>
      </c>
      <c r="N80" s="177" t="s">
        <v>634</v>
      </c>
      <c r="O80" s="177" t="s">
        <v>634</v>
      </c>
      <c r="P80" s="177" t="s">
        <v>634</v>
      </c>
      <c r="Q80" s="12"/>
    </row>
    <row r="81" spans="11:17" ht="13.5" customHeight="1">
      <c r="K81" s="66" t="s">
        <v>375</v>
      </c>
      <c r="L81" s="124">
        <f>SUM(L78:L80)</f>
        <v>83471.45</v>
      </c>
      <c r="M81" s="124">
        <f>SUM(M78:M80)</f>
        <v>0</v>
      </c>
      <c r="N81" s="124">
        <f>SUM(N78:N80)</f>
        <v>8001.08</v>
      </c>
      <c r="O81" s="124">
        <f>SUM(O78:O80)</f>
        <v>912.87</v>
      </c>
      <c r="P81" s="523">
        <f>SUM(P78:P80)</f>
        <v>1541.06</v>
      </c>
      <c r="Q81" s="12"/>
    </row>
    <row r="82" spans="11:17" ht="13.5" customHeight="1">
      <c r="K82" s="67"/>
      <c r="L82" s="177"/>
      <c r="M82" s="177"/>
      <c r="N82" s="177"/>
      <c r="O82" s="177"/>
      <c r="P82" s="526"/>
      <c r="Q82" s="553">
        <f>SUM(L81:P81)</f>
        <v>93926.459999999992</v>
      </c>
    </row>
    <row r="83" spans="11:17" ht="13.5" customHeight="1">
      <c r="K83" s="66" t="s">
        <v>223</v>
      </c>
      <c r="L83" s="551">
        <v>509244</v>
      </c>
      <c r="M83" s="551" t="s">
        <v>634</v>
      </c>
      <c r="N83" s="551" t="s">
        <v>634</v>
      </c>
      <c r="O83" s="551" t="s">
        <v>634</v>
      </c>
      <c r="P83" s="551" t="s">
        <v>634</v>
      </c>
      <c r="Q83" s="553"/>
    </row>
    <row r="84" spans="11:17" ht="13.5" customHeight="1">
      <c r="K84" s="69" t="s">
        <v>224</v>
      </c>
      <c r="L84" s="177" t="s">
        <v>634</v>
      </c>
      <c r="M84" s="177" t="s">
        <v>634</v>
      </c>
      <c r="N84" s="177" t="s">
        <v>634</v>
      </c>
      <c r="O84" s="177" t="s">
        <v>634</v>
      </c>
      <c r="P84" s="177" t="s">
        <v>634</v>
      </c>
      <c r="Q84" s="12"/>
    </row>
    <row r="85" spans="11:17" ht="13.5" customHeight="1">
      <c r="K85" s="69" t="s">
        <v>225</v>
      </c>
      <c r="L85" s="177" t="s">
        <v>634</v>
      </c>
      <c r="M85" s="177" t="s">
        <v>634</v>
      </c>
      <c r="N85" s="177" t="s">
        <v>634</v>
      </c>
      <c r="O85" s="177" t="s">
        <v>634</v>
      </c>
      <c r="P85" s="177" t="s">
        <v>634</v>
      </c>
      <c r="Q85" s="12"/>
    </row>
    <row r="86" spans="11:17" ht="13.5" customHeight="1">
      <c r="K86" s="69" t="s">
        <v>226</v>
      </c>
      <c r="L86" s="177" t="s">
        <v>634</v>
      </c>
      <c r="M86" s="177" t="s">
        <v>634</v>
      </c>
      <c r="N86" s="177">
        <v>2222.29</v>
      </c>
      <c r="O86" s="177" t="s">
        <v>634</v>
      </c>
      <c r="P86" s="639" t="s">
        <v>634</v>
      </c>
      <c r="Q86" s="12"/>
    </row>
    <row r="87" spans="11:17" ht="13.5" customHeight="1">
      <c r="K87" s="69" t="s">
        <v>227</v>
      </c>
      <c r="L87" s="177" t="s">
        <v>634</v>
      </c>
      <c r="M87" s="177" t="s">
        <v>634</v>
      </c>
      <c r="N87" s="177" t="s">
        <v>634</v>
      </c>
      <c r="O87" s="177" t="s">
        <v>634</v>
      </c>
      <c r="P87" s="177" t="s">
        <v>634</v>
      </c>
      <c r="Q87" s="12"/>
    </row>
    <row r="88" spans="11:17" ht="13.5" customHeight="1">
      <c r="K88" s="69" t="s">
        <v>228</v>
      </c>
      <c r="L88" s="177" t="s">
        <v>634</v>
      </c>
      <c r="M88" s="177" t="s">
        <v>634</v>
      </c>
      <c r="N88" s="177">
        <v>502.37</v>
      </c>
      <c r="O88" s="177" t="s">
        <v>634</v>
      </c>
      <c r="P88" s="639" t="s">
        <v>634</v>
      </c>
      <c r="Q88" s="12"/>
    </row>
    <row r="89" spans="11:17" ht="13.5" customHeight="1">
      <c r="K89" s="69" t="s">
        <v>229</v>
      </c>
      <c r="L89" s="177" t="s">
        <v>634</v>
      </c>
      <c r="M89" s="177" t="s">
        <v>634</v>
      </c>
      <c r="N89" s="177" t="s">
        <v>634</v>
      </c>
      <c r="O89" s="177" t="s">
        <v>634</v>
      </c>
      <c r="P89" s="177" t="s">
        <v>634</v>
      </c>
      <c r="Q89" s="12"/>
    </row>
    <row r="90" spans="11:17" ht="13.5" customHeight="1">
      <c r="K90" s="536" t="s">
        <v>230</v>
      </c>
      <c r="L90" s="177" t="s">
        <v>634</v>
      </c>
      <c r="M90" s="177" t="s">
        <v>634</v>
      </c>
      <c r="N90" s="177" t="s">
        <v>634</v>
      </c>
      <c r="O90" s="177" t="s">
        <v>634</v>
      </c>
      <c r="P90" s="639" t="s">
        <v>634</v>
      </c>
      <c r="Q90" s="12"/>
    </row>
    <row r="91" spans="11:17" ht="13.5" customHeight="1">
      <c r="K91" s="69" t="s">
        <v>231</v>
      </c>
      <c r="L91" s="177">
        <v>960.32</v>
      </c>
      <c r="M91" s="177" t="s">
        <v>634</v>
      </c>
      <c r="N91" s="177" t="s">
        <v>634</v>
      </c>
      <c r="O91" s="177" t="s">
        <v>634</v>
      </c>
      <c r="P91" s="639" t="s">
        <v>634</v>
      </c>
      <c r="Q91" s="12"/>
    </row>
    <row r="92" spans="11:17" ht="13.5" customHeight="1">
      <c r="K92" s="66" t="s">
        <v>375</v>
      </c>
      <c r="L92" s="124">
        <f>SUM(L83:L91)</f>
        <v>510204.32</v>
      </c>
      <c r="M92" s="124">
        <f>SUM(M83:M91)</f>
        <v>0</v>
      </c>
      <c r="N92" s="124">
        <f>SUM(N83:N91)</f>
        <v>2724.66</v>
      </c>
      <c r="O92" s="124">
        <f>SUM(O83:O91)</f>
        <v>0</v>
      </c>
      <c r="P92" s="523">
        <f>SUM(P83:P91)</f>
        <v>0</v>
      </c>
      <c r="Q92" s="12"/>
    </row>
    <row r="93" spans="11:17" ht="13.5" customHeight="1">
      <c r="K93" s="67"/>
      <c r="L93" s="177"/>
      <c r="M93" s="177"/>
      <c r="N93" s="177"/>
      <c r="O93" s="177"/>
      <c r="P93" s="526"/>
      <c r="Q93" s="553">
        <f>SUM(L92:P92)</f>
        <v>512928.98</v>
      </c>
    </row>
    <row r="94" spans="11:17" ht="13.5" customHeight="1">
      <c r="K94" s="66" t="s">
        <v>191</v>
      </c>
      <c r="L94" s="482">
        <v>39701.279999999999</v>
      </c>
      <c r="M94" s="482">
        <v>11942.36</v>
      </c>
      <c r="N94" s="482">
        <v>1764.87</v>
      </c>
      <c r="O94" s="482" t="s">
        <v>634</v>
      </c>
      <c r="P94" s="528">
        <v>75.45</v>
      </c>
      <c r="Q94" s="12"/>
    </row>
    <row r="95" spans="11:17" ht="13.5" customHeight="1">
      <c r="K95" s="69" t="s">
        <v>232</v>
      </c>
      <c r="L95" s="177" t="s">
        <v>634</v>
      </c>
      <c r="M95" s="177" t="s">
        <v>634</v>
      </c>
      <c r="N95" s="177">
        <v>112.51</v>
      </c>
      <c r="O95" s="177" t="s">
        <v>634</v>
      </c>
      <c r="P95" s="177" t="s">
        <v>634</v>
      </c>
      <c r="Q95" s="12"/>
    </row>
    <row r="96" spans="11:17" ht="13.5" customHeight="1">
      <c r="K96" s="69" t="s">
        <v>233</v>
      </c>
      <c r="L96" s="177" t="s">
        <v>635</v>
      </c>
      <c r="M96" s="177" t="s">
        <v>635</v>
      </c>
      <c r="N96" s="177">
        <v>61.5</v>
      </c>
      <c r="O96" s="177">
        <v>591.29999999999995</v>
      </c>
      <c r="P96" s="639" t="s">
        <v>635</v>
      </c>
      <c r="Q96" s="12"/>
    </row>
    <row r="97" spans="11:17" ht="13.5" customHeight="1">
      <c r="K97" s="536" t="s">
        <v>234</v>
      </c>
      <c r="L97" s="178" t="s">
        <v>634</v>
      </c>
      <c r="M97" s="178" t="s">
        <v>634</v>
      </c>
      <c r="N97" s="178" t="s">
        <v>634</v>
      </c>
      <c r="O97" s="178">
        <v>1567.91</v>
      </c>
      <c r="P97" s="639" t="s">
        <v>634</v>
      </c>
      <c r="Q97" s="12"/>
    </row>
    <row r="98" spans="11:17" ht="13.5" customHeight="1">
      <c r="K98" s="66" t="s">
        <v>375</v>
      </c>
      <c r="L98" s="124">
        <f>SUM(L94:L97)</f>
        <v>39701.279999999999</v>
      </c>
      <c r="M98" s="124">
        <f>SUM(M94:M97)</f>
        <v>11942.36</v>
      </c>
      <c r="N98" s="124">
        <f>SUM(N94:N97)</f>
        <v>1938.8799999999999</v>
      </c>
      <c r="O98" s="124">
        <f>SUM(O94:O97)</f>
        <v>2159.21</v>
      </c>
      <c r="P98" s="523">
        <f>SUM(P94:P97)</f>
        <v>75.45</v>
      </c>
      <c r="Q98" s="12"/>
    </row>
    <row r="99" spans="11:17" ht="13.5" customHeight="1">
      <c r="K99" s="67"/>
      <c r="L99" s="177"/>
      <c r="M99" s="177"/>
      <c r="N99" s="177"/>
      <c r="O99" s="177"/>
      <c r="P99" s="526"/>
      <c r="Q99" s="553">
        <f>SUM(L98:P98)</f>
        <v>55817.179999999993</v>
      </c>
    </row>
    <row r="100" spans="11:17" ht="13.5" customHeight="1">
      <c r="K100" s="515" t="s">
        <v>235</v>
      </c>
      <c r="L100" s="482"/>
      <c r="M100" s="482"/>
      <c r="N100" s="482"/>
      <c r="O100" s="482"/>
      <c r="P100" s="526"/>
      <c r="Q100" s="12"/>
    </row>
    <row r="101" spans="11:17" ht="13.5" customHeight="1">
      <c r="K101" s="69" t="s">
        <v>163</v>
      </c>
      <c r="L101" s="177">
        <v>72537</v>
      </c>
      <c r="M101" s="177">
        <v>28967</v>
      </c>
      <c r="N101" s="177">
        <v>7491</v>
      </c>
      <c r="O101" s="178">
        <v>16011</v>
      </c>
      <c r="P101" s="177">
        <v>11151</v>
      </c>
      <c r="Q101" s="553">
        <f>SUM(L101:P101)</f>
        <v>136157</v>
      </c>
    </row>
    <row r="102" spans="11:17" ht="13.5" customHeight="1">
      <c r="K102" s="69" t="s">
        <v>164</v>
      </c>
      <c r="L102" s="177">
        <v>22101</v>
      </c>
      <c r="M102" s="177">
        <v>4154</v>
      </c>
      <c r="N102" s="177">
        <v>452.37</v>
      </c>
      <c r="O102" s="177">
        <v>3946.73</v>
      </c>
      <c r="P102" s="177">
        <v>2903</v>
      </c>
      <c r="Q102" s="553">
        <f>SUM(L102:P102)</f>
        <v>33557.1</v>
      </c>
    </row>
    <row r="103" spans="11:17" ht="13.5" customHeight="1">
      <c r="K103" s="69" t="s">
        <v>165</v>
      </c>
      <c r="L103" s="177">
        <v>44571</v>
      </c>
      <c r="M103" s="177">
        <v>9677</v>
      </c>
      <c r="N103" s="177">
        <v>4500.96</v>
      </c>
      <c r="O103" s="177">
        <v>4732.45</v>
      </c>
      <c r="P103" s="177">
        <v>5825</v>
      </c>
      <c r="Q103" s="553">
        <f>SUM(L103:P103)</f>
        <v>69306.41</v>
      </c>
    </row>
    <row r="104" spans="11:17" ht="13.5" customHeight="1">
      <c r="K104" s="14" t="s">
        <v>375</v>
      </c>
      <c r="L104" s="124">
        <f>SUM(L100:L103)</f>
        <v>139209</v>
      </c>
      <c r="M104" s="124">
        <f>SUM(M100:M103)</f>
        <v>42798</v>
      </c>
      <c r="N104" s="124">
        <f>SUM(N100:N103)</f>
        <v>12444.33</v>
      </c>
      <c r="O104" s="124">
        <f>SUM(O100:O103)</f>
        <v>24690.18</v>
      </c>
      <c r="P104" s="523">
        <f>SUM(P100:P103)</f>
        <v>19879</v>
      </c>
      <c r="Q104" s="553">
        <f>SUM(Q101:Q103)</f>
        <v>239020.51</v>
      </c>
    </row>
    <row r="105" spans="11:17" ht="13.5" customHeight="1">
      <c r="L105" s="177"/>
      <c r="M105" s="177"/>
      <c r="N105" s="177"/>
      <c r="O105" s="177"/>
      <c r="P105" s="519"/>
      <c r="Q105" s="553"/>
    </row>
    <row r="106" spans="11:17" ht="13.5" customHeight="1">
      <c r="K106" s="515" t="s">
        <v>549</v>
      </c>
      <c r="L106" s="551">
        <v>69984.55</v>
      </c>
      <c r="M106" s="551" t="s">
        <v>634</v>
      </c>
      <c r="N106" s="551">
        <v>4749.26</v>
      </c>
      <c r="O106" s="551">
        <v>32059.27</v>
      </c>
      <c r="P106" s="552">
        <v>11481</v>
      </c>
      <c r="Q106" s="553"/>
    </row>
    <row r="107" spans="11:17" ht="13.5" customHeight="1">
      <c r="K107" s="69" t="s">
        <v>236</v>
      </c>
      <c r="L107" s="177" t="s">
        <v>634</v>
      </c>
      <c r="M107" s="177" t="s">
        <v>634</v>
      </c>
      <c r="N107" s="177"/>
      <c r="O107" s="177" t="s">
        <v>634</v>
      </c>
      <c r="P107" s="177"/>
      <c r="Q107" s="12"/>
    </row>
    <row r="108" spans="11:17" ht="13.5" customHeight="1">
      <c r="K108" s="69" t="s">
        <v>167</v>
      </c>
      <c r="L108" s="177" t="s">
        <v>634</v>
      </c>
      <c r="M108" s="177" t="s">
        <v>634</v>
      </c>
      <c r="N108" s="177"/>
      <c r="O108" s="177">
        <v>2044</v>
      </c>
      <c r="P108" s="177"/>
      <c r="Q108" s="12"/>
    </row>
    <row r="109" spans="11:17" ht="13.5" customHeight="1">
      <c r="K109" s="52" t="s">
        <v>375</v>
      </c>
      <c r="L109" s="124">
        <f>SUM(L106:L108)</f>
        <v>69984.55</v>
      </c>
      <c r="M109" s="124">
        <f>SUM(M106:M108)</f>
        <v>0</v>
      </c>
      <c r="N109" s="124">
        <f>SUM(N106:N108)</f>
        <v>4749.26</v>
      </c>
      <c r="O109" s="124">
        <f>SUM(O106:O108)</f>
        <v>34103.270000000004</v>
      </c>
      <c r="P109" s="523">
        <f>SUM(P106:P108)</f>
        <v>11481</v>
      </c>
      <c r="Q109" s="12"/>
    </row>
    <row r="110" spans="11:17" ht="13.5" customHeight="1">
      <c r="K110" s="22"/>
      <c r="L110" s="178"/>
      <c r="M110" s="178"/>
      <c r="N110" s="178"/>
      <c r="O110" s="178"/>
      <c r="P110" s="533"/>
      <c r="Q110" s="553">
        <f>SUM(L109:P109)</f>
        <v>120318.08</v>
      </c>
    </row>
    <row r="111" spans="11:17" ht="13.5" customHeight="1">
      <c r="K111" s="515" t="s">
        <v>237</v>
      </c>
      <c r="L111" s="551">
        <v>133977</v>
      </c>
      <c r="M111" s="551" t="s">
        <v>634</v>
      </c>
      <c r="N111" s="551">
        <v>16153</v>
      </c>
      <c r="O111" s="551" t="s">
        <v>634</v>
      </c>
      <c r="P111" s="552" t="s">
        <v>634</v>
      </c>
      <c r="Q111" s="12"/>
    </row>
    <row r="112" spans="11:17" ht="13.5" customHeight="1">
      <c r="K112" s="66" t="s">
        <v>238</v>
      </c>
      <c r="L112" s="482"/>
      <c r="M112" s="482"/>
      <c r="N112" s="482"/>
      <c r="O112" s="482"/>
      <c r="P112" s="519"/>
      <c r="Q112" s="12"/>
    </row>
    <row r="113" spans="11:17" ht="13.5" customHeight="1">
      <c r="K113" s="536" t="s">
        <v>241</v>
      </c>
      <c r="L113" s="178" t="s">
        <v>634</v>
      </c>
      <c r="M113" s="178" t="s">
        <v>634</v>
      </c>
      <c r="N113" s="178" t="s">
        <v>634</v>
      </c>
      <c r="O113" s="178" t="s">
        <v>634</v>
      </c>
      <c r="P113" s="178" t="s">
        <v>634</v>
      </c>
      <c r="Q113" s="12"/>
    </row>
    <row r="114" spans="11:17" ht="13.5" customHeight="1">
      <c r="K114" s="536" t="s">
        <v>239</v>
      </c>
      <c r="L114" s="178" t="s">
        <v>634</v>
      </c>
      <c r="M114" s="178" t="s">
        <v>634</v>
      </c>
      <c r="N114" s="178" t="s">
        <v>634</v>
      </c>
      <c r="O114" s="178" t="s">
        <v>634</v>
      </c>
      <c r="P114" s="178" t="s">
        <v>634</v>
      </c>
      <c r="Q114" s="12"/>
    </row>
    <row r="115" spans="11:17" ht="13.5" customHeight="1">
      <c r="K115" s="69" t="s">
        <v>166</v>
      </c>
      <c r="L115" s="177" t="s">
        <v>634</v>
      </c>
      <c r="M115" s="177" t="s">
        <v>634</v>
      </c>
      <c r="N115" s="177" t="s">
        <v>634</v>
      </c>
      <c r="O115" s="177">
        <v>497</v>
      </c>
      <c r="P115" s="244" t="s">
        <v>634</v>
      </c>
      <c r="Q115" s="12"/>
    </row>
    <row r="116" spans="11:17" ht="13.5" customHeight="1">
      <c r="K116" s="536" t="s">
        <v>240</v>
      </c>
      <c r="L116" s="177" t="s">
        <v>634</v>
      </c>
      <c r="M116" s="177" t="s">
        <v>634</v>
      </c>
      <c r="N116" s="177">
        <v>455.66</v>
      </c>
      <c r="O116" s="177" t="s">
        <v>634</v>
      </c>
      <c r="P116" s="177" t="s">
        <v>634</v>
      </c>
      <c r="Q116" s="12"/>
    </row>
    <row r="117" spans="11:17" ht="13.5" customHeight="1">
      <c r="K117" s="69" t="s">
        <v>242</v>
      </c>
      <c r="L117" s="177"/>
      <c r="M117" s="177"/>
      <c r="N117" s="177"/>
      <c r="O117" s="177"/>
      <c r="P117" s="519"/>
      <c r="Q117" s="12"/>
    </row>
    <row r="118" spans="11:17" ht="13.5" customHeight="1">
      <c r="K118" s="69" t="s">
        <v>243</v>
      </c>
      <c r="L118" s="177"/>
      <c r="M118" s="177"/>
      <c r="N118" s="177"/>
      <c r="O118" s="177"/>
      <c r="P118" s="519"/>
      <c r="Q118" s="12"/>
    </row>
    <row r="119" spans="11:17" ht="13.5" customHeight="1">
      <c r="K119" s="69" t="s">
        <v>244</v>
      </c>
      <c r="L119" s="177"/>
      <c r="M119" s="177"/>
      <c r="N119" s="177"/>
      <c r="O119" s="177"/>
      <c r="P119" s="519"/>
      <c r="Q119" s="12"/>
    </row>
    <row r="120" spans="11:17" ht="13.5" customHeight="1">
      <c r="K120" s="66" t="s">
        <v>375</v>
      </c>
      <c r="L120" s="124">
        <f>SUM(L111:L119)</f>
        <v>133977</v>
      </c>
      <c r="M120" s="124">
        <f>SUM(M111:M119)</f>
        <v>0</v>
      </c>
      <c r="N120" s="124">
        <f>SUM(N111:N119)</f>
        <v>16608.66</v>
      </c>
      <c r="O120" s="124">
        <f>SUM(O111:O119)</f>
        <v>497</v>
      </c>
      <c r="P120" s="523">
        <f>SUM(P111:P119)</f>
        <v>0</v>
      </c>
      <c r="Q120" s="12"/>
    </row>
    <row r="121" spans="11:17" ht="13.5" customHeight="1">
      <c r="K121" s="67"/>
      <c r="L121" s="177"/>
      <c r="M121" s="177"/>
      <c r="N121" s="177"/>
      <c r="O121" s="177"/>
      <c r="P121" s="519"/>
      <c r="Q121" s="553">
        <f>SUM(L120:P120)</f>
        <v>151082.66</v>
      </c>
    </row>
    <row r="122" spans="11:17" ht="13.5" customHeight="1">
      <c r="K122" s="66" t="s">
        <v>245</v>
      </c>
      <c r="L122" s="482">
        <v>100594.69</v>
      </c>
      <c r="M122" s="482" t="s">
        <v>634</v>
      </c>
      <c r="N122" s="482" t="s">
        <v>634</v>
      </c>
      <c r="O122" s="482" t="s">
        <v>634</v>
      </c>
      <c r="P122" s="519">
        <v>9875.83</v>
      </c>
      <c r="Q122" s="12"/>
    </row>
    <row r="123" spans="11:17" ht="13.5" customHeight="1">
      <c r="K123" s="69" t="s">
        <v>246</v>
      </c>
      <c r="L123" s="177" t="s">
        <v>634</v>
      </c>
      <c r="M123" s="177" t="s">
        <v>634</v>
      </c>
      <c r="N123" s="177" t="s">
        <v>634</v>
      </c>
      <c r="O123" s="177" t="s">
        <v>634</v>
      </c>
      <c r="P123" s="177" t="s">
        <v>634</v>
      </c>
      <c r="Q123" s="12"/>
    </row>
    <row r="124" spans="11:17" ht="13.5" customHeight="1">
      <c r="K124" s="69" t="s">
        <v>247</v>
      </c>
      <c r="L124" s="177">
        <v>22419.75</v>
      </c>
      <c r="M124" s="177">
        <v>6318</v>
      </c>
      <c r="N124" s="177">
        <v>947.19</v>
      </c>
      <c r="O124" s="177" t="s">
        <v>634</v>
      </c>
      <c r="P124" s="244" t="s">
        <v>634</v>
      </c>
      <c r="Q124" s="12"/>
    </row>
    <row r="125" spans="11:17" ht="13.5" customHeight="1">
      <c r="K125" s="69" t="s">
        <v>248</v>
      </c>
      <c r="L125" s="177">
        <v>9157</v>
      </c>
      <c r="M125" s="177">
        <v>769</v>
      </c>
      <c r="N125" s="177" t="s">
        <v>634</v>
      </c>
      <c r="O125" s="177" t="s">
        <v>634</v>
      </c>
      <c r="P125" s="244" t="s">
        <v>634</v>
      </c>
      <c r="Q125" s="12"/>
    </row>
    <row r="126" spans="11:17" ht="13.5" customHeight="1">
      <c r="K126" s="69" t="s">
        <v>249</v>
      </c>
      <c r="L126" s="177">
        <v>7367</v>
      </c>
      <c r="M126" s="177">
        <v>1199</v>
      </c>
      <c r="N126" s="177">
        <v>755</v>
      </c>
      <c r="O126" s="177" t="s">
        <v>634</v>
      </c>
      <c r="P126" s="244" t="s">
        <v>634</v>
      </c>
      <c r="Q126" s="12"/>
    </row>
    <row r="127" spans="11:17" ht="13.5" customHeight="1">
      <c r="K127" s="69" t="s">
        <v>250</v>
      </c>
      <c r="L127" s="177">
        <v>6000</v>
      </c>
      <c r="M127" s="177" t="s">
        <v>634</v>
      </c>
      <c r="N127" s="177" t="s">
        <v>634</v>
      </c>
      <c r="O127" s="177" t="s">
        <v>634</v>
      </c>
      <c r="P127" s="177" t="s">
        <v>634</v>
      </c>
      <c r="Q127" s="12"/>
    </row>
    <row r="128" spans="11:17" ht="13.5" customHeight="1">
      <c r="K128" s="536" t="s">
        <v>251</v>
      </c>
      <c r="L128" s="178">
        <v>30648</v>
      </c>
      <c r="M128" s="178">
        <v>6413</v>
      </c>
      <c r="N128" s="178">
        <v>881</v>
      </c>
      <c r="O128" s="178" t="s">
        <v>634</v>
      </c>
      <c r="P128" s="648">
        <v>1427</v>
      </c>
      <c r="Q128" s="12"/>
    </row>
    <row r="129" spans="11:17" ht="13.5" customHeight="1">
      <c r="K129" s="66" t="s">
        <v>375</v>
      </c>
      <c r="L129" s="124">
        <f>SUM(L122:L128)</f>
        <v>176186.44</v>
      </c>
      <c r="M129" s="124">
        <f>SUM(M122:M128)</f>
        <v>14699</v>
      </c>
      <c r="N129" s="124">
        <f>SUM(N122:N128)</f>
        <v>2583.19</v>
      </c>
      <c r="O129" s="124">
        <f>SUM(O122:O128)</f>
        <v>0</v>
      </c>
      <c r="P129" s="523">
        <f>SUM(P122:P128)</f>
        <v>11302.83</v>
      </c>
      <c r="Q129" s="12"/>
    </row>
    <row r="130" spans="11:17" ht="13.5" customHeight="1">
      <c r="K130" s="67"/>
      <c r="L130" s="177"/>
      <c r="M130" s="177"/>
      <c r="N130" s="177"/>
      <c r="O130" s="177"/>
      <c r="P130" s="519"/>
      <c r="Q130" s="553">
        <f>SUM(L129:P129)</f>
        <v>204771.46</v>
      </c>
    </row>
    <row r="131" spans="11:17" ht="13.5" customHeight="1">
      <c r="K131" s="66" t="s">
        <v>252</v>
      </c>
      <c r="L131" s="177"/>
      <c r="M131" s="177"/>
      <c r="N131" s="177"/>
      <c r="O131" s="177"/>
      <c r="P131" s="519"/>
      <c r="Q131" s="12"/>
    </row>
    <row r="132" spans="11:17" ht="13.5" customHeight="1">
      <c r="K132" s="69" t="s">
        <v>253</v>
      </c>
      <c r="L132" s="177">
        <v>409843.47</v>
      </c>
      <c r="M132" s="177">
        <v>44092.83</v>
      </c>
      <c r="N132" s="177">
        <v>19683.43</v>
      </c>
      <c r="O132" s="177">
        <v>103100.62</v>
      </c>
      <c r="P132" s="519"/>
      <c r="Q132" s="12"/>
    </row>
    <row r="133" spans="11:17" ht="13.5" customHeight="1">
      <c r="K133" s="69" t="s">
        <v>254</v>
      </c>
      <c r="L133" s="177" t="s">
        <v>634</v>
      </c>
      <c r="M133" s="177" t="s">
        <v>634</v>
      </c>
      <c r="N133" s="177" t="s">
        <v>634</v>
      </c>
      <c r="O133" s="177" t="s">
        <v>634</v>
      </c>
      <c r="P133" s="177" t="s">
        <v>634</v>
      </c>
      <c r="Q133" s="12"/>
    </row>
    <row r="134" spans="11:17" ht="13.5" customHeight="1">
      <c r="K134" s="28" t="s">
        <v>375</v>
      </c>
      <c r="L134" s="124">
        <f>SUM(L132:L133)</f>
        <v>409843.47</v>
      </c>
      <c r="M134" s="124">
        <f>SUM(M132:M133)</f>
        <v>44092.83</v>
      </c>
      <c r="N134" s="124">
        <f>SUM(N132:N133)</f>
        <v>19683.43</v>
      </c>
      <c r="O134" s="124">
        <f>SUM(O132:O133)</f>
        <v>103100.62</v>
      </c>
      <c r="P134" s="523">
        <f>SUM(P132:P133)</f>
        <v>0</v>
      </c>
      <c r="Q134" s="177"/>
    </row>
    <row r="135" spans="11:17" ht="13.5" customHeight="1">
      <c r="Q135" s="553">
        <f>SUM(L134:P134)</f>
        <v>576720.35</v>
      </c>
    </row>
    <row r="136" spans="11:17" ht="13.5" customHeight="1">
      <c r="Q136" s="12"/>
    </row>
    <row r="137" spans="11:17" ht="13.5" customHeight="1">
      <c r="K137" s="645"/>
      <c r="Q137" s="12"/>
    </row>
    <row r="138" spans="11:17" ht="13.5" customHeight="1">
      <c r="Q138" s="12"/>
    </row>
    <row r="139" spans="11:17" ht="13.5" customHeight="1">
      <c r="Q139" s="12"/>
    </row>
    <row r="140" spans="11:17" ht="13.5" customHeight="1">
      <c r="Q140" s="12"/>
    </row>
    <row r="141" spans="11:17" ht="13.5" customHeight="1">
      <c r="Q141" s="12"/>
    </row>
    <row r="142" spans="11:17" ht="13.5" customHeight="1">
      <c r="Q142" s="12"/>
    </row>
    <row r="143" spans="11:17" ht="13.5" customHeight="1">
      <c r="Q143" s="12"/>
    </row>
    <row r="144" spans="11:17" ht="13.5" customHeight="1">
      <c r="Q144" s="12"/>
    </row>
    <row r="145" spans="17:17" ht="13.5" customHeight="1">
      <c r="Q145" s="12"/>
    </row>
    <row r="146" spans="17:17" ht="13.5" customHeight="1">
      <c r="Q146" s="12"/>
    </row>
    <row r="147" spans="17:17" ht="13.5" customHeight="1">
      <c r="Q147" s="12"/>
    </row>
    <row r="148" spans="17:17" ht="13.5" customHeight="1">
      <c r="Q148" s="12"/>
    </row>
    <row r="149" spans="17:17" ht="13.5" customHeight="1">
      <c r="Q149" s="12"/>
    </row>
    <row r="150" spans="17:17" ht="13.5" customHeight="1">
      <c r="Q150" s="12"/>
    </row>
    <row r="151" spans="17:17" ht="13.5" customHeight="1">
      <c r="Q151" s="12"/>
    </row>
    <row r="152" spans="17:17" ht="13.5" customHeight="1">
      <c r="Q152" s="12"/>
    </row>
    <row r="153" spans="17:17" ht="13.5" customHeight="1">
      <c r="Q153" s="12"/>
    </row>
    <row r="154" spans="17:17" ht="13.5" customHeight="1">
      <c r="Q154" s="12"/>
    </row>
    <row r="155" spans="17:17" ht="13.5" customHeight="1">
      <c r="Q155" s="12"/>
    </row>
    <row r="156" spans="17:17" ht="13.5" customHeight="1">
      <c r="Q156" s="12"/>
    </row>
    <row r="157" spans="17:17" ht="13.5" customHeight="1">
      <c r="Q157" s="12"/>
    </row>
    <row r="158" spans="17:17" ht="13.5" customHeight="1">
      <c r="Q158" s="12"/>
    </row>
    <row r="159" spans="17:17" ht="13.5" customHeight="1">
      <c r="Q159" s="12"/>
    </row>
    <row r="160" spans="17:17" ht="13.5" customHeight="1">
      <c r="Q160" s="12"/>
    </row>
    <row r="161" spans="17:17" ht="13.5" customHeight="1">
      <c r="Q161" s="12"/>
    </row>
    <row r="162" spans="17:17" ht="13.5" customHeight="1">
      <c r="Q162" s="12"/>
    </row>
    <row r="163" spans="17:17" ht="13.5" customHeight="1">
      <c r="Q163" s="12"/>
    </row>
    <row r="164" spans="17:17" ht="13.5" customHeight="1">
      <c r="Q164" s="12"/>
    </row>
    <row r="165" spans="17:17" ht="13.5" customHeight="1">
      <c r="Q165" s="12"/>
    </row>
    <row r="166" spans="17:17" ht="13.5" customHeight="1">
      <c r="Q166" s="12"/>
    </row>
    <row r="167" spans="17:17" ht="13.5" customHeight="1">
      <c r="Q167" s="12"/>
    </row>
    <row r="168" spans="17:17" ht="13.5" customHeight="1">
      <c r="Q168" s="12"/>
    </row>
    <row r="169" spans="17:17" ht="13.5" customHeight="1">
      <c r="Q169" s="12"/>
    </row>
    <row r="170" spans="17:17" ht="13.5" customHeight="1">
      <c r="Q170" s="12"/>
    </row>
    <row r="171" spans="17:17" ht="13.5" customHeight="1">
      <c r="Q171" s="12"/>
    </row>
    <row r="172" spans="17:17" ht="13.5" customHeight="1">
      <c r="Q172" s="12"/>
    </row>
    <row r="173" spans="17:17" ht="13.5" customHeight="1">
      <c r="Q173" s="12"/>
    </row>
    <row r="174" spans="17:17" ht="13.5" customHeight="1">
      <c r="Q174" s="12"/>
    </row>
    <row r="175" spans="17:17" ht="13.5" customHeight="1">
      <c r="Q175" s="12"/>
    </row>
    <row r="176" spans="17:17" ht="13.5" customHeight="1">
      <c r="Q176" s="12"/>
    </row>
    <row r="177" spans="17:17" ht="13.5" customHeight="1">
      <c r="Q177" s="12"/>
    </row>
    <row r="178" spans="17:17" ht="13.5" customHeight="1">
      <c r="Q178" s="12"/>
    </row>
    <row r="179" spans="17:17" ht="13.5" customHeight="1">
      <c r="Q179" s="12"/>
    </row>
    <row r="180" spans="17:17" ht="13.5" customHeight="1">
      <c r="Q180" s="12"/>
    </row>
    <row r="181" spans="17:17" ht="13.5" customHeight="1">
      <c r="Q181" s="12"/>
    </row>
    <row r="182" spans="17:17" ht="13.5" customHeight="1">
      <c r="Q182" s="12"/>
    </row>
    <row r="183" spans="17:17" ht="13.5" customHeight="1">
      <c r="Q183" s="12"/>
    </row>
    <row r="184" spans="17:17" ht="13.5" customHeight="1">
      <c r="Q184" s="12"/>
    </row>
    <row r="185" spans="17:17" ht="13.5" customHeight="1">
      <c r="Q185" s="12"/>
    </row>
    <row r="186" spans="17:17" ht="13.5" customHeight="1">
      <c r="Q186" s="12"/>
    </row>
    <row r="187" spans="17:17" ht="13.5" customHeight="1">
      <c r="Q187" s="12"/>
    </row>
    <row r="188" spans="17:17" ht="13.5" customHeight="1">
      <c r="Q188" s="12"/>
    </row>
    <row r="189" spans="17:17" ht="13.5" customHeight="1">
      <c r="Q189" s="12"/>
    </row>
    <row r="190" spans="17:17" ht="13.5" customHeight="1">
      <c r="Q190" s="12"/>
    </row>
    <row r="191" spans="17:17" ht="13.5" customHeight="1">
      <c r="Q191" s="12"/>
    </row>
    <row r="192" spans="17:17" ht="13.5" customHeight="1">
      <c r="Q192" s="12"/>
    </row>
    <row r="193" spans="17:17" ht="13.5" customHeight="1">
      <c r="Q193" s="12"/>
    </row>
    <row r="194" spans="17:17" ht="13.5" customHeight="1">
      <c r="Q194" s="12"/>
    </row>
    <row r="195" spans="17:17" ht="13.5" customHeight="1">
      <c r="Q195" s="12"/>
    </row>
    <row r="196" spans="17:17" ht="13.5" customHeight="1">
      <c r="Q196" s="12"/>
    </row>
    <row r="197" spans="17:17" ht="13.5" customHeight="1">
      <c r="Q197" s="12"/>
    </row>
    <row r="198" spans="17:17" ht="13.5" customHeight="1">
      <c r="Q198" s="12"/>
    </row>
    <row r="199" spans="17:17" ht="13.5" customHeight="1">
      <c r="Q199" s="12"/>
    </row>
    <row r="200" spans="17:17" ht="13.5" customHeight="1">
      <c r="Q200" s="12"/>
    </row>
    <row r="201" spans="17:17" ht="13.5" customHeight="1">
      <c r="Q201" s="12"/>
    </row>
    <row r="202" spans="17:17" ht="13.5" customHeight="1">
      <c r="Q202" s="12"/>
    </row>
    <row r="203" spans="17:17" ht="13.5" customHeight="1">
      <c r="Q203" s="12"/>
    </row>
    <row r="204" spans="17:17" ht="13.5" customHeight="1">
      <c r="Q204" s="12"/>
    </row>
    <row r="205" spans="17:17" ht="13.5" customHeight="1">
      <c r="Q205" s="12"/>
    </row>
    <row r="206" spans="17:17" ht="13.5" customHeight="1">
      <c r="Q206" s="12"/>
    </row>
    <row r="207" spans="17:17" ht="13.5" customHeight="1">
      <c r="Q207" s="12"/>
    </row>
    <row r="208" spans="17:17" ht="13.5" customHeight="1">
      <c r="Q208" s="12"/>
    </row>
    <row r="209" spans="17:17" ht="13.5" customHeight="1">
      <c r="Q209" s="12"/>
    </row>
    <row r="210" spans="17:17" ht="13.5" customHeight="1">
      <c r="Q210" s="12"/>
    </row>
    <row r="211" spans="17:17" ht="13.5" customHeight="1">
      <c r="Q211" s="12"/>
    </row>
    <row r="212" spans="17:17" ht="13.5" customHeight="1">
      <c r="Q212" s="12"/>
    </row>
    <row r="213" spans="17:17" ht="13.5" customHeight="1">
      <c r="Q213" s="12"/>
    </row>
    <row r="214" spans="17:17" ht="13.5" customHeight="1">
      <c r="Q214" s="12"/>
    </row>
    <row r="215" spans="17:17" ht="13.5" customHeight="1">
      <c r="Q215" s="12"/>
    </row>
    <row r="216" spans="17:17" ht="13.5" customHeight="1">
      <c r="Q216" s="12"/>
    </row>
    <row r="217" spans="17:17" ht="13.5" customHeight="1">
      <c r="Q217" s="12"/>
    </row>
    <row r="218" spans="17:17" ht="13.5" customHeight="1">
      <c r="Q218" s="12"/>
    </row>
    <row r="219" spans="17:17" ht="13.5" customHeight="1">
      <c r="Q219" s="12"/>
    </row>
    <row r="220" spans="17:17" ht="13.5" customHeight="1">
      <c r="Q220" s="12"/>
    </row>
    <row r="221" spans="17:17" ht="13.5" customHeight="1">
      <c r="Q221" s="12"/>
    </row>
    <row r="222" spans="17:17" ht="13.5" customHeight="1">
      <c r="Q222" s="12"/>
    </row>
    <row r="223" spans="17:17" ht="13.5" customHeight="1">
      <c r="Q223" s="12"/>
    </row>
    <row r="224" spans="17:17" ht="13.5" customHeight="1">
      <c r="Q224" s="12"/>
    </row>
    <row r="225" spans="17:17" ht="13.5" customHeight="1">
      <c r="Q225" s="12"/>
    </row>
    <row r="226" spans="17:17" ht="13.5" customHeight="1">
      <c r="Q226" s="12"/>
    </row>
    <row r="227" spans="17:17" ht="13.5" customHeight="1">
      <c r="Q227" s="12"/>
    </row>
    <row r="228" spans="17:17" ht="13.5" customHeight="1">
      <c r="Q228" s="12"/>
    </row>
    <row r="229" spans="17:17" ht="13.5" customHeight="1">
      <c r="Q229" s="12"/>
    </row>
    <row r="230" spans="17:17" ht="13.5" customHeight="1">
      <c r="Q230" s="12"/>
    </row>
    <row r="231" spans="17:17" ht="13.5" customHeight="1">
      <c r="Q231" s="12"/>
    </row>
    <row r="232" spans="17:17">
      <c r="Q232" s="12"/>
    </row>
    <row r="233" spans="17:17">
      <c r="Q233" s="12"/>
    </row>
    <row r="234" spans="17:17">
      <c r="Q234" s="12"/>
    </row>
    <row r="235" spans="17:17">
      <c r="Q235" s="12"/>
    </row>
    <row r="236" spans="17:17">
      <c r="Q236" s="12"/>
    </row>
    <row r="237" spans="17:17">
      <c r="Q237" s="12"/>
    </row>
    <row r="238" spans="17:17">
      <c r="Q238" s="12"/>
    </row>
    <row r="239" spans="17:17">
      <c r="Q239" s="12"/>
    </row>
    <row r="240" spans="17:17">
      <c r="Q240" s="12"/>
    </row>
    <row r="241" spans="17:17">
      <c r="Q241" s="12"/>
    </row>
    <row r="242" spans="17:17">
      <c r="Q242" s="12"/>
    </row>
    <row r="243" spans="17:17">
      <c r="Q243" s="12"/>
    </row>
    <row r="244" spans="17:17">
      <c r="Q244" s="12"/>
    </row>
    <row r="245" spans="17:17">
      <c r="Q245" s="12"/>
    </row>
    <row r="246" spans="17:17">
      <c r="Q246" s="12"/>
    </row>
    <row r="247" spans="17:17">
      <c r="Q247" s="12"/>
    </row>
    <row r="248" spans="17:17">
      <c r="Q248" s="12"/>
    </row>
    <row r="249" spans="17:17">
      <c r="Q249" s="12"/>
    </row>
    <row r="250" spans="17:17">
      <c r="Q250" s="12"/>
    </row>
    <row r="251" spans="17:17">
      <c r="Q251" s="12"/>
    </row>
    <row r="252" spans="17:17">
      <c r="Q252" s="12"/>
    </row>
    <row r="253" spans="17:17">
      <c r="Q253" s="12"/>
    </row>
    <row r="254" spans="17:17">
      <c r="Q254" s="12"/>
    </row>
    <row r="255" spans="17:17">
      <c r="Q255" s="12"/>
    </row>
    <row r="256" spans="17:17">
      <c r="Q256" s="12"/>
    </row>
    <row r="257" spans="17:17">
      <c r="Q257" s="12"/>
    </row>
    <row r="258" spans="17:17">
      <c r="Q258" s="12"/>
    </row>
    <row r="259" spans="17:17">
      <c r="Q259" s="12"/>
    </row>
    <row r="260" spans="17:17">
      <c r="Q260" s="12"/>
    </row>
    <row r="261" spans="17:17">
      <c r="Q261" s="12"/>
    </row>
    <row r="262" spans="17:17">
      <c r="Q262" s="12"/>
    </row>
    <row r="263" spans="17:17">
      <c r="Q263" s="12"/>
    </row>
    <row r="264" spans="17:17">
      <c r="Q264" s="12"/>
    </row>
    <row r="265" spans="17:17">
      <c r="Q265" s="12"/>
    </row>
    <row r="266" spans="17:17">
      <c r="Q266" s="12"/>
    </row>
    <row r="267" spans="17:17">
      <c r="Q267" s="12"/>
    </row>
    <row r="268" spans="17:17">
      <c r="Q268" s="12"/>
    </row>
    <row r="269" spans="17:17">
      <c r="Q269" s="12"/>
    </row>
    <row r="270" spans="17:17">
      <c r="Q270" s="12"/>
    </row>
    <row r="271" spans="17:17">
      <c r="Q271" s="12"/>
    </row>
    <row r="272" spans="17:17">
      <c r="Q272" s="12"/>
    </row>
    <row r="273" spans="17:17">
      <c r="Q273" s="12"/>
    </row>
    <row r="274" spans="17:17">
      <c r="Q274" s="12"/>
    </row>
    <row r="275" spans="17:17">
      <c r="Q275" s="12"/>
    </row>
    <row r="276" spans="17:17">
      <c r="Q276" s="12"/>
    </row>
    <row r="277" spans="17:17">
      <c r="Q277" s="12"/>
    </row>
    <row r="278" spans="17:17">
      <c r="Q278" s="12"/>
    </row>
    <row r="279" spans="17:17">
      <c r="Q279" s="12"/>
    </row>
    <row r="280" spans="17:17">
      <c r="Q280" s="12"/>
    </row>
    <row r="281" spans="17:17">
      <c r="Q281" s="12"/>
    </row>
    <row r="282" spans="17:17">
      <c r="Q282" s="12"/>
    </row>
    <row r="283" spans="17:17">
      <c r="Q283" s="12"/>
    </row>
    <row r="284" spans="17:17">
      <c r="Q284" s="12"/>
    </row>
    <row r="285" spans="17:17">
      <c r="Q285" s="12"/>
    </row>
    <row r="286" spans="17:17">
      <c r="Q286" s="12"/>
    </row>
    <row r="287" spans="17:17">
      <c r="Q287" s="12"/>
    </row>
    <row r="288" spans="17:17">
      <c r="Q288" s="12"/>
    </row>
    <row r="289" spans="17:17">
      <c r="Q289" s="12"/>
    </row>
    <row r="290" spans="17:17">
      <c r="Q290" s="12"/>
    </row>
    <row r="291" spans="17:17">
      <c r="Q291" s="12"/>
    </row>
    <row r="292" spans="17:17">
      <c r="Q292" s="12"/>
    </row>
    <row r="293" spans="17:17">
      <c r="Q293" s="12"/>
    </row>
    <row r="294" spans="17:17">
      <c r="Q294" s="12"/>
    </row>
    <row r="295" spans="17:17">
      <c r="Q295" s="12"/>
    </row>
    <row r="296" spans="17:17">
      <c r="Q296" s="12"/>
    </row>
    <row r="297" spans="17:17">
      <c r="Q297" s="12"/>
    </row>
    <row r="298" spans="17:17">
      <c r="Q298" s="12"/>
    </row>
    <row r="299" spans="17:17">
      <c r="Q299" s="12"/>
    </row>
    <row r="300" spans="17:17">
      <c r="Q300" s="12"/>
    </row>
    <row r="301" spans="17:17">
      <c r="Q301" s="12"/>
    </row>
    <row r="302" spans="17:17">
      <c r="Q302" s="12"/>
    </row>
    <row r="303" spans="17:17">
      <c r="Q303" s="12"/>
    </row>
    <row r="304" spans="17:17">
      <c r="Q304" s="12"/>
    </row>
    <row r="305" spans="17:17">
      <c r="Q305" s="12"/>
    </row>
    <row r="306" spans="17:17">
      <c r="Q306" s="12"/>
    </row>
    <row r="307" spans="17:17">
      <c r="Q307" s="12"/>
    </row>
    <row r="308" spans="17:17">
      <c r="Q308" s="12"/>
    </row>
    <row r="309" spans="17:17">
      <c r="Q309" s="12"/>
    </row>
    <row r="310" spans="17:17">
      <c r="Q310" s="12"/>
    </row>
    <row r="311" spans="17:17">
      <c r="Q311" s="12"/>
    </row>
    <row r="312" spans="17:17">
      <c r="Q312" s="12"/>
    </row>
    <row r="313" spans="17:17">
      <c r="Q313" s="12"/>
    </row>
    <row r="314" spans="17:17">
      <c r="Q314" s="12"/>
    </row>
    <row r="315" spans="17:17">
      <c r="Q315" s="12"/>
    </row>
    <row r="316" spans="17:17">
      <c r="Q316" s="12"/>
    </row>
    <row r="317" spans="17:17">
      <c r="Q317" s="12"/>
    </row>
    <row r="318" spans="17:17">
      <c r="Q318" s="12"/>
    </row>
    <row r="319" spans="17:17">
      <c r="Q319" s="12"/>
    </row>
    <row r="320" spans="17:17">
      <c r="Q320" s="12"/>
    </row>
    <row r="321" spans="17:17">
      <c r="Q321" s="12"/>
    </row>
    <row r="322" spans="17:17">
      <c r="Q322" s="12"/>
    </row>
    <row r="323" spans="17:17">
      <c r="Q323" s="12"/>
    </row>
    <row r="324" spans="17:17">
      <c r="Q324" s="12"/>
    </row>
    <row r="325" spans="17:17">
      <c r="Q325" s="12"/>
    </row>
    <row r="326" spans="17:17">
      <c r="Q326" s="12"/>
    </row>
    <row r="327" spans="17:17">
      <c r="Q327" s="12"/>
    </row>
    <row r="328" spans="17:17">
      <c r="Q328" s="12"/>
    </row>
    <row r="329" spans="17:17">
      <c r="Q329" s="12"/>
    </row>
    <row r="330" spans="17:17">
      <c r="Q330" s="12"/>
    </row>
    <row r="331" spans="17:17">
      <c r="Q331" s="12"/>
    </row>
    <row r="332" spans="17:17">
      <c r="Q332" s="12"/>
    </row>
    <row r="333" spans="17:17">
      <c r="Q333" s="12"/>
    </row>
    <row r="334" spans="17:17">
      <c r="Q334" s="12"/>
    </row>
    <row r="335" spans="17:17">
      <c r="Q335" s="12"/>
    </row>
    <row r="336" spans="17:17">
      <c r="Q336" s="12"/>
    </row>
    <row r="337" spans="17:17">
      <c r="Q337" s="12"/>
    </row>
    <row r="338" spans="17:17">
      <c r="Q338" s="12"/>
    </row>
    <row r="339" spans="17:17">
      <c r="Q339" s="12"/>
    </row>
    <row r="340" spans="17:17">
      <c r="Q340" s="12"/>
    </row>
    <row r="341" spans="17:17">
      <c r="Q341" s="12"/>
    </row>
    <row r="342" spans="17:17">
      <c r="Q342" s="12"/>
    </row>
    <row r="343" spans="17:17">
      <c r="Q343" s="12"/>
    </row>
    <row r="344" spans="17:17">
      <c r="Q344" s="12"/>
    </row>
    <row r="345" spans="17:17">
      <c r="Q345" s="12"/>
    </row>
    <row r="346" spans="17:17">
      <c r="Q346" s="12"/>
    </row>
    <row r="347" spans="17:17">
      <c r="Q347" s="12"/>
    </row>
    <row r="348" spans="17:17">
      <c r="Q348" s="12"/>
    </row>
    <row r="349" spans="17:17">
      <c r="Q349" s="12"/>
    </row>
    <row r="350" spans="17:17">
      <c r="Q350" s="12"/>
    </row>
    <row r="351" spans="17:17">
      <c r="Q351" s="12"/>
    </row>
    <row r="352" spans="17:17">
      <c r="Q352" s="12"/>
    </row>
    <row r="353" spans="17:17">
      <c r="Q353" s="12"/>
    </row>
    <row r="354" spans="17:17">
      <c r="Q354" s="12"/>
    </row>
    <row r="355" spans="17:17">
      <c r="Q355" s="12"/>
    </row>
    <row r="356" spans="17:17">
      <c r="Q356" s="12"/>
    </row>
    <row r="357" spans="17:17">
      <c r="Q357" s="12"/>
    </row>
    <row r="358" spans="17:17">
      <c r="Q358" s="12"/>
    </row>
    <row r="359" spans="17:17">
      <c r="Q359" s="12"/>
    </row>
    <row r="360" spans="17:17">
      <c r="Q360" s="12"/>
    </row>
    <row r="361" spans="17:17">
      <c r="Q361" s="12"/>
    </row>
    <row r="362" spans="17:17">
      <c r="Q362" s="12"/>
    </row>
    <row r="363" spans="17:17">
      <c r="Q363" s="12"/>
    </row>
    <row r="364" spans="17:17">
      <c r="Q364" s="12"/>
    </row>
    <row r="365" spans="17:17">
      <c r="Q365" s="12"/>
    </row>
    <row r="366" spans="17:17">
      <c r="Q366" s="12"/>
    </row>
    <row r="367" spans="17:17">
      <c r="Q367" s="12"/>
    </row>
    <row r="368" spans="17:17">
      <c r="Q368" s="12"/>
    </row>
    <row r="369" spans="17:17">
      <c r="Q369" s="12"/>
    </row>
    <row r="370" spans="17:17">
      <c r="Q370" s="12"/>
    </row>
    <row r="371" spans="17:17">
      <c r="Q371" s="12"/>
    </row>
    <row r="372" spans="17:17">
      <c r="Q372" s="12"/>
    </row>
    <row r="373" spans="17:17">
      <c r="Q373" s="12"/>
    </row>
    <row r="374" spans="17:17">
      <c r="Q374" s="12"/>
    </row>
    <row r="375" spans="17:17">
      <c r="Q375" s="12"/>
    </row>
    <row r="376" spans="17:17">
      <c r="Q376" s="12"/>
    </row>
    <row r="377" spans="17:17">
      <c r="Q377" s="12"/>
    </row>
    <row r="378" spans="17:17">
      <c r="Q378" s="12"/>
    </row>
    <row r="379" spans="17:17">
      <c r="Q379" s="12"/>
    </row>
    <row r="380" spans="17:17">
      <c r="Q380" s="12"/>
    </row>
    <row r="381" spans="17:17">
      <c r="Q381" s="12"/>
    </row>
    <row r="382" spans="17:17">
      <c r="Q382" s="12"/>
    </row>
    <row r="383" spans="17:17">
      <c r="Q383" s="12"/>
    </row>
    <row r="384" spans="17:17">
      <c r="Q384" s="12"/>
    </row>
    <row r="385" spans="17:17">
      <c r="Q385" s="12"/>
    </row>
    <row r="386" spans="17:17">
      <c r="Q386" s="12"/>
    </row>
    <row r="387" spans="17:17">
      <c r="Q387" s="12"/>
    </row>
    <row r="388" spans="17:17">
      <c r="Q388" s="12"/>
    </row>
    <row r="389" spans="17:17">
      <c r="Q389" s="12"/>
    </row>
    <row r="390" spans="17:17">
      <c r="Q390" s="12"/>
    </row>
    <row r="391" spans="17:17">
      <c r="Q391" s="12"/>
    </row>
    <row r="392" spans="17:17">
      <c r="Q392" s="12"/>
    </row>
    <row r="393" spans="17:17">
      <c r="Q393" s="12"/>
    </row>
    <row r="394" spans="17:17">
      <c r="Q394" s="12"/>
    </row>
    <row r="395" spans="17:17">
      <c r="Q395" s="12"/>
    </row>
    <row r="396" spans="17:17">
      <c r="Q396" s="12"/>
    </row>
    <row r="397" spans="17:17">
      <c r="Q397" s="12"/>
    </row>
    <row r="398" spans="17:17">
      <c r="Q398" s="12"/>
    </row>
    <row r="399" spans="17:17">
      <c r="Q399" s="12"/>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workbookViewId="0">
      <pane ySplit="3" topLeftCell="A4" activePane="bottomLeft" state="frozen"/>
      <selection activeCell="M48" sqref="M48"/>
      <selection pane="bottomLeft" activeCell="C37" sqref="C37"/>
    </sheetView>
  </sheetViews>
  <sheetFormatPr defaultColWidth="8.85546875" defaultRowHeight="12.75"/>
  <cols>
    <col min="1" max="1" width="19.28515625" customWidth="1"/>
    <col min="2" max="2" width="14" customWidth="1"/>
    <col min="3" max="3" width="14.140625" customWidth="1"/>
    <col min="4" max="4" width="11.140625" bestFit="1" customWidth="1"/>
    <col min="5" max="5" width="11.28515625" customWidth="1"/>
    <col min="6" max="7" width="12" customWidth="1"/>
    <col min="8" max="8" width="14" bestFit="1" customWidth="1"/>
    <col min="9" max="9" width="12" bestFit="1" customWidth="1"/>
  </cols>
  <sheetData>
    <row r="1" spans="1:8" ht="15">
      <c r="A1" s="13" t="s">
        <v>1</v>
      </c>
    </row>
    <row r="2" spans="1:8" ht="12" customHeight="1"/>
    <row r="3" spans="1:8" ht="51.75" customHeight="1">
      <c r="B3" s="444" t="s">
        <v>7</v>
      </c>
      <c r="C3" s="444" t="s">
        <v>8</v>
      </c>
      <c r="D3" s="444" t="s">
        <v>10</v>
      </c>
      <c r="E3" s="444" t="s">
        <v>11</v>
      </c>
      <c r="F3" s="444" t="s">
        <v>9</v>
      </c>
      <c r="G3" s="444" t="s">
        <v>375</v>
      </c>
    </row>
    <row r="4" spans="1:8" ht="12.75" customHeight="1">
      <c r="A4" s="172" t="s">
        <v>315</v>
      </c>
      <c r="B4" s="17">
        <v>226189.54</v>
      </c>
      <c r="C4" s="17"/>
      <c r="D4" s="17"/>
      <c r="E4" s="17"/>
      <c r="F4" s="17">
        <v>59279</v>
      </c>
      <c r="G4" s="550">
        <f t="shared" ref="G4:G51" si="0">SUM(B4:F4)</f>
        <v>285468.54000000004</v>
      </c>
      <c r="H4" s="555"/>
    </row>
    <row r="5" spans="1:8" ht="12.75" customHeight="1">
      <c r="A5" s="19" t="s">
        <v>424</v>
      </c>
      <c r="B5" s="17">
        <v>268039</v>
      </c>
      <c r="C5" s="17"/>
      <c r="D5" s="17"/>
      <c r="E5" s="17"/>
      <c r="F5" s="17">
        <v>11325</v>
      </c>
      <c r="G5" s="550">
        <f t="shared" si="0"/>
        <v>279364</v>
      </c>
      <c r="H5" s="555"/>
    </row>
    <row r="6" spans="1:8" ht="12.75" customHeight="1">
      <c r="A6" s="229" t="s">
        <v>425</v>
      </c>
      <c r="B6" s="17">
        <v>257576</v>
      </c>
      <c r="C6" s="17">
        <v>12382</v>
      </c>
      <c r="D6" s="17">
        <v>30365</v>
      </c>
      <c r="E6" s="17"/>
      <c r="F6" s="17">
        <v>4160</v>
      </c>
      <c r="G6" s="550">
        <f t="shared" si="0"/>
        <v>304483</v>
      </c>
      <c r="H6" s="555"/>
    </row>
    <row r="7" spans="1:8" ht="12.75" customHeight="1">
      <c r="A7" s="229" t="s">
        <v>426</v>
      </c>
      <c r="B7" s="17">
        <v>190965.38</v>
      </c>
      <c r="C7" s="17">
        <v>41098.86</v>
      </c>
      <c r="D7" s="17">
        <v>74672.649999999994</v>
      </c>
      <c r="E7" s="17"/>
      <c r="F7" s="17">
        <v>26250</v>
      </c>
      <c r="G7" s="550">
        <f t="shared" si="0"/>
        <v>332986.89</v>
      </c>
      <c r="H7" s="555"/>
    </row>
    <row r="8" spans="1:8" ht="12.75" customHeight="1">
      <c r="A8" s="381" t="s">
        <v>154</v>
      </c>
      <c r="B8" s="17">
        <v>105155.48</v>
      </c>
      <c r="C8" s="17">
        <v>1285.25</v>
      </c>
      <c r="D8" s="17">
        <v>25936.48</v>
      </c>
      <c r="E8" s="17"/>
      <c r="F8" s="17">
        <v>6999</v>
      </c>
      <c r="G8" s="550">
        <f t="shared" si="0"/>
        <v>139376.21</v>
      </c>
      <c r="H8" s="555"/>
    </row>
    <row r="9" spans="1:8" ht="12.75" customHeight="1">
      <c r="A9" s="171" t="s">
        <v>316</v>
      </c>
      <c r="B9" s="17">
        <v>90609</v>
      </c>
      <c r="C9" s="17"/>
      <c r="D9" s="17">
        <v>5429.43</v>
      </c>
      <c r="E9" s="17"/>
      <c r="F9" s="17">
        <v>19188</v>
      </c>
      <c r="G9" s="550">
        <f t="shared" si="0"/>
        <v>115226.43</v>
      </c>
      <c r="H9" s="555"/>
    </row>
    <row r="10" spans="1:8" ht="12.75" customHeight="1">
      <c r="A10" s="229" t="s">
        <v>427</v>
      </c>
      <c r="B10" s="17">
        <v>222239.32</v>
      </c>
      <c r="C10" s="17">
        <v>31240.49</v>
      </c>
      <c r="D10" s="17">
        <v>19602.939999999999</v>
      </c>
      <c r="E10" s="17">
        <v>16707.419999999998</v>
      </c>
      <c r="F10" s="17">
        <v>14726.16</v>
      </c>
      <c r="G10" s="550">
        <f t="shared" si="0"/>
        <v>304516.32999999996</v>
      </c>
      <c r="H10" s="555"/>
    </row>
    <row r="11" spans="1:8" ht="12.75" customHeight="1">
      <c r="A11" s="381" t="s">
        <v>577</v>
      </c>
      <c r="B11" s="17">
        <v>41865.17</v>
      </c>
      <c r="C11" s="17">
        <v>14946.46</v>
      </c>
      <c r="D11" s="17">
        <v>8799.52</v>
      </c>
      <c r="E11" s="17">
        <v>1821.94</v>
      </c>
      <c r="F11" s="17"/>
      <c r="G11" s="550">
        <f t="shared" si="0"/>
        <v>67433.09</v>
      </c>
      <c r="H11" s="555"/>
    </row>
    <row r="12" spans="1:8" ht="12.75" customHeight="1">
      <c r="A12" s="381" t="s">
        <v>428</v>
      </c>
      <c r="B12" s="560">
        <v>864490</v>
      </c>
      <c r="C12" s="560">
        <v>248993</v>
      </c>
      <c r="D12" s="560">
        <v>257429</v>
      </c>
      <c r="E12" s="560"/>
      <c r="F12" s="560">
        <v>14852</v>
      </c>
      <c r="G12" s="572">
        <f t="shared" si="0"/>
        <v>1385764</v>
      </c>
      <c r="H12" s="555"/>
    </row>
    <row r="13" spans="1:8" ht="12.75" customHeight="1">
      <c r="A13" s="229" t="s">
        <v>429</v>
      </c>
      <c r="B13" s="17">
        <v>293347.34000000003</v>
      </c>
      <c r="C13" s="17">
        <v>64448.72</v>
      </c>
      <c r="D13" s="17">
        <v>3439.37</v>
      </c>
      <c r="E13" s="17">
        <v>10443.14</v>
      </c>
      <c r="F13" s="17">
        <v>4830.76</v>
      </c>
      <c r="G13" s="550">
        <f t="shared" si="0"/>
        <v>376509.33000000007</v>
      </c>
      <c r="H13" s="555"/>
    </row>
    <row r="14" spans="1:8" ht="12.75" customHeight="1">
      <c r="A14" s="171" t="s">
        <v>551</v>
      </c>
      <c r="B14" s="17">
        <v>130098.69</v>
      </c>
      <c r="C14" s="17"/>
      <c r="D14" s="17">
        <v>3608</v>
      </c>
      <c r="E14" s="17"/>
      <c r="F14" s="17"/>
      <c r="G14" s="550">
        <f t="shared" si="0"/>
        <v>133706.69</v>
      </c>
      <c r="H14" s="555"/>
    </row>
    <row r="15" spans="1:8" ht="12.75" customHeight="1">
      <c r="A15" s="4" t="s">
        <v>317</v>
      </c>
      <c r="B15" s="17">
        <v>73872.78</v>
      </c>
      <c r="C15" s="17">
        <v>53198.15</v>
      </c>
      <c r="D15" s="17">
        <v>7318.76</v>
      </c>
      <c r="E15" s="17">
        <v>9801.42</v>
      </c>
      <c r="F15" s="17"/>
      <c r="G15" s="550">
        <f t="shared" si="0"/>
        <v>144191.11000000002</v>
      </c>
      <c r="H15" s="555"/>
    </row>
    <row r="16" spans="1:8" ht="12.75" customHeight="1">
      <c r="A16" s="381" t="s">
        <v>514</v>
      </c>
      <c r="B16" s="17">
        <v>8827</v>
      </c>
      <c r="C16" s="17">
        <v>261</v>
      </c>
      <c r="D16" s="17">
        <v>2339</v>
      </c>
      <c r="E16" s="17">
        <v>261</v>
      </c>
      <c r="F16" s="17">
        <v>14857</v>
      </c>
      <c r="G16" s="550">
        <f t="shared" si="0"/>
        <v>26545</v>
      </c>
      <c r="H16" s="555"/>
    </row>
    <row r="17" spans="1:8" ht="12.75" customHeight="1">
      <c r="A17" s="229" t="s">
        <v>516</v>
      </c>
      <c r="B17" s="17">
        <v>77488</v>
      </c>
      <c r="C17" s="17">
        <v>384</v>
      </c>
      <c r="D17" s="17">
        <v>3008</v>
      </c>
      <c r="E17" s="17"/>
      <c r="F17" s="17"/>
      <c r="G17" s="550">
        <f t="shared" si="0"/>
        <v>80880</v>
      </c>
      <c r="H17" s="555"/>
    </row>
    <row r="18" spans="1:8" ht="12.75" customHeight="1">
      <c r="A18" s="229" t="s">
        <v>430</v>
      </c>
      <c r="B18" s="17">
        <v>792711</v>
      </c>
      <c r="C18" s="17">
        <v>20829</v>
      </c>
      <c r="D18" s="17">
        <v>149143</v>
      </c>
      <c r="E18" s="17">
        <v>3056</v>
      </c>
      <c r="F18" s="17"/>
      <c r="G18" s="550">
        <f t="shared" si="0"/>
        <v>965739</v>
      </c>
      <c r="H18" s="555"/>
    </row>
    <row r="19" spans="1:8" ht="12.75" customHeight="1">
      <c r="A19" s="229" t="s">
        <v>431</v>
      </c>
      <c r="B19" s="17">
        <v>614170</v>
      </c>
      <c r="C19" s="17">
        <v>117964</v>
      </c>
      <c r="D19" s="17">
        <v>27893.95</v>
      </c>
      <c r="E19" s="17">
        <v>11427.38</v>
      </c>
      <c r="F19" s="17">
        <v>213636.93</v>
      </c>
      <c r="G19" s="550">
        <f t="shared" si="0"/>
        <v>985092.26</v>
      </c>
      <c r="H19" s="555"/>
    </row>
    <row r="20" spans="1:8" ht="12.75" customHeight="1">
      <c r="A20" s="229" t="s">
        <v>432</v>
      </c>
      <c r="B20" s="17">
        <v>166299.26</v>
      </c>
      <c r="C20" s="17">
        <v>71271.11</v>
      </c>
      <c r="D20" s="17">
        <v>17926.03</v>
      </c>
      <c r="E20" s="17">
        <v>300</v>
      </c>
      <c r="F20" s="17">
        <v>35725.25</v>
      </c>
      <c r="G20" s="550">
        <f t="shared" si="0"/>
        <v>291521.65000000002</v>
      </c>
      <c r="H20" s="555"/>
    </row>
    <row r="21" spans="1:8" ht="12.75" customHeight="1">
      <c r="A21" s="229" t="s">
        <v>21</v>
      </c>
      <c r="B21" s="17">
        <v>242200</v>
      </c>
      <c r="C21" s="17">
        <v>1541.54</v>
      </c>
      <c r="D21" s="17">
        <v>41159.83</v>
      </c>
      <c r="E21" s="17"/>
      <c r="F21" s="17"/>
      <c r="G21" s="550">
        <f t="shared" si="0"/>
        <v>284901.37</v>
      </c>
      <c r="H21" s="555"/>
    </row>
    <row r="22" spans="1:8" ht="12.75" customHeight="1">
      <c r="A22" s="381" t="s">
        <v>433</v>
      </c>
      <c r="B22" s="177">
        <v>102974.32</v>
      </c>
      <c r="C22" s="177">
        <v>74123.51999999999</v>
      </c>
      <c r="D22" s="177">
        <v>15108</v>
      </c>
      <c r="E22" s="177"/>
      <c r="F22" s="177">
        <v>144426</v>
      </c>
      <c r="G22" s="550">
        <f t="shared" si="0"/>
        <v>336631.83999999997</v>
      </c>
      <c r="H22" s="555"/>
    </row>
    <row r="23" spans="1:8" ht="12.75" customHeight="1">
      <c r="A23" s="229" t="s">
        <v>434</v>
      </c>
      <c r="B23" s="17">
        <v>329123</v>
      </c>
      <c r="C23" s="17"/>
      <c r="D23" s="17">
        <v>129255</v>
      </c>
      <c r="E23" s="17"/>
      <c r="F23" s="17"/>
      <c r="G23" s="550">
        <f t="shared" si="0"/>
        <v>458378</v>
      </c>
      <c r="H23" s="555"/>
    </row>
    <row r="24" spans="1:8" ht="12.75" customHeight="1">
      <c r="A24" s="171" t="s">
        <v>318</v>
      </c>
      <c r="B24" s="560">
        <v>692000</v>
      </c>
      <c r="C24" s="560"/>
      <c r="D24" s="560"/>
      <c r="E24" s="560"/>
      <c r="F24" s="560">
        <v>10663.68</v>
      </c>
      <c r="G24" s="572">
        <f t="shared" si="0"/>
        <v>702663.68000000005</v>
      </c>
      <c r="H24" s="555"/>
    </row>
    <row r="25" spans="1:8" ht="12.75" customHeight="1">
      <c r="A25" s="171" t="s">
        <v>319</v>
      </c>
      <c r="B25" s="17">
        <v>83471.45</v>
      </c>
      <c r="C25" s="17"/>
      <c r="D25" s="17">
        <v>8001.08</v>
      </c>
      <c r="E25" s="17">
        <v>912.87</v>
      </c>
      <c r="F25" s="17">
        <v>1541.06</v>
      </c>
      <c r="G25" s="550">
        <f t="shared" si="0"/>
        <v>93926.459999999992</v>
      </c>
      <c r="H25" s="555"/>
    </row>
    <row r="26" spans="1:8" ht="12.75" customHeight="1">
      <c r="A26" s="171" t="s">
        <v>320</v>
      </c>
      <c r="B26" s="17">
        <v>510204.32</v>
      </c>
      <c r="C26" s="17"/>
      <c r="D26" s="17">
        <v>2724.66</v>
      </c>
      <c r="E26" s="17"/>
      <c r="F26" s="17"/>
      <c r="G26" s="550">
        <f t="shared" si="0"/>
        <v>512928.98</v>
      </c>
      <c r="H26" s="555"/>
    </row>
    <row r="27" spans="1:8" ht="12.75" customHeight="1">
      <c r="A27" s="229" t="s">
        <v>435</v>
      </c>
      <c r="B27" s="17">
        <v>289799</v>
      </c>
      <c r="C27" s="17">
        <v>87178</v>
      </c>
      <c r="D27" s="17">
        <v>39202</v>
      </c>
      <c r="E27" s="17">
        <v>31297</v>
      </c>
      <c r="F27" s="17">
        <v>18552</v>
      </c>
      <c r="G27" s="550">
        <f t="shared" si="0"/>
        <v>466028</v>
      </c>
      <c r="H27" s="555"/>
    </row>
    <row r="28" spans="1:8" ht="12.75" customHeight="1">
      <c r="A28" s="229" t="s">
        <v>436</v>
      </c>
      <c r="B28" s="177">
        <v>409843.47</v>
      </c>
      <c r="C28" s="177">
        <v>44092.83</v>
      </c>
      <c r="D28" s="177">
        <v>19683.43</v>
      </c>
      <c r="E28" s="177">
        <v>103100.62</v>
      </c>
      <c r="F28" s="519"/>
      <c r="G28" s="550">
        <f t="shared" si="0"/>
        <v>576720.35</v>
      </c>
      <c r="H28" s="555"/>
    </row>
    <row r="29" spans="1:8" ht="12.75" customHeight="1">
      <c r="A29" s="229" t="s">
        <v>437</v>
      </c>
      <c r="B29" s="17">
        <v>194476.53</v>
      </c>
      <c r="C29" s="17">
        <v>16804.169999999998</v>
      </c>
      <c r="D29" s="17">
        <v>30259.8</v>
      </c>
      <c r="E29" s="17">
        <v>17748.439999999999</v>
      </c>
      <c r="F29" s="17">
        <v>14840.25</v>
      </c>
      <c r="G29" s="550">
        <f t="shared" si="0"/>
        <v>274129.19</v>
      </c>
      <c r="H29" s="555"/>
    </row>
    <row r="30" spans="1:8" ht="12.75" customHeight="1">
      <c r="A30" s="229" t="s">
        <v>284</v>
      </c>
      <c r="B30" s="17">
        <v>203708.26</v>
      </c>
      <c r="C30" s="17">
        <v>129937.04</v>
      </c>
      <c r="D30" s="17">
        <v>31198</v>
      </c>
      <c r="E30" s="17">
        <v>1073</v>
      </c>
      <c r="F30" s="17">
        <v>22562</v>
      </c>
      <c r="G30" s="550">
        <f t="shared" si="0"/>
        <v>388478.3</v>
      </c>
      <c r="H30" s="555"/>
    </row>
    <row r="31" spans="1:8" ht="12.75" customHeight="1">
      <c r="A31" s="229" t="s">
        <v>285</v>
      </c>
      <c r="B31" s="17">
        <v>75176.320000000007</v>
      </c>
      <c r="C31" s="17"/>
      <c r="D31" s="17">
        <v>7693.64</v>
      </c>
      <c r="E31" s="17"/>
      <c r="F31" s="17"/>
      <c r="G31" s="550">
        <f t="shared" si="0"/>
        <v>82869.960000000006</v>
      </c>
      <c r="H31" s="555"/>
    </row>
    <row r="32" spans="1:8" ht="12.75" customHeight="1">
      <c r="A32" s="4" t="s">
        <v>172</v>
      </c>
      <c r="B32" s="17">
        <v>39701.279999999999</v>
      </c>
      <c r="C32" s="17">
        <v>11942.36</v>
      </c>
      <c r="D32" s="17">
        <v>1938.8799999999999</v>
      </c>
      <c r="E32" s="17">
        <v>2159.21</v>
      </c>
      <c r="F32" s="17">
        <v>75.45</v>
      </c>
      <c r="G32" s="550">
        <f t="shared" si="0"/>
        <v>55817.179999999993</v>
      </c>
      <c r="H32" s="555"/>
    </row>
    <row r="33" spans="1:8" ht="12.75" customHeight="1">
      <c r="A33" s="229" t="s">
        <v>438</v>
      </c>
      <c r="B33" s="17">
        <v>52895.91</v>
      </c>
      <c r="C33" s="17">
        <v>12193.21</v>
      </c>
      <c r="D33" s="17">
        <v>14435.31</v>
      </c>
      <c r="E33" s="17">
        <v>7837.34</v>
      </c>
      <c r="F33" s="17">
        <v>15000</v>
      </c>
      <c r="G33" s="550">
        <f t="shared" si="0"/>
        <v>102361.77</v>
      </c>
      <c r="H33" s="555"/>
    </row>
    <row r="34" spans="1:8" ht="12.75" customHeight="1">
      <c r="A34" s="229" t="s">
        <v>439</v>
      </c>
      <c r="B34" s="17">
        <v>799848.07</v>
      </c>
      <c r="C34" s="17">
        <v>217159</v>
      </c>
      <c r="D34" s="17">
        <v>50907.519999999997</v>
      </c>
      <c r="E34" s="17"/>
      <c r="F34" s="17">
        <v>73108.679999999993</v>
      </c>
      <c r="G34" s="550">
        <f t="shared" si="0"/>
        <v>1141023.2699999998</v>
      </c>
      <c r="H34" s="555"/>
    </row>
    <row r="35" spans="1:8" ht="12.75" customHeight="1">
      <c r="A35" s="171" t="s">
        <v>179</v>
      </c>
      <c r="B35" s="17">
        <v>567517.78</v>
      </c>
      <c r="C35" s="17">
        <v>354214.13</v>
      </c>
      <c r="D35" s="17">
        <v>335293.57</v>
      </c>
      <c r="E35" s="17"/>
      <c r="F35" s="17">
        <v>23326.47</v>
      </c>
      <c r="G35" s="550">
        <f t="shared" si="0"/>
        <v>1280351.95</v>
      </c>
      <c r="H35" s="555"/>
    </row>
    <row r="36" spans="1:8" ht="12.75" customHeight="1">
      <c r="A36" s="229" t="s">
        <v>288</v>
      </c>
      <c r="B36" s="17">
        <v>21928.21</v>
      </c>
      <c r="C36" s="17"/>
      <c r="D36" s="17">
        <v>2150.36</v>
      </c>
      <c r="E36" s="17"/>
      <c r="F36" s="17">
        <v>5240.58</v>
      </c>
      <c r="G36" s="550">
        <f t="shared" si="0"/>
        <v>29319.15</v>
      </c>
      <c r="H36" s="555"/>
    </row>
    <row r="37" spans="1:8" ht="12.75" customHeight="1">
      <c r="A37" s="171" t="s">
        <v>548</v>
      </c>
      <c r="B37" s="560">
        <v>69984.55</v>
      </c>
      <c r="C37" s="560"/>
      <c r="D37" s="560">
        <v>4749.26</v>
      </c>
      <c r="E37" s="560">
        <v>34103.270000000004</v>
      </c>
      <c r="F37" s="560">
        <v>11481</v>
      </c>
      <c r="G37" s="572">
        <f t="shared" si="0"/>
        <v>120318.08</v>
      </c>
      <c r="H37" s="555"/>
    </row>
    <row r="38" spans="1:8" ht="12.75" customHeight="1">
      <c r="A38" s="171" t="s">
        <v>149</v>
      </c>
      <c r="B38" s="560">
        <v>22101</v>
      </c>
      <c r="C38" s="560">
        <v>4154</v>
      </c>
      <c r="D38" s="560">
        <v>452.37</v>
      </c>
      <c r="E38" s="560">
        <v>3946.73</v>
      </c>
      <c r="F38" s="560">
        <v>2903</v>
      </c>
      <c r="G38" s="572">
        <f t="shared" si="0"/>
        <v>33557.1</v>
      </c>
      <c r="H38" s="555"/>
    </row>
    <row r="39" spans="1:8" s="446" customFormat="1" ht="12.75" customHeight="1">
      <c r="A39" s="171" t="s">
        <v>111</v>
      </c>
      <c r="B39" s="560">
        <v>133977</v>
      </c>
      <c r="C39" s="560"/>
      <c r="D39" s="560">
        <v>16608.66</v>
      </c>
      <c r="E39" s="560">
        <v>497</v>
      </c>
      <c r="F39" s="560"/>
      <c r="G39" s="572">
        <f t="shared" si="0"/>
        <v>151082.66</v>
      </c>
      <c r="H39" s="555"/>
    </row>
    <row r="40" spans="1:8" ht="12.75" customHeight="1">
      <c r="A40" s="381" t="s">
        <v>295</v>
      </c>
      <c r="B40" s="560">
        <v>13921.33</v>
      </c>
      <c r="C40" s="560"/>
      <c r="D40" s="560">
        <v>1753.18</v>
      </c>
      <c r="E40" s="560">
        <v>1030</v>
      </c>
      <c r="F40" s="560">
        <v>2180</v>
      </c>
      <c r="G40" s="572">
        <f t="shared" si="0"/>
        <v>18884.510000000002</v>
      </c>
      <c r="H40" s="555"/>
    </row>
    <row r="41" spans="1:8" ht="12.75" customHeight="1">
      <c r="A41" s="229" t="s">
        <v>442</v>
      </c>
      <c r="B41" s="17">
        <v>403381.04</v>
      </c>
      <c r="C41" s="17">
        <v>96657.62</v>
      </c>
      <c r="D41" s="17">
        <v>1062.43</v>
      </c>
      <c r="E41" s="17"/>
      <c r="F41" s="17"/>
      <c r="G41" s="550">
        <f t="shared" si="0"/>
        <v>501101.08999999997</v>
      </c>
      <c r="H41" s="555"/>
    </row>
    <row r="42" spans="1:8" ht="12.75" customHeight="1">
      <c r="A42" s="229" t="s">
        <v>443</v>
      </c>
      <c r="B42" s="17">
        <v>242278.79</v>
      </c>
      <c r="C42" s="17">
        <v>30787.43</v>
      </c>
      <c r="D42" s="17">
        <v>108718.11</v>
      </c>
      <c r="E42" s="17"/>
      <c r="F42" s="17"/>
      <c r="G42" s="550">
        <f t="shared" si="0"/>
        <v>381784.33</v>
      </c>
      <c r="H42" s="555"/>
    </row>
    <row r="43" spans="1:8" ht="12.75" customHeight="1">
      <c r="A43" s="229" t="s">
        <v>301</v>
      </c>
      <c r="B43" s="17">
        <v>35381.56</v>
      </c>
      <c r="C43" s="17">
        <v>11834.49</v>
      </c>
      <c r="D43" s="17">
        <v>2261.2199999999998</v>
      </c>
      <c r="E43" s="17"/>
      <c r="F43" s="17"/>
      <c r="G43" s="550">
        <f t="shared" si="0"/>
        <v>49477.27</v>
      </c>
      <c r="H43" s="555"/>
    </row>
    <row r="44" spans="1:8" ht="12.75" customHeight="1">
      <c r="A44" s="4" t="s">
        <v>322</v>
      </c>
      <c r="B44" s="17">
        <v>176186.44</v>
      </c>
      <c r="C44" s="17">
        <v>14699</v>
      </c>
      <c r="D44" s="17">
        <v>2583.19</v>
      </c>
      <c r="E44" s="17"/>
      <c r="F44" s="17">
        <v>11302.83</v>
      </c>
      <c r="G44" s="550">
        <f t="shared" si="0"/>
        <v>204771.46</v>
      </c>
      <c r="H44" s="555"/>
    </row>
    <row r="45" spans="1:8" ht="12.75" customHeight="1">
      <c r="A45" s="229" t="s">
        <v>444</v>
      </c>
      <c r="B45" s="17">
        <v>362263.2</v>
      </c>
      <c r="C45" s="17">
        <v>39672.53</v>
      </c>
      <c r="D45" s="17">
        <v>27622.5</v>
      </c>
      <c r="E45" s="17"/>
      <c r="F45" s="17"/>
      <c r="G45" s="550">
        <f t="shared" si="0"/>
        <v>429558.23</v>
      </c>
      <c r="H45" s="555"/>
    </row>
    <row r="46" spans="1:8" ht="12.75" customHeight="1">
      <c r="A46" s="229" t="s">
        <v>302</v>
      </c>
      <c r="B46" s="17">
        <v>98382.17</v>
      </c>
      <c r="C46" s="17"/>
      <c r="D46" s="17">
        <v>21609.65</v>
      </c>
      <c r="E46" s="17"/>
      <c r="F46" s="17">
        <v>4000</v>
      </c>
      <c r="G46" s="550">
        <f t="shared" si="0"/>
        <v>123991.82</v>
      </c>
      <c r="H46" s="555"/>
    </row>
    <row r="47" spans="1:8" ht="12.75" customHeight="1">
      <c r="A47" s="229" t="s">
        <v>445</v>
      </c>
      <c r="B47" s="17">
        <v>84536.14</v>
      </c>
      <c r="C47" s="17"/>
      <c r="D47" s="17">
        <v>5780.48</v>
      </c>
      <c r="E47" s="17"/>
      <c r="F47" s="17"/>
      <c r="G47" s="550">
        <f t="shared" si="0"/>
        <v>90316.62</v>
      </c>
      <c r="H47" s="555"/>
    </row>
    <row r="48" spans="1:8" ht="12.75" customHeight="1">
      <c r="A48" s="229" t="s">
        <v>446</v>
      </c>
      <c r="B48" s="17">
        <v>1232594</v>
      </c>
      <c r="C48" s="17"/>
      <c r="D48" s="17">
        <v>1478</v>
      </c>
      <c r="E48" s="17"/>
      <c r="F48" s="17">
        <v>7352</v>
      </c>
      <c r="G48" s="550">
        <f t="shared" si="0"/>
        <v>1241424</v>
      </c>
      <c r="H48" s="555"/>
    </row>
    <row r="49" spans="1:9" ht="12.75" customHeight="1">
      <c r="A49" s="229" t="s">
        <v>447</v>
      </c>
      <c r="B49" s="17">
        <v>315598.28000000003</v>
      </c>
      <c r="C49" s="17">
        <v>82198.960000000006</v>
      </c>
      <c r="D49" s="17">
        <v>37770.089999999997</v>
      </c>
      <c r="E49" s="17"/>
      <c r="F49" s="17">
        <v>73805.87</v>
      </c>
      <c r="G49" s="550">
        <f t="shared" si="0"/>
        <v>509373.20000000007</v>
      </c>
      <c r="H49" s="555"/>
    </row>
    <row r="50" spans="1:9" ht="12.75" customHeight="1">
      <c r="A50" s="229" t="s">
        <v>448</v>
      </c>
      <c r="B50" s="17">
        <v>507346.24</v>
      </c>
      <c r="C50" s="17"/>
      <c r="D50" s="17"/>
      <c r="E50" s="17"/>
      <c r="F50" s="17">
        <v>6985.18</v>
      </c>
      <c r="G50" s="550">
        <f t="shared" si="0"/>
        <v>514331.42</v>
      </c>
      <c r="H50" s="555"/>
    </row>
    <row r="51" spans="1:9" ht="12.75" customHeight="1">
      <c r="A51" s="381" t="s">
        <v>576</v>
      </c>
      <c r="B51" s="17">
        <v>44571</v>
      </c>
      <c r="C51" s="17">
        <v>9677</v>
      </c>
      <c r="D51" s="17">
        <v>4500.96</v>
      </c>
      <c r="E51" s="17">
        <v>4732.45</v>
      </c>
      <c r="F51" s="17">
        <v>5825</v>
      </c>
      <c r="G51" s="550">
        <f t="shared" si="0"/>
        <v>69306.41</v>
      </c>
      <c r="H51" s="555"/>
    </row>
    <row r="52" spans="1:9" ht="12.75" customHeight="1">
      <c r="B52" s="17"/>
      <c r="C52" s="17"/>
      <c r="D52" s="17"/>
      <c r="E52" s="17"/>
      <c r="F52" s="17"/>
      <c r="G52" s="17"/>
      <c r="H52" s="554"/>
    </row>
    <row r="53" spans="1:9" ht="12.75" customHeight="1">
      <c r="A53" s="91" t="s">
        <v>379</v>
      </c>
      <c r="B53" s="101">
        <f>MEDIAN(B4:B51,'Exp on Library Material A-L'!B4:B57)</f>
        <v>171412.19500000001</v>
      </c>
      <c r="C53" s="101">
        <f>MEDIAN(C4:C51,'Exp on Library Material A-L'!D4:D57)</f>
        <v>33760.86</v>
      </c>
      <c r="D53" s="101">
        <f>MEDIAN(D4:D51,'Exp on Library Material A-L'!E4:E57)</f>
        <v>15342</v>
      </c>
      <c r="E53" s="101">
        <f>MEDIAN(E4:E51,'Exp on Library Material A-L'!F4:F57)</f>
        <v>7928.4050000000007</v>
      </c>
      <c r="F53" s="101">
        <f>MEDIAN(F4:F51,'Exp on Library Material A-L'!G4:G57)</f>
        <v>14857</v>
      </c>
      <c r="G53" s="101">
        <f>MEDIAN(G4:G51,'Exp on Library Material A-L'!H4:H57)</f>
        <v>254612.98</v>
      </c>
    </row>
    <row r="54" spans="1:9" ht="12.75" customHeight="1">
      <c r="A54" s="91" t="s">
        <v>378</v>
      </c>
      <c r="B54" s="101">
        <f>AVERAGE(B4:B51,'Exp on Library Material A-L'!B4:B57)</f>
        <v>223700.78039215683</v>
      </c>
      <c r="C54" s="101">
        <f>AVERAGE(C4:C51,'Exp on Library Material A-L'!D4:D57)</f>
        <v>60506.915882352965</v>
      </c>
      <c r="D54" s="101">
        <f>AVERAGE(D4:D51,'Exp on Library Material A-L'!E4:E57)</f>
        <v>31850.145744680838</v>
      </c>
      <c r="E54" s="101">
        <f>AVERAGE(E4:E51,'Exp on Library Material A-L'!F4:F57)</f>
        <v>19409.959761904756</v>
      </c>
      <c r="F54" s="101">
        <f>AVERAGE(F4:F51,'Exp on Library Material A-L'!G4:G57)</f>
        <v>36734.306615384608</v>
      </c>
      <c r="G54" s="101">
        <f>AVERAGE(G4:G51,'Exp on Library Material A-L'!H4:H57)</f>
        <v>324792.2727450981</v>
      </c>
      <c r="H54" s="387"/>
      <c r="I54" s="555"/>
    </row>
    <row r="55" spans="1:9" ht="12.75" customHeight="1">
      <c r="A55" s="10" t="s">
        <v>328</v>
      </c>
      <c r="B55" s="101">
        <f>SUM(B4:B51,'Exp on Library Material A-L'!B4:B57)</f>
        <v>22817479.599999998</v>
      </c>
      <c r="C55" s="101">
        <f>SUM(C4:C51,'Exp on Library Material A-L'!D4:D57)</f>
        <v>4114470.2800000017</v>
      </c>
      <c r="D55" s="101">
        <f>SUM(D4:D51,'Exp on Library Material A-L'!E4:E57)</f>
        <v>2993913.6999999988</v>
      </c>
      <c r="E55" s="101">
        <f>SUM(E4:E51,'Exp on Library Material A-L'!F4:F57)</f>
        <v>815218.30999999982</v>
      </c>
      <c r="F55" s="101">
        <f>SUM(F4:F51,'Exp on Library Material A-L'!G4:G57)</f>
        <v>2387729.9299999997</v>
      </c>
      <c r="G55" s="101">
        <f>SUM(G4:G51,'Exp on Library Material A-L'!H4:H57)</f>
        <v>33128811.820000004</v>
      </c>
      <c r="H55" s="554"/>
    </row>
    <row r="56" spans="1:9">
      <c r="B56" s="17"/>
      <c r="C56" s="17"/>
      <c r="D56" s="17"/>
      <c r="E56" s="17"/>
      <c r="F56" s="17"/>
      <c r="G56" s="17"/>
      <c r="H56" s="554"/>
    </row>
    <row r="57" spans="1:9">
      <c r="B57" s="17"/>
      <c r="C57" s="17"/>
      <c r="D57" s="17"/>
      <c r="E57" s="17"/>
      <c r="F57" s="17"/>
      <c r="G57" s="17"/>
    </row>
    <row r="58" spans="1:9">
      <c r="B58" s="17"/>
      <c r="C58" s="17"/>
      <c r="D58" s="17"/>
      <c r="E58" s="17"/>
      <c r="F58" s="17"/>
      <c r="G58" s="17"/>
    </row>
    <row r="59" spans="1:9">
      <c r="B59" s="17"/>
      <c r="C59" s="17"/>
      <c r="D59" s="17"/>
      <c r="E59" s="17"/>
      <c r="F59" s="17"/>
      <c r="G59" s="17"/>
    </row>
    <row r="60" spans="1:9">
      <c r="B60" s="17"/>
      <c r="C60" s="17"/>
      <c r="D60" s="17"/>
      <c r="E60" s="17"/>
      <c r="F60" s="17"/>
      <c r="G60" s="17"/>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
  <sheetViews>
    <sheetView zoomScaleNormal="100" workbookViewId="0">
      <selection activeCell="E6" sqref="E6"/>
    </sheetView>
  </sheetViews>
  <sheetFormatPr defaultColWidth="8.85546875" defaultRowHeight="12.75"/>
  <cols>
    <col min="1" max="3" width="8.85546875" customWidth="1"/>
    <col min="4" max="4" width="9.42578125" customWidth="1"/>
  </cols>
  <sheetData>
    <row r="1" spans="1:10">
      <c r="A1" s="717" t="s">
        <v>517</v>
      </c>
      <c r="B1" s="717"/>
      <c r="C1" s="717"/>
      <c r="D1" s="717"/>
      <c r="E1" s="717"/>
      <c r="F1" s="717"/>
      <c r="G1" s="717"/>
      <c r="H1" s="717"/>
      <c r="I1" s="717"/>
      <c r="J1" s="717"/>
    </row>
    <row r="2" spans="1:10">
      <c r="A2" s="717"/>
      <c r="B2" s="717"/>
      <c r="C2" s="717"/>
      <c r="D2" s="717"/>
      <c r="E2" s="717"/>
      <c r="F2" s="717"/>
      <c r="G2" s="717"/>
      <c r="H2" s="717"/>
      <c r="I2" s="717"/>
      <c r="J2" s="717"/>
    </row>
  </sheetData>
  <mergeCells count="1">
    <mergeCell ref="A1:J2"/>
  </mergeCells>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2012/13&amp;C&amp;9&amp;P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7"/>
  <sheetViews>
    <sheetView zoomScaleNormal="100" workbookViewId="0">
      <pane ySplit="2" topLeftCell="A3" activePane="bottomLeft" state="frozen"/>
      <selection activeCell="E6" sqref="E6"/>
      <selection pane="bottomLeft" activeCell="E1" sqref="E1"/>
    </sheetView>
  </sheetViews>
  <sheetFormatPr defaultColWidth="8.85546875" defaultRowHeight="12.75" customHeight="1"/>
  <cols>
    <col min="1" max="1" width="20.7109375" style="22" customWidth="1"/>
    <col min="2" max="2" width="15.7109375" style="22" customWidth="1"/>
    <col min="3" max="3" width="5.7109375" style="22" customWidth="1"/>
    <col min="4" max="4" width="20.7109375" style="22" customWidth="1"/>
    <col min="5" max="5" width="15.7109375" style="22" customWidth="1"/>
    <col min="6" max="6" width="1.42578125" style="22" bestFit="1" customWidth="1"/>
    <col min="7" max="7" width="8.85546875" style="22" customWidth="1"/>
    <col min="8" max="8" width="21" style="292" customWidth="1"/>
    <col min="9" max="9" width="19.85546875" style="292" customWidth="1"/>
    <col min="10" max="16384" width="8.85546875" style="22"/>
  </cols>
  <sheetData>
    <row r="1" spans="1:9" ht="16.5" customHeight="1">
      <c r="A1" s="40" t="s">
        <v>578</v>
      </c>
      <c r="H1" s="26"/>
      <c r="I1" s="26"/>
    </row>
    <row r="2" spans="1:9" ht="12.75" customHeight="1">
      <c r="H2" s="10"/>
      <c r="I2" s="10"/>
    </row>
    <row r="3" spans="1:9" ht="13.5" customHeight="1">
      <c r="A3" s="4" t="s">
        <v>530</v>
      </c>
      <c r="B3" s="185">
        <v>447809</v>
      </c>
      <c r="C3" s="574"/>
      <c r="D3" s="4" t="s">
        <v>422</v>
      </c>
      <c r="E3" s="185">
        <v>572062</v>
      </c>
      <c r="F3" s="155"/>
    </row>
    <row r="4" spans="1:9" ht="13.5" customHeight="1">
      <c r="A4" s="4" t="s">
        <v>310</v>
      </c>
      <c r="B4" s="185">
        <v>274463</v>
      </c>
      <c r="C4" s="574"/>
      <c r="D4" s="4" t="s">
        <v>504</v>
      </c>
      <c r="E4" s="185">
        <v>75126</v>
      </c>
      <c r="F4" s="155"/>
    </row>
    <row r="5" spans="1:9" ht="13.5" customHeight="1">
      <c r="A5" s="4" t="s">
        <v>391</v>
      </c>
      <c r="B5" s="185">
        <v>381899</v>
      </c>
      <c r="C5" s="574"/>
      <c r="D5" s="4" t="s">
        <v>423</v>
      </c>
      <c r="E5" s="185">
        <v>754583</v>
      </c>
      <c r="F5" s="155"/>
    </row>
    <row r="6" spans="1:9" ht="13.5" customHeight="1">
      <c r="A6" s="4" t="s">
        <v>392</v>
      </c>
      <c r="B6" s="185">
        <v>343540</v>
      </c>
      <c r="C6" s="574"/>
      <c r="D6" s="4" t="s">
        <v>315</v>
      </c>
      <c r="E6" s="185">
        <v>284156</v>
      </c>
      <c r="F6" s="27"/>
    </row>
    <row r="7" spans="1:9" ht="13.5" customHeight="1">
      <c r="A7" s="4" t="s">
        <v>452</v>
      </c>
      <c r="B7" s="185">
        <v>23380</v>
      </c>
      <c r="C7" s="574"/>
      <c r="D7" s="4" t="s">
        <v>424</v>
      </c>
      <c r="E7" s="185">
        <v>487622</v>
      </c>
      <c r="F7" s="155"/>
    </row>
    <row r="8" spans="1:9" s="122" customFormat="1" ht="13.5" customHeight="1">
      <c r="A8" s="4" t="s">
        <v>394</v>
      </c>
      <c r="B8" s="185">
        <v>796085</v>
      </c>
      <c r="C8" s="575"/>
      <c r="D8" s="4" t="s">
        <v>425</v>
      </c>
      <c r="E8" s="185">
        <v>378532</v>
      </c>
      <c r="F8" s="217"/>
    </row>
    <row r="9" spans="1:9" ht="13.5" customHeight="1">
      <c r="A9" s="4" t="s">
        <v>453</v>
      </c>
      <c r="B9" s="185">
        <v>320323</v>
      </c>
      <c r="C9" s="574"/>
      <c r="D9" s="4" t="s">
        <v>426</v>
      </c>
      <c r="E9" s="185">
        <v>482611</v>
      </c>
      <c r="F9" s="155"/>
    </row>
    <row r="10" spans="1:9" ht="13.5" customHeight="1">
      <c r="A10" s="4" t="s">
        <v>454</v>
      </c>
      <c r="B10" s="185">
        <v>189349</v>
      </c>
      <c r="C10" s="574"/>
      <c r="D10" s="4" t="s">
        <v>154</v>
      </c>
      <c r="E10" s="185">
        <v>100767</v>
      </c>
      <c r="F10" s="155"/>
    </row>
    <row r="11" spans="1:9" ht="13.5" customHeight="1">
      <c r="A11" s="4" t="s">
        <v>457</v>
      </c>
      <c r="B11" s="185">
        <v>35763</v>
      </c>
      <c r="C11" s="574"/>
      <c r="D11" s="4" t="s">
        <v>316</v>
      </c>
      <c r="E11" s="185">
        <v>116907</v>
      </c>
      <c r="F11" s="155"/>
    </row>
    <row r="12" spans="1:9" ht="13.5" customHeight="1">
      <c r="A12" s="4" t="s">
        <v>396</v>
      </c>
      <c r="B12" s="185">
        <v>1180963</v>
      </c>
      <c r="C12" s="574"/>
      <c r="D12" s="4" t="s">
        <v>427</v>
      </c>
      <c r="E12" s="185">
        <v>381589</v>
      </c>
      <c r="F12" s="155"/>
    </row>
    <row r="13" spans="1:9" ht="13.5" customHeight="1">
      <c r="A13" s="4" t="s">
        <v>458</v>
      </c>
      <c r="B13" s="185">
        <v>37152</v>
      </c>
      <c r="C13" s="574"/>
      <c r="D13" s="4" t="s">
        <v>510</v>
      </c>
      <c r="E13" s="185">
        <v>98085</v>
      </c>
      <c r="F13" s="155"/>
    </row>
    <row r="14" spans="1:9" ht="13.5" customHeight="1">
      <c r="A14" s="4" t="s">
        <v>398</v>
      </c>
      <c r="B14" s="185">
        <v>589912</v>
      </c>
      <c r="C14" s="574"/>
      <c r="D14" s="4" t="s">
        <v>428</v>
      </c>
      <c r="E14" s="185">
        <v>2087429</v>
      </c>
      <c r="F14" s="155"/>
    </row>
    <row r="15" spans="1:9" ht="13.5" customHeight="1">
      <c r="A15" s="4" t="s">
        <v>170</v>
      </c>
      <c r="B15" s="185">
        <v>164791</v>
      </c>
      <c r="C15" s="574"/>
      <c r="D15" s="4" t="s">
        <v>429</v>
      </c>
      <c r="E15" s="185">
        <v>610971</v>
      </c>
      <c r="F15" s="155"/>
    </row>
    <row r="16" spans="1:9" ht="13.5" customHeight="1">
      <c r="A16" s="4" t="s">
        <v>463</v>
      </c>
      <c r="B16" s="185">
        <v>11842</v>
      </c>
      <c r="C16" s="574"/>
      <c r="D16" s="4" t="s">
        <v>317</v>
      </c>
      <c r="E16" s="185">
        <v>84745</v>
      </c>
      <c r="F16" s="155"/>
    </row>
    <row r="17" spans="1:6" ht="13.5" customHeight="1">
      <c r="A17" s="4" t="s">
        <v>465</v>
      </c>
      <c r="B17" s="185">
        <v>108367</v>
      </c>
      <c r="C17" s="574"/>
      <c r="D17" s="171" t="s">
        <v>554</v>
      </c>
      <c r="E17" s="185">
        <v>53234</v>
      </c>
      <c r="F17" s="155"/>
    </row>
    <row r="18" spans="1:6" ht="13.5" customHeight="1">
      <c r="A18" s="4" t="s">
        <v>400</v>
      </c>
      <c r="B18" s="185">
        <v>271474</v>
      </c>
      <c r="C18" s="574"/>
      <c r="D18" s="4" t="s">
        <v>514</v>
      </c>
      <c r="E18" s="185">
        <v>13322</v>
      </c>
      <c r="F18" s="27"/>
    </row>
    <row r="19" spans="1:6" ht="13.5" customHeight="1">
      <c r="A19" s="4" t="s">
        <v>401</v>
      </c>
      <c r="B19" s="185">
        <v>240869</v>
      </c>
      <c r="C19" s="574"/>
      <c r="D19" s="4" t="s">
        <v>516</v>
      </c>
      <c r="E19" s="185">
        <v>81703</v>
      </c>
      <c r="F19" s="155"/>
    </row>
    <row r="20" spans="1:6" ht="13.5" customHeight="1">
      <c r="A20" s="4" t="s">
        <v>402</v>
      </c>
      <c r="B20" s="185">
        <v>687717</v>
      </c>
      <c r="C20" s="574"/>
      <c r="D20" s="4" t="s">
        <v>430</v>
      </c>
      <c r="E20" s="185">
        <v>830829</v>
      </c>
      <c r="F20" s="155"/>
    </row>
    <row r="21" spans="1:6" ht="13.5" customHeight="1">
      <c r="A21" s="4" t="s">
        <v>193</v>
      </c>
      <c r="B21" s="185">
        <v>459639</v>
      </c>
      <c r="C21" s="574"/>
      <c r="D21" s="4" t="s">
        <v>431</v>
      </c>
      <c r="E21" s="185">
        <v>819322</v>
      </c>
      <c r="F21" s="155"/>
    </row>
    <row r="22" spans="1:6" ht="13.5" customHeight="1">
      <c r="A22" s="4" t="s">
        <v>403</v>
      </c>
      <c r="B22" s="185">
        <v>678934</v>
      </c>
      <c r="C22" s="574"/>
      <c r="D22" s="4" t="s">
        <v>432</v>
      </c>
      <c r="E22" s="185">
        <v>364612</v>
      </c>
      <c r="F22" s="155"/>
    </row>
    <row r="23" spans="1:6" ht="13.5" customHeight="1">
      <c r="A23" s="4" t="s">
        <v>311</v>
      </c>
      <c r="B23" s="185">
        <v>65065</v>
      </c>
      <c r="C23" s="574"/>
      <c r="D23" s="4" t="s">
        <v>21</v>
      </c>
      <c r="E23" s="185">
        <v>780889</v>
      </c>
      <c r="F23" s="155"/>
    </row>
    <row r="24" spans="1:6" ht="13.5" customHeight="1">
      <c r="A24" s="4" t="s">
        <v>312</v>
      </c>
      <c r="B24" s="185">
        <v>376723</v>
      </c>
      <c r="C24" s="576"/>
      <c r="D24" s="4" t="s">
        <v>433</v>
      </c>
      <c r="E24" s="185">
        <v>266985</v>
      </c>
      <c r="F24" s="155"/>
    </row>
    <row r="25" spans="1:6" ht="13.5" customHeight="1">
      <c r="A25" s="4" t="s">
        <v>194</v>
      </c>
      <c r="B25" s="185">
        <v>348913</v>
      </c>
      <c r="C25" s="574"/>
      <c r="D25" s="4" t="s">
        <v>434</v>
      </c>
      <c r="E25" s="185">
        <v>960905</v>
      </c>
      <c r="F25" s="155"/>
    </row>
    <row r="26" spans="1:6" ht="13.5" customHeight="1">
      <c r="A26" s="4" t="s">
        <v>405</v>
      </c>
      <c r="B26" s="185">
        <v>226704</v>
      </c>
      <c r="C26" s="574"/>
      <c r="D26" s="4" t="s">
        <v>318</v>
      </c>
      <c r="E26" s="185">
        <v>1901786</v>
      </c>
      <c r="F26" s="155"/>
    </row>
    <row r="27" spans="1:6" ht="13.5" customHeight="1">
      <c r="A27" s="4" t="s">
        <v>313</v>
      </c>
      <c r="B27" s="185">
        <v>365993</v>
      </c>
      <c r="C27" s="574"/>
      <c r="D27" s="4" t="s">
        <v>319</v>
      </c>
      <c r="E27" s="185">
        <v>180227</v>
      </c>
      <c r="F27" s="155"/>
    </row>
    <row r="28" spans="1:6" ht="13.5" customHeight="1">
      <c r="A28" s="4" t="s">
        <v>471</v>
      </c>
      <c r="B28" s="185">
        <v>26290</v>
      </c>
      <c r="C28" s="574"/>
      <c r="D28" s="4" t="s">
        <v>320</v>
      </c>
      <c r="E28" s="185">
        <v>572588</v>
      </c>
      <c r="F28" s="155"/>
    </row>
    <row r="29" spans="1:6" ht="13.5" customHeight="1">
      <c r="A29" s="4" t="s">
        <v>472</v>
      </c>
      <c r="B29" s="185">
        <v>401758</v>
      </c>
      <c r="C29" s="574"/>
      <c r="D29" s="4" t="s">
        <v>435</v>
      </c>
      <c r="E29" s="185">
        <v>581385</v>
      </c>
      <c r="F29" s="155"/>
    </row>
    <row r="30" spans="1:6" ht="13.5" customHeight="1">
      <c r="A30" s="4" t="s">
        <v>484</v>
      </c>
      <c r="B30" s="185">
        <v>229257</v>
      </c>
      <c r="C30" s="574"/>
      <c r="D30" s="4" t="s">
        <v>436</v>
      </c>
      <c r="E30" s="185">
        <v>985159</v>
      </c>
      <c r="F30" s="155"/>
    </row>
    <row r="31" spans="1:6" ht="13.5" customHeight="1">
      <c r="A31" s="4" t="s">
        <v>406</v>
      </c>
      <c r="B31" s="185">
        <v>712223</v>
      </c>
      <c r="C31" s="574"/>
      <c r="D31" s="4" t="s">
        <v>437</v>
      </c>
      <c r="E31" s="185">
        <v>358712</v>
      </c>
      <c r="F31" s="155"/>
    </row>
    <row r="32" spans="1:6" ht="13.5" customHeight="1">
      <c r="A32" s="4" t="s">
        <v>152</v>
      </c>
      <c r="B32" s="185">
        <v>103506</v>
      </c>
      <c r="C32" s="574"/>
      <c r="D32" s="4" t="s">
        <v>284</v>
      </c>
      <c r="E32" s="185">
        <v>490552</v>
      </c>
      <c r="F32" s="155"/>
    </row>
    <row r="33" spans="1:6" ht="13.5" customHeight="1">
      <c r="A33" s="4" t="s">
        <v>407</v>
      </c>
      <c r="B33" s="185">
        <v>855999</v>
      </c>
      <c r="C33" s="574"/>
      <c r="D33" s="4" t="s">
        <v>285</v>
      </c>
      <c r="E33" s="185">
        <v>125200</v>
      </c>
      <c r="F33" s="155"/>
    </row>
    <row r="34" spans="1:6" ht="13.5" customHeight="1">
      <c r="A34" s="4" t="s">
        <v>157</v>
      </c>
      <c r="B34" s="185">
        <v>196129</v>
      </c>
      <c r="C34" s="574"/>
      <c r="D34" s="4" t="s">
        <v>172</v>
      </c>
      <c r="E34" s="185">
        <v>72063</v>
      </c>
      <c r="F34" s="155"/>
    </row>
    <row r="35" spans="1:6" ht="13.5" customHeight="1">
      <c r="A35" s="4" t="s">
        <v>488</v>
      </c>
      <c r="B35" s="185">
        <v>315948</v>
      </c>
      <c r="C35" s="574"/>
      <c r="D35" s="4" t="s">
        <v>438</v>
      </c>
      <c r="E35" s="185">
        <v>202900</v>
      </c>
      <c r="F35" s="155"/>
    </row>
    <row r="36" spans="1:6" ht="13.5" customHeight="1">
      <c r="A36" s="4" t="s">
        <v>489</v>
      </c>
      <c r="B36" s="185">
        <v>398208</v>
      </c>
      <c r="C36" s="574"/>
      <c r="D36" s="4" t="s">
        <v>439</v>
      </c>
      <c r="E36" s="185">
        <v>1734094</v>
      </c>
      <c r="F36" s="155"/>
    </row>
    <row r="37" spans="1:6" ht="13.5" customHeight="1">
      <c r="A37" s="4" t="s">
        <v>171</v>
      </c>
      <c r="B37" s="185">
        <v>16578</v>
      </c>
      <c r="C37" s="574"/>
      <c r="D37" s="4" t="s">
        <v>441</v>
      </c>
      <c r="E37" s="185">
        <v>1078347</v>
      </c>
      <c r="F37" s="155"/>
    </row>
    <row r="38" spans="1:6" ht="13.5" customHeight="1">
      <c r="A38" s="4" t="s">
        <v>492</v>
      </c>
      <c r="B38" s="185">
        <v>31920</v>
      </c>
      <c r="C38" s="574"/>
      <c r="D38" s="4" t="s">
        <v>288</v>
      </c>
      <c r="E38" s="185">
        <v>33376</v>
      </c>
      <c r="F38" s="155"/>
    </row>
    <row r="39" spans="1:6" ht="13.5" customHeight="1">
      <c r="A39" s="4" t="s">
        <v>493</v>
      </c>
      <c r="B39" s="185">
        <v>20292</v>
      </c>
      <c r="C39" s="574"/>
      <c r="D39" s="171" t="s">
        <v>548</v>
      </c>
      <c r="E39" s="185">
        <v>94084</v>
      </c>
      <c r="F39" s="155"/>
    </row>
    <row r="40" spans="1:6" ht="13.5" customHeight="1">
      <c r="A40" s="4" t="s">
        <v>409</v>
      </c>
      <c r="B40" s="185">
        <v>299827</v>
      </c>
      <c r="C40" s="574"/>
      <c r="D40" s="4" t="s">
        <v>149</v>
      </c>
      <c r="E40" s="185">
        <v>55670</v>
      </c>
      <c r="F40" s="155"/>
    </row>
    <row r="41" spans="1:6" ht="13.5" customHeight="1">
      <c r="A41" s="4" t="s">
        <v>525</v>
      </c>
      <c r="B41" s="185">
        <v>1406930</v>
      </c>
      <c r="C41" s="574"/>
      <c r="D41" s="4" t="s">
        <v>325</v>
      </c>
      <c r="E41" s="185">
        <v>360612</v>
      </c>
      <c r="F41" s="155"/>
    </row>
    <row r="42" spans="1:6" ht="13.5" customHeight="1">
      <c r="A42" s="4" t="s">
        <v>411</v>
      </c>
      <c r="B42" s="185">
        <v>719941</v>
      </c>
      <c r="C42" s="574"/>
      <c r="D42" s="4" t="s">
        <v>295</v>
      </c>
      <c r="E42" s="185">
        <v>18390</v>
      </c>
      <c r="F42" s="155"/>
    </row>
    <row r="43" spans="1:6" ht="13.5" customHeight="1">
      <c r="A43" s="4" t="s">
        <v>412</v>
      </c>
      <c r="B43" s="185">
        <v>1277823</v>
      </c>
      <c r="C43" s="574"/>
      <c r="D43" s="4" t="s">
        <v>442</v>
      </c>
      <c r="E43" s="185">
        <v>1117858</v>
      </c>
      <c r="F43" s="155"/>
    </row>
    <row r="44" spans="1:6" ht="13.5" customHeight="1">
      <c r="A44" s="4" t="s">
        <v>414</v>
      </c>
      <c r="B44" s="185">
        <v>836801</v>
      </c>
      <c r="C44" s="574"/>
      <c r="D44" s="4" t="s">
        <v>443</v>
      </c>
      <c r="E44" s="185">
        <v>548617</v>
      </c>
      <c r="F44" s="155"/>
    </row>
    <row r="45" spans="1:6" ht="13.5" customHeight="1">
      <c r="A45" s="4" t="s">
        <v>496</v>
      </c>
      <c r="B45" s="185">
        <v>136225</v>
      </c>
      <c r="C45" s="574"/>
      <c r="D45" s="4" t="s">
        <v>301</v>
      </c>
      <c r="E45" s="185">
        <v>23971</v>
      </c>
      <c r="F45" s="27"/>
    </row>
    <row r="46" spans="1:6" ht="13.5" customHeight="1">
      <c r="A46" s="4" t="s">
        <v>499</v>
      </c>
      <c r="B46" s="185">
        <v>196636</v>
      </c>
      <c r="C46" s="577"/>
      <c r="D46" s="4" t="s">
        <v>322</v>
      </c>
      <c r="E46" s="185">
        <v>269961</v>
      </c>
      <c r="F46" s="155"/>
    </row>
    <row r="47" spans="1:6" ht="13.5" customHeight="1">
      <c r="A47" s="4" t="s">
        <v>416</v>
      </c>
      <c r="B47" s="185">
        <v>147328</v>
      </c>
      <c r="C47" s="574"/>
      <c r="D47" s="4" t="s">
        <v>444</v>
      </c>
      <c r="E47" s="185">
        <v>1212281</v>
      </c>
      <c r="F47" s="27"/>
    </row>
    <row r="48" spans="1:6" ht="13.5" customHeight="1">
      <c r="A48" s="4" t="s">
        <v>417</v>
      </c>
      <c r="B48" s="185">
        <v>506171</v>
      </c>
      <c r="C48" s="574"/>
      <c r="D48" s="4" t="s">
        <v>302</v>
      </c>
      <c r="E48" s="185">
        <v>349969</v>
      </c>
      <c r="F48" s="155"/>
    </row>
    <row r="49" spans="1:6" ht="13.5" customHeight="1">
      <c r="A49" s="4" t="s">
        <v>201</v>
      </c>
      <c r="B49" s="185">
        <v>894485</v>
      </c>
      <c r="C49" s="574"/>
      <c r="D49" s="4" t="s">
        <v>445</v>
      </c>
      <c r="E49" s="185">
        <v>115841</v>
      </c>
      <c r="F49" s="155"/>
    </row>
    <row r="50" spans="1:6" ht="13.5" customHeight="1">
      <c r="A50" s="4" t="s">
        <v>501</v>
      </c>
      <c r="B50" s="185">
        <v>18904</v>
      </c>
      <c r="C50" s="574"/>
      <c r="D50" s="4" t="s">
        <v>446</v>
      </c>
      <c r="E50" s="185">
        <v>1385269</v>
      </c>
      <c r="F50" s="155"/>
    </row>
    <row r="51" spans="1:6" ht="13.5" customHeight="1">
      <c r="A51" s="4" t="s">
        <v>420</v>
      </c>
      <c r="B51" s="185">
        <v>1378865</v>
      </c>
      <c r="C51" s="574"/>
      <c r="D51" s="4" t="s">
        <v>447</v>
      </c>
      <c r="E51" s="185">
        <v>421600</v>
      </c>
      <c r="F51" s="155"/>
    </row>
    <row r="52" spans="1:6" ht="13.5" customHeight="1">
      <c r="A52" s="4" t="s">
        <v>421</v>
      </c>
      <c r="B52" s="185">
        <v>647040</v>
      </c>
      <c r="C52" s="408"/>
      <c r="D52" s="4" t="s">
        <v>448</v>
      </c>
      <c r="E52" s="185">
        <v>811259</v>
      </c>
      <c r="F52" s="155"/>
    </row>
    <row r="53" spans="1:6" ht="13.5" customHeight="1">
      <c r="A53" s="4" t="s">
        <v>502</v>
      </c>
      <c r="B53" s="185">
        <v>46051</v>
      </c>
      <c r="C53" s="408"/>
      <c r="D53" s="4" t="s">
        <v>151</v>
      </c>
      <c r="E53" s="185">
        <v>91119</v>
      </c>
      <c r="F53" s="155"/>
    </row>
    <row r="54" spans="1:6" ht="13.5" customHeight="1">
      <c r="C54" s="155"/>
      <c r="F54" s="29"/>
    </row>
    <row r="55" spans="1:6" ht="13.5" customHeight="1">
      <c r="C55" s="155"/>
      <c r="D55" s="21" t="s">
        <v>379</v>
      </c>
      <c r="E55" s="29">
        <f>MEDIAN(E3:E53,B3:B53)</f>
        <v>349441</v>
      </c>
      <c r="F55" s="133"/>
    </row>
    <row r="56" spans="1:6" ht="13.5" customHeight="1">
      <c r="C56" s="155"/>
      <c r="D56" s="21" t="s">
        <v>378</v>
      </c>
      <c r="E56" s="133">
        <f>AVERAGE(E3:E53,B3:B53)</f>
        <v>454202.74509803922</v>
      </c>
      <c r="F56" s="133"/>
    </row>
    <row r="57" spans="1:6" ht="12.95" customHeight="1">
      <c r="C57" s="20"/>
      <c r="D57" s="21" t="s">
        <v>328</v>
      </c>
      <c r="E57" s="133">
        <f>SUM(E3:E53,B3:B53)</f>
        <v>46328680</v>
      </c>
      <c r="F57" s="133"/>
    </row>
    <row r="58" spans="1:6" ht="12.95" customHeight="1"/>
    <row r="59" spans="1:6" ht="12.95" customHeight="1"/>
    <row r="60" spans="1:6" ht="12.95" customHeight="1"/>
    <row r="61" spans="1:6" ht="12.95" customHeight="1"/>
    <row r="62" spans="1:6" ht="12.95" customHeight="1"/>
    <row r="63" spans="1:6" ht="12.95" customHeight="1"/>
    <row r="64" spans="1:6" ht="12.95" customHeight="1"/>
    <row r="65" ht="12.95" customHeight="1"/>
    <row r="66" ht="12.95" customHeight="1"/>
    <row r="67" ht="12.9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05"/>
  <sheetViews>
    <sheetView zoomScaleNormal="100" workbookViewId="0">
      <pane ySplit="3" topLeftCell="A4" activePane="bottomLeft" state="frozen"/>
      <selection activeCell="E6" sqref="E6"/>
      <selection pane="bottomLeft" activeCell="G18" sqref="G18"/>
    </sheetView>
  </sheetViews>
  <sheetFormatPr defaultColWidth="8.85546875" defaultRowHeight="12.75" customHeight="1"/>
  <cols>
    <col min="1" max="1" width="20.7109375" style="22" customWidth="1"/>
    <col min="2" max="2" width="14.140625" style="22" customWidth="1"/>
    <col min="3" max="3" width="15.140625" style="22" customWidth="1"/>
    <col min="4" max="4" width="15.42578125" style="22" customWidth="1"/>
    <col min="5" max="5" width="22.85546875" style="22" customWidth="1"/>
    <col min="6" max="6" width="9" style="22" bestFit="1" customWidth="1"/>
    <col min="7" max="7" width="23" style="26" bestFit="1" customWidth="1"/>
    <col min="8" max="8" width="21.42578125" style="26" bestFit="1" customWidth="1"/>
    <col min="9" max="9" width="25.85546875" style="26" bestFit="1" customWidth="1"/>
    <col min="10" max="10" width="22.42578125" style="26" bestFit="1" customWidth="1"/>
    <col min="11" max="11" width="35.42578125" style="26" bestFit="1" customWidth="1"/>
    <col min="12" max="16384" width="8.85546875" style="22"/>
  </cols>
  <sheetData>
    <row r="1" spans="1:11" ht="12.75" customHeight="1">
      <c r="A1" s="40" t="s">
        <v>579</v>
      </c>
      <c r="G1" s="640"/>
      <c r="H1" s="640"/>
      <c r="I1" s="640"/>
      <c r="J1" s="640"/>
      <c r="K1" s="640"/>
    </row>
    <row r="2" spans="1:11" ht="5.25" customHeight="1">
      <c r="G2" s="640"/>
      <c r="H2" s="640"/>
      <c r="I2" s="640"/>
      <c r="J2" s="640"/>
      <c r="K2" s="640"/>
    </row>
    <row r="3" spans="1:11" ht="45" customHeight="1">
      <c r="A3" s="30"/>
      <c r="B3" s="676" t="s">
        <v>640</v>
      </c>
      <c r="C3" s="676" t="s">
        <v>642</v>
      </c>
      <c r="D3" s="676" t="s">
        <v>641</v>
      </c>
      <c r="E3" s="676" t="s">
        <v>643</v>
      </c>
      <c r="G3" s="10"/>
      <c r="H3" s="10"/>
      <c r="I3" s="10"/>
      <c r="J3" s="10"/>
      <c r="K3" s="10"/>
    </row>
    <row r="4" spans="1:11">
      <c r="A4" s="4" t="s">
        <v>530</v>
      </c>
      <c r="B4" s="185">
        <v>340457</v>
      </c>
      <c r="C4" s="185">
        <v>84221</v>
      </c>
      <c r="D4" s="185">
        <v>23131</v>
      </c>
      <c r="E4" s="185">
        <v>38871</v>
      </c>
      <c r="F4"/>
    </row>
    <row r="5" spans="1:11" ht="13.5" customHeight="1">
      <c r="A5" s="4" t="s">
        <v>310</v>
      </c>
      <c r="B5" s="185">
        <v>162248</v>
      </c>
      <c r="C5" s="185">
        <v>98585</v>
      </c>
      <c r="D5" s="185">
        <v>13630</v>
      </c>
      <c r="E5" s="185">
        <v>20303</v>
      </c>
      <c r="F5"/>
    </row>
    <row r="6" spans="1:11" ht="13.5" customHeight="1">
      <c r="A6" s="4" t="s">
        <v>391</v>
      </c>
      <c r="B6" s="185">
        <v>264340</v>
      </c>
      <c r="C6" s="185">
        <v>96577</v>
      </c>
      <c r="D6" s="185">
        <v>20982</v>
      </c>
      <c r="E6" s="185">
        <v>70423</v>
      </c>
      <c r="F6"/>
    </row>
    <row r="7" spans="1:11" ht="13.5" customHeight="1">
      <c r="A7" s="4" t="s">
        <v>392</v>
      </c>
      <c r="B7" s="185">
        <v>232030</v>
      </c>
      <c r="C7" s="185">
        <v>85309</v>
      </c>
      <c r="D7" s="185">
        <v>26201</v>
      </c>
      <c r="E7" s="185">
        <v>95340</v>
      </c>
      <c r="F7"/>
    </row>
    <row r="8" spans="1:11" ht="13.5" customHeight="1">
      <c r="A8" s="4" t="s">
        <v>452</v>
      </c>
      <c r="B8" s="185">
        <v>23155</v>
      </c>
      <c r="C8" s="4">
        <v>225</v>
      </c>
      <c r="D8" s="4"/>
      <c r="E8" s="4"/>
      <c r="F8"/>
    </row>
    <row r="9" spans="1:11" ht="13.5" customHeight="1">
      <c r="A9" s="4" t="s">
        <v>394</v>
      </c>
      <c r="B9" s="185">
        <v>522799</v>
      </c>
      <c r="C9" s="185">
        <v>213107</v>
      </c>
      <c r="D9" s="185">
        <v>60179</v>
      </c>
      <c r="E9" s="185">
        <v>128994</v>
      </c>
      <c r="F9"/>
    </row>
    <row r="10" spans="1:11" ht="13.5" customHeight="1">
      <c r="A10" s="4" t="s">
        <v>453</v>
      </c>
      <c r="B10" s="185">
        <v>210115</v>
      </c>
      <c r="C10" s="185">
        <v>98286</v>
      </c>
      <c r="D10" s="185">
        <v>11922</v>
      </c>
      <c r="E10" s="185">
        <v>48839</v>
      </c>
      <c r="F10"/>
    </row>
    <row r="11" spans="1:11" ht="13.5" customHeight="1">
      <c r="A11" s="4" t="s">
        <v>454</v>
      </c>
      <c r="B11" s="185">
        <v>153365</v>
      </c>
      <c r="C11" s="185">
        <v>27138</v>
      </c>
      <c r="D11" s="185">
        <v>8846</v>
      </c>
      <c r="E11" s="185">
        <v>15811</v>
      </c>
      <c r="F11"/>
    </row>
    <row r="12" spans="1:11" ht="13.5" customHeight="1">
      <c r="A12" s="4" t="s">
        <v>457</v>
      </c>
      <c r="B12" s="185">
        <v>30219</v>
      </c>
      <c r="C12" s="185">
        <v>4584</v>
      </c>
      <c r="D12" s="4">
        <v>960</v>
      </c>
      <c r="E12" s="185">
        <v>4148</v>
      </c>
      <c r="F12"/>
    </row>
    <row r="13" spans="1:11" ht="13.5" customHeight="1">
      <c r="A13" s="4" t="s">
        <v>396</v>
      </c>
      <c r="B13" s="185">
        <v>793291</v>
      </c>
      <c r="C13" s="185">
        <v>310378</v>
      </c>
      <c r="D13" s="185">
        <v>77294</v>
      </c>
      <c r="E13" s="185">
        <v>177833</v>
      </c>
      <c r="F13"/>
    </row>
    <row r="14" spans="1:11" ht="13.5" customHeight="1">
      <c r="A14" s="4" t="s">
        <v>458</v>
      </c>
      <c r="B14" s="185">
        <v>28288</v>
      </c>
      <c r="C14" s="185">
        <v>6351</v>
      </c>
      <c r="D14" s="185">
        <v>2513</v>
      </c>
      <c r="E14" s="185">
        <v>6846</v>
      </c>
      <c r="F14"/>
    </row>
    <row r="15" spans="1:11" ht="13.5" customHeight="1">
      <c r="A15" s="4" t="s">
        <v>398</v>
      </c>
      <c r="B15" s="185">
        <v>399847</v>
      </c>
      <c r="C15" s="185">
        <v>160865</v>
      </c>
      <c r="D15" s="185">
        <v>29200</v>
      </c>
      <c r="E15" s="185">
        <v>31744</v>
      </c>
      <c r="F15"/>
    </row>
    <row r="16" spans="1:11" ht="13.5" customHeight="1">
      <c r="A16" s="4" t="s">
        <v>170</v>
      </c>
      <c r="B16" s="185">
        <v>122283</v>
      </c>
      <c r="C16" s="185">
        <v>34661</v>
      </c>
      <c r="D16" s="185">
        <v>7847</v>
      </c>
      <c r="E16" s="185">
        <v>24557</v>
      </c>
      <c r="F16"/>
    </row>
    <row r="17" spans="1:6" ht="13.5" customHeight="1">
      <c r="A17" s="4" t="s">
        <v>463</v>
      </c>
      <c r="B17" s="185">
        <v>8552</v>
      </c>
      <c r="C17" s="185">
        <v>2527</v>
      </c>
      <c r="D17" s="4">
        <v>763</v>
      </c>
      <c r="E17" s="4">
        <v>442</v>
      </c>
      <c r="F17"/>
    </row>
    <row r="18" spans="1:6" ht="13.5" customHeight="1">
      <c r="A18" s="4" t="s">
        <v>465</v>
      </c>
      <c r="B18" s="185">
        <v>73240</v>
      </c>
      <c r="C18" s="185">
        <v>28616</v>
      </c>
      <c r="D18" s="185">
        <v>6511</v>
      </c>
      <c r="E18" s="185">
        <v>10443</v>
      </c>
      <c r="F18"/>
    </row>
    <row r="19" spans="1:6" ht="13.5" customHeight="1">
      <c r="A19" s="4" t="s">
        <v>400</v>
      </c>
      <c r="B19" s="185">
        <v>177133</v>
      </c>
      <c r="C19" s="185">
        <v>78437</v>
      </c>
      <c r="D19" s="185">
        <v>15904</v>
      </c>
      <c r="E19" s="185">
        <v>87377</v>
      </c>
      <c r="F19"/>
    </row>
    <row r="20" spans="1:6" ht="13.5" customHeight="1">
      <c r="A20" s="4" t="s">
        <v>401</v>
      </c>
      <c r="B20" s="185">
        <v>172349</v>
      </c>
      <c r="C20" s="185">
        <v>54901</v>
      </c>
      <c r="D20" s="185">
        <v>13619</v>
      </c>
      <c r="E20" s="185">
        <v>13637</v>
      </c>
      <c r="F20"/>
    </row>
    <row r="21" spans="1:6" ht="13.5" customHeight="1">
      <c r="A21" s="4" t="s">
        <v>402</v>
      </c>
      <c r="B21" s="185">
        <v>423062</v>
      </c>
      <c r="C21" s="185">
        <v>193130</v>
      </c>
      <c r="D21" s="185">
        <v>71525</v>
      </c>
      <c r="E21" s="185">
        <v>84447</v>
      </c>
      <c r="F21"/>
    </row>
    <row r="22" spans="1:6" ht="13.5" customHeight="1">
      <c r="A22" s="4" t="s">
        <v>193</v>
      </c>
      <c r="B22" s="185">
        <v>359164</v>
      </c>
      <c r="C22" s="185">
        <v>71736</v>
      </c>
      <c r="D22" s="185">
        <v>28739</v>
      </c>
      <c r="E22" s="185">
        <v>35889</v>
      </c>
      <c r="F22"/>
    </row>
    <row r="23" spans="1:6" ht="13.5" customHeight="1">
      <c r="A23" s="4" t="s">
        <v>403</v>
      </c>
      <c r="B23" s="185">
        <v>462536</v>
      </c>
      <c r="C23" s="185">
        <v>182653</v>
      </c>
      <c r="D23" s="185">
        <v>33745</v>
      </c>
      <c r="E23" s="185">
        <v>182782</v>
      </c>
      <c r="F23"/>
    </row>
    <row r="24" spans="1:6" ht="13.5" customHeight="1">
      <c r="A24" s="4" t="s">
        <v>311</v>
      </c>
      <c r="B24" s="185">
        <v>39669</v>
      </c>
      <c r="C24" s="185">
        <v>21194</v>
      </c>
      <c r="D24" s="185">
        <v>4202</v>
      </c>
      <c r="E24" s="185">
        <v>3227</v>
      </c>
      <c r="F24"/>
    </row>
    <row r="25" spans="1:6" ht="13.5" customHeight="1">
      <c r="A25" s="4" t="s">
        <v>312</v>
      </c>
      <c r="B25" s="185">
        <v>302137</v>
      </c>
      <c r="C25" s="185">
        <v>60898</v>
      </c>
      <c r="D25" s="185">
        <v>13688</v>
      </c>
      <c r="E25" s="185">
        <v>64549</v>
      </c>
      <c r="F25"/>
    </row>
    <row r="26" spans="1:6" ht="13.5" customHeight="1">
      <c r="A26" s="4" t="s">
        <v>194</v>
      </c>
      <c r="B26" s="185">
        <v>238440</v>
      </c>
      <c r="C26" s="185">
        <v>92980</v>
      </c>
      <c r="D26" s="185">
        <v>17493</v>
      </c>
      <c r="E26" s="185">
        <v>39389</v>
      </c>
      <c r="F26"/>
    </row>
    <row r="27" spans="1:6" ht="13.5" customHeight="1">
      <c r="A27" s="4" t="s">
        <v>405</v>
      </c>
      <c r="B27" s="185">
        <v>156095</v>
      </c>
      <c r="C27" s="185">
        <v>59861</v>
      </c>
      <c r="D27" s="185">
        <v>10748</v>
      </c>
      <c r="E27" s="185">
        <v>41326</v>
      </c>
      <c r="F27"/>
    </row>
    <row r="28" spans="1:6" ht="13.5" customHeight="1">
      <c r="A28" s="4" t="s">
        <v>313</v>
      </c>
      <c r="B28" s="185">
        <v>302157</v>
      </c>
      <c r="C28" s="185">
        <v>28623</v>
      </c>
      <c r="D28" s="185">
        <v>35213</v>
      </c>
      <c r="E28" s="185">
        <v>44052</v>
      </c>
      <c r="F28"/>
    </row>
    <row r="29" spans="1:6" ht="13.5" customHeight="1">
      <c r="A29" s="4" t="s">
        <v>471</v>
      </c>
      <c r="B29" s="185">
        <v>17271</v>
      </c>
      <c r="C29" s="185">
        <v>7775</v>
      </c>
      <c r="D29" s="185">
        <v>1244</v>
      </c>
      <c r="E29" s="185">
        <v>1535</v>
      </c>
      <c r="F29"/>
    </row>
    <row r="30" spans="1:6" ht="13.5" customHeight="1">
      <c r="A30" s="4" t="s">
        <v>472</v>
      </c>
      <c r="B30" s="185">
        <v>279821</v>
      </c>
      <c r="C30" s="185">
        <v>98410</v>
      </c>
      <c r="D30" s="185">
        <v>23527</v>
      </c>
      <c r="E30" s="185">
        <v>43008</v>
      </c>
      <c r="F30"/>
    </row>
    <row r="31" spans="1:6" ht="13.5" customHeight="1">
      <c r="A31" s="4" t="s">
        <v>484</v>
      </c>
      <c r="B31" s="185">
        <v>189529</v>
      </c>
      <c r="C31" s="185">
        <v>30435</v>
      </c>
      <c r="D31" s="185">
        <v>9293</v>
      </c>
      <c r="E31" s="185">
        <v>31143</v>
      </c>
      <c r="F31"/>
    </row>
    <row r="32" spans="1:6" ht="13.5" customHeight="1">
      <c r="A32" s="4" t="s">
        <v>406</v>
      </c>
      <c r="B32" s="185">
        <v>524382</v>
      </c>
      <c r="C32" s="185">
        <v>108696</v>
      </c>
      <c r="D32" s="185">
        <v>79145</v>
      </c>
      <c r="E32" s="185">
        <v>255638</v>
      </c>
      <c r="F32"/>
    </row>
    <row r="33" spans="1:6" ht="13.5" customHeight="1">
      <c r="A33" s="4" t="s">
        <v>152</v>
      </c>
      <c r="B33" s="185">
        <v>68746</v>
      </c>
      <c r="C33" s="185">
        <v>31129</v>
      </c>
      <c r="D33" s="185">
        <v>3631</v>
      </c>
      <c r="E33" s="185">
        <v>13553</v>
      </c>
      <c r="F33"/>
    </row>
    <row r="34" spans="1:6" ht="13.5" customHeight="1">
      <c r="A34" s="4" t="s">
        <v>407</v>
      </c>
      <c r="B34" s="185">
        <v>665424</v>
      </c>
      <c r="C34" s="185">
        <v>173455</v>
      </c>
      <c r="D34" s="185">
        <v>17120</v>
      </c>
      <c r="E34" s="185">
        <v>101047</v>
      </c>
      <c r="F34"/>
    </row>
    <row r="35" spans="1:6" ht="13.5" customHeight="1">
      <c r="A35" s="4" t="s">
        <v>157</v>
      </c>
      <c r="B35" s="185">
        <v>127425</v>
      </c>
      <c r="C35" s="185">
        <v>54371</v>
      </c>
      <c r="D35" s="185">
        <v>14333</v>
      </c>
      <c r="E35" s="185">
        <v>21910</v>
      </c>
      <c r="F35"/>
    </row>
    <row r="36" spans="1:6" ht="13.5" customHeight="1">
      <c r="A36" s="4" t="s">
        <v>488</v>
      </c>
      <c r="B36" s="185">
        <v>195002</v>
      </c>
      <c r="C36" s="185">
        <v>96189</v>
      </c>
      <c r="D36" s="185">
        <v>24757</v>
      </c>
      <c r="E36" s="185">
        <v>47515</v>
      </c>
      <c r="F36"/>
    </row>
    <row r="37" spans="1:6" ht="13.5" customHeight="1">
      <c r="A37" s="4" t="s">
        <v>489</v>
      </c>
      <c r="B37" s="185">
        <v>256395</v>
      </c>
      <c r="C37" s="185">
        <v>102931</v>
      </c>
      <c r="D37" s="185">
        <v>38882</v>
      </c>
      <c r="E37" s="185">
        <v>46431</v>
      </c>
      <c r="F37"/>
    </row>
    <row r="38" spans="1:6" ht="13.5" customHeight="1">
      <c r="A38" s="4" t="s">
        <v>171</v>
      </c>
      <c r="B38" s="185">
        <v>12525</v>
      </c>
      <c r="C38" s="185">
        <v>2636</v>
      </c>
      <c r="D38" s="185">
        <v>1417</v>
      </c>
      <c r="E38" s="185">
        <v>3540</v>
      </c>
      <c r="F38"/>
    </row>
    <row r="39" spans="1:6" ht="13.5" customHeight="1">
      <c r="A39" s="4" t="s">
        <v>492</v>
      </c>
      <c r="B39" s="185">
        <v>26694</v>
      </c>
      <c r="C39" s="185">
        <v>3504</v>
      </c>
      <c r="D39" s="185">
        <v>1722</v>
      </c>
      <c r="E39" s="185">
        <v>3301</v>
      </c>
      <c r="F39"/>
    </row>
    <row r="40" spans="1:6" ht="13.5" customHeight="1">
      <c r="A40" s="4" t="s">
        <v>493</v>
      </c>
      <c r="B40" s="185">
        <v>13316</v>
      </c>
      <c r="C40" s="185">
        <v>6118</v>
      </c>
      <c r="D40" s="4">
        <v>858</v>
      </c>
      <c r="E40" s="4">
        <v>900</v>
      </c>
      <c r="F40"/>
    </row>
    <row r="41" spans="1:6" ht="13.5" customHeight="1">
      <c r="A41" s="4" t="s">
        <v>409</v>
      </c>
      <c r="B41" s="185">
        <v>200770</v>
      </c>
      <c r="C41" s="185">
        <v>87346</v>
      </c>
      <c r="D41" s="185">
        <v>11711</v>
      </c>
      <c r="E41" s="185">
        <v>20560</v>
      </c>
      <c r="F41"/>
    </row>
    <row r="42" spans="1:6" ht="13.5" customHeight="1">
      <c r="A42" s="4" t="s">
        <v>525</v>
      </c>
      <c r="B42" s="185">
        <v>1061661</v>
      </c>
      <c r="C42" s="185">
        <v>263858</v>
      </c>
      <c r="D42" s="185">
        <v>81411</v>
      </c>
      <c r="E42" s="185">
        <v>155818</v>
      </c>
      <c r="F42"/>
    </row>
    <row r="43" spans="1:6" ht="13.5" customHeight="1">
      <c r="A43" s="4" t="s">
        <v>411</v>
      </c>
      <c r="B43" s="185">
        <v>447965</v>
      </c>
      <c r="C43" s="185">
        <v>249694</v>
      </c>
      <c r="D43" s="185">
        <v>22282</v>
      </c>
      <c r="E43" s="185">
        <v>160435</v>
      </c>
      <c r="F43"/>
    </row>
    <row r="44" spans="1:6" ht="13.5" customHeight="1">
      <c r="A44" s="4" t="s">
        <v>412</v>
      </c>
      <c r="B44" s="185">
        <v>822994</v>
      </c>
      <c r="C44" s="185">
        <v>387760</v>
      </c>
      <c r="D44" s="185">
        <v>67069</v>
      </c>
      <c r="E44" s="185">
        <v>174225</v>
      </c>
      <c r="F44"/>
    </row>
    <row r="45" spans="1:6" ht="13.5" customHeight="1">
      <c r="A45" s="4" t="s">
        <v>414</v>
      </c>
      <c r="B45" s="185">
        <v>562511</v>
      </c>
      <c r="C45" s="185">
        <v>224366</v>
      </c>
      <c r="D45" s="185">
        <v>49924</v>
      </c>
      <c r="E45" s="185">
        <v>232071</v>
      </c>
      <c r="F45"/>
    </row>
    <row r="46" spans="1:6" ht="13.5" customHeight="1">
      <c r="A46" s="4" t="s">
        <v>496</v>
      </c>
      <c r="B46" s="185">
        <v>92096</v>
      </c>
      <c r="C46" s="185">
        <v>37989</v>
      </c>
      <c r="D46" s="185">
        <v>6140</v>
      </c>
      <c r="E46" s="185">
        <v>15145</v>
      </c>
      <c r="F46"/>
    </row>
    <row r="47" spans="1:6" ht="13.5" customHeight="1">
      <c r="A47" s="4" t="s">
        <v>499</v>
      </c>
      <c r="B47" s="185">
        <v>145320</v>
      </c>
      <c r="C47" s="185">
        <v>44629</v>
      </c>
      <c r="D47" s="185">
        <v>6687</v>
      </c>
      <c r="E47" s="185">
        <v>35652</v>
      </c>
      <c r="F47"/>
    </row>
    <row r="48" spans="1:6" ht="13.5" customHeight="1">
      <c r="A48" s="4" t="s">
        <v>416</v>
      </c>
      <c r="B48" s="185">
        <v>115807</v>
      </c>
      <c r="C48" s="185">
        <v>24920</v>
      </c>
      <c r="D48" s="185">
        <v>6601</v>
      </c>
      <c r="E48" s="185">
        <v>22113</v>
      </c>
      <c r="F48"/>
    </row>
    <row r="49" spans="1:6" ht="13.5" customHeight="1">
      <c r="A49" s="4" t="s">
        <v>417</v>
      </c>
      <c r="B49" s="185">
        <v>354289</v>
      </c>
      <c r="C49" s="185">
        <v>132311</v>
      </c>
      <c r="D49" s="185">
        <v>19571</v>
      </c>
      <c r="E49" s="185">
        <v>101738</v>
      </c>
      <c r="F49"/>
    </row>
    <row r="50" spans="1:6" ht="13.5" customHeight="1">
      <c r="A50" s="4" t="s">
        <v>201</v>
      </c>
      <c r="B50" s="185">
        <v>644070</v>
      </c>
      <c r="C50" s="185">
        <v>181293</v>
      </c>
      <c r="D50" s="185">
        <v>69122</v>
      </c>
      <c r="E50" s="185">
        <v>39192</v>
      </c>
      <c r="F50"/>
    </row>
    <row r="51" spans="1:6" ht="13.5" customHeight="1">
      <c r="A51" s="4" t="s">
        <v>501</v>
      </c>
      <c r="B51" s="185">
        <v>17489</v>
      </c>
      <c r="C51" s="4">
        <v>437</v>
      </c>
      <c r="D51" s="4">
        <v>978</v>
      </c>
      <c r="E51" s="185">
        <v>2593</v>
      </c>
      <c r="F51"/>
    </row>
    <row r="52" spans="1:6" ht="13.5" customHeight="1">
      <c r="A52" s="4" t="s">
        <v>420</v>
      </c>
      <c r="B52" s="185">
        <v>878342</v>
      </c>
      <c r="C52" s="185">
        <v>352557</v>
      </c>
      <c r="D52" s="185">
        <v>147966</v>
      </c>
      <c r="E52" s="185">
        <v>126130</v>
      </c>
      <c r="F52"/>
    </row>
    <row r="53" spans="1:6" ht="13.5" customHeight="1">
      <c r="A53" s="4" t="s">
        <v>421</v>
      </c>
      <c r="B53" s="185">
        <v>395477</v>
      </c>
      <c r="C53" s="185">
        <v>224546</v>
      </c>
      <c r="D53" s="185">
        <v>27017</v>
      </c>
      <c r="E53" s="185">
        <v>25899</v>
      </c>
      <c r="F53" s="25"/>
    </row>
    <row r="54" spans="1:6" s="122" customFormat="1" ht="13.5" customHeight="1">
      <c r="A54" s="4" t="s">
        <v>502</v>
      </c>
      <c r="B54" s="185">
        <v>37135</v>
      </c>
      <c r="C54" s="185">
        <v>6549</v>
      </c>
      <c r="D54" s="185">
        <v>2367</v>
      </c>
      <c r="E54" s="185">
        <v>6428</v>
      </c>
      <c r="F54" s="25"/>
    </row>
    <row r="55" spans="1:6" ht="13.5" customHeight="1">
      <c r="A55" s="4" t="s">
        <v>422</v>
      </c>
      <c r="B55" s="185">
        <v>270111</v>
      </c>
      <c r="C55" s="185">
        <v>169520</v>
      </c>
      <c r="D55" s="185">
        <v>132431</v>
      </c>
      <c r="E55" s="185">
        <v>118613</v>
      </c>
      <c r="F55" s="25"/>
    </row>
    <row r="56" spans="1:6" ht="13.5" customHeight="1">
      <c r="A56" s="4" t="s">
        <v>504</v>
      </c>
      <c r="B56" s="185">
        <v>52778</v>
      </c>
      <c r="C56" s="185">
        <v>19154</v>
      </c>
      <c r="D56" s="185">
        <v>3194</v>
      </c>
      <c r="E56" s="185">
        <v>7327</v>
      </c>
      <c r="F56" s="25"/>
    </row>
    <row r="57" spans="1:6" ht="13.5" customHeight="1">
      <c r="A57" s="4" t="s">
        <v>423</v>
      </c>
      <c r="B57" s="185">
        <v>507212</v>
      </c>
      <c r="C57" s="185">
        <v>205644</v>
      </c>
      <c r="D57" s="185">
        <v>41727</v>
      </c>
      <c r="E57" s="185">
        <v>145529</v>
      </c>
      <c r="F57" s="25"/>
    </row>
    <row r="58" spans="1:6" ht="12.95" customHeight="1">
      <c r="F58" s="25"/>
    </row>
    <row r="59" spans="1:6" ht="12.95" customHeight="1">
      <c r="F59" s="25"/>
    </row>
    <row r="60" spans="1:6" ht="12.95" customHeight="1">
      <c r="F60" s="25"/>
    </row>
    <row r="61" spans="1:6" ht="12.95" customHeight="1">
      <c r="F61" s="25"/>
    </row>
    <row r="62" spans="1:6" ht="12.95" customHeight="1">
      <c r="F62" s="25"/>
    </row>
    <row r="63" spans="1:6" ht="12.95" customHeight="1">
      <c r="F63" s="25"/>
    </row>
    <row r="64" spans="1:6" ht="12.95" customHeight="1">
      <c r="F64" s="25"/>
    </row>
    <row r="65" spans="6:6" ht="12.95" customHeight="1">
      <c r="F65" s="25"/>
    </row>
    <row r="66" spans="6:6" ht="12.95" customHeight="1">
      <c r="F66" s="25"/>
    </row>
    <row r="67" spans="6:6" ht="12.95" customHeight="1">
      <c r="F67" s="25"/>
    </row>
    <row r="68" spans="6:6" ht="12.95" customHeight="1">
      <c r="F68" s="25"/>
    </row>
    <row r="69" spans="6:6" ht="12.95" customHeight="1">
      <c r="F69" s="25"/>
    </row>
    <row r="70" spans="6:6" ht="12.95" customHeight="1">
      <c r="F70" s="25"/>
    </row>
    <row r="71" spans="6:6" ht="12.95" customHeight="1">
      <c r="F71" s="25"/>
    </row>
    <row r="72" spans="6:6" ht="12.95" customHeight="1">
      <c r="F72" s="25"/>
    </row>
    <row r="73" spans="6:6" ht="12.95" customHeight="1">
      <c r="F73" s="25"/>
    </row>
    <row r="74" spans="6:6" ht="12.95" customHeight="1">
      <c r="F74" s="25"/>
    </row>
    <row r="75" spans="6:6" ht="12.95" customHeight="1">
      <c r="F75" s="25"/>
    </row>
    <row r="76" spans="6:6" ht="12.95" customHeight="1">
      <c r="F76" s="25"/>
    </row>
    <row r="77" spans="6:6" ht="12.95" customHeight="1">
      <c r="F77" s="25"/>
    </row>
    <row r="78" spans="6:6" ht="12.95" customHeight="1">
      <c r="F78" s="25"/>
    </row>
    <row r="79" spans="6:6" ht="12.95" customHeight="1">
      <c r="F79" s="25"/>
    </row>
    <row r="80" spans="6:6" ht="12.95" customHeight="1">
      <c r="F80" s="25"/>
    </row>
    <row r="81" spans="6:6" ht="12.95" customHeight="1">
      <c r="F81" s="25"/>
    </row>
    <row r="82" spans="6:6" ht="12.95" customHeight="1">
      <c r="F82" s="25"/>
    </row>
    <row r="83" spans="6:6" ht="12.95" customHeight="1">
      <c r="F83" s="25"/>
    </row>
    <row r="84" spans="6:6" ht="12.95" customHeight="1">
      <c r="F84" s="25"/>
    </row>
    <row r="85" spans="6:6" ht="12.95" customHeight="1">
      <c r="F85" s="25"/>
    </row>
    <row r="86" spans="6:6" ht="12.95" customHeight="1">
      <c r="F86" s="25"/>
    </row>
    <row r="87" spans="6:6" ht="12.95" customHeight="1">
      <c r="F87" s="25"/>
    </row>
    <row r="88" spans="6:6" ht="12.95" customHeight="1">
      <c r="F88" s="25"/>
    </row>
    <row r="89" spans="6:6" ht="12.95" customHeight="1">
      <c r="F89" s="25"/>
    </row>
    <row r="90" spans="6:6" ht="12.95" customHeight="1">
      <c r="F90" s="25"/>
    </row>
    <row r="91" spans="6:6" ht="12.95" customHeight="1">
      <c r="F91" s="25"/>
    </row>
    <row r="92" spans="6:6" ht="12.95" customHeight="1">
      <c r="F92" s="25"/>
    </row>
    <row r="93" spans="6:6" ht="12.95" customHeight="1">
      <c r="F93" s="25"/>
    </row>
    <row r="94" spans="6:6" ht="12.95" customHeight="1">
      <c r="F94" s="25"/>
    </row>
    <row r="95" spans="6:6" ht="12.95" customHeight="1">
      <c r="F95" s="25"/>
    </row>
    <row r="96" spans="6:6" ht="12.95" customHeight="1">
      <c r="F96" s="25"/>
    </row>
    <row r="97" spans="1:6" ht="12.95" customHeight="1">
      <c r="F97" s="25"/>
    </row>
    <row r="98" spans="1:6" ht="12.95" customHeight="1">
      <c r="F98" s="25"/>
    </row>
    <row r="99" spans="1:6" ht="12.95" customHeight="1">
      <c r="F99" s="25"/>
    </row>
    <row r="100" spans="1:6" ht="12.95" customHeight="1">
      <c r="A100" s="156"/>
      <c r="B100" s="157"/>
      <c r="C100" s="157"/>
      <c r="D100" s="157"/>
      <c r="E100" s="157"/>
      <c r="F100" s="25"/>
    </row>
    <row r="101" spans="1:6" ht="12.95" customHeight="1">
      <c r="A101" s="156"/>
      <c r="B101" s="157"/>
      <c r="C101" s="157"/>
      <c r="D101" s="157"/>
      <c r="E101" s="157"/>
      <c r="F101" s="25"/>
    </row>
    <row r="102" spans="1:6" ht="12.95" customHeight="1">
      <c r="A102" s="156"/>
      <c r="F102" s="25"/>
    </row>
    <row r="103" spans="1:6" ht="12.95" customHeight="1">
      <c r="A103" s="156"/>
      <c r="B103" s="117"/>
      <c r="C103" s="117"/>
      <c r="D103" s="117"/>
      <c r="E103" s="117"/>
      <c r="F103" s="25"/>
    </row>
    <row r="104" spans="1:6" ht="12.95" customHeight="1">
      <c r="A104" s="156"/>
      <c r="B104" s="117"/>
      <c r="C104" s="117"/>
      <c r="D104" s="117"/>
      <c r="E104" s="117"/>
      <c r="F104" s="25"/>
    </row>
    <row r="105" spans="1:6" ht="12.95" customHeight="1">
      <c r="A105" s="156"/>
      <c r="B105" s="117"/>
      <c r="C105" s="117"/>
      <c r="D105" s="117"/>
      <c r="E105" s="117"/>
    </row>
    <row r="106" spans="1:6" ht="12.95" customHeight="1">
      <c r="A106" s="156"/>
    </row>
    <row r="107" spans="1:6" ht="12.95" customHeight="1">
      <c r="A107" s="156"/>
    </row>
    <row r="108" spans="1:6" ht="12.95" customHeight="1">
      <c r="A108" s="156"/>
    </row>
    <row r="109" spans="1:6" ht="12.95" customHeight="1">
      <c r="A109" s="156"/>
    </row>
    <row r="110" spans="1:6" ht="12.95" customHeight="1">
      <c r="A110" s="156"/>
    </row>
    <row r="111" spans="1:6" ht="12.95" customHeight="1">
      <c r="A111" s="156"/>
    </row>
    <row r="112" spans="1:6" ht="12.95" customHeight="1">
      <c r="A112" s="156"/>
    </row>
    <row r="113" spans="1:1" ht="12.95" customHeight="1">
      <c r="A113" s="156"/>
    </row>
    <row r="114" spans="1:1" ht="12.95" customHeight="1">
      <c r="A114" s="156"/>
    </row>
    <row r="115" spans="1:1" ht="12.95" customHeight="1">
      <c r="A115" s="156"/>
    </row>
    <row r="116" spans="1:1" ht="12.95" customHeight="1">
      <c r="A116" s="156"/>
    </row>
    <row r="117" spans="1:1" ht="12.95" customHeight="1">
      <c r="A117" s="156"/>
    </row>
    <row r="118" spans="1:1" ht="12.95" customHeight="1">
      <c r="A118" s="156"/>
    </row>
    <row r="119" spans="1:1" ht="12.95" customHeight="1">
      <c r="A119" s="156"/>
    </row>
    <row r="120" spans="1:1" ht="12.95" customHeight="1">
      <c r="A120" s="156"/>
    </row>
    <row r="121" spans="1:1" ht="12.95" customHeight="1">
      <c r="A121" s="156"/>
    </row>
    <row r="122" spans="1:1" ht="12.95" customHeight="1">
      <c r="A122" s="156"/>
    </row>
    <row r="123" spans="1:1" ht="12.95" customHeight="1">
      <c r="A123" s="156"/>
    </row>
    <row r="124" spans="1:1" ht="12.95" customHeight="1">
      <c r="A124" s="156"/>
    </row>
    <row r="125" spans="1:1" ht="12.95" customHeight="1">
      <c r="A125" s="156"/>
    </row>
    <row r="126" spans="1:1" ht="12.95" customHeight="1">
      <c r="A126" s="156"/>
    </row>
    <row r="127" spans="1:1" ht="12.95" customHeight="1">
      <c r="A127" s="156"/>
    </row>
    <row r="128" spans="1:1" ht="12.95" customHeight="1">
      <c r="A128" s="156"/>
    </row>
    <row r="129" spans="1:1" ht="12.95" customHeight="1">
      <c r="A129" s="156"/>
    </row>
    <row r="130" spans="1:1" ht="12.95" customHeight="1">
      <c r="A130" s="156"/>
    </row>
    <row r="131" spans="1:1" ht="12.95" customHeight="1">
      <c r="A131" s="156"/>
    </row>
    <row r="132" spans="1:1" ht="12.95" customHeight="1">
      <c r="A132" s="156"/>
    </row>
    <row r="133" spans="1:1" ht="12.75" customHeight="1">
      <c r="A133" s="156"/>
    </row>
    <row r="134" spans="1:1" ht="12.75" customHeight="1">
      <c r="A134" s="156"/>
    </row>
    <row r="135" spans="1:1" ht="12.75" customHeight="1">
      <c r="A135" s="156"/>
    </row>
    <row r="136" spans="1:1" ht="12.75" customHeight="1">
      <c r="A136" s="156"/>
    </row>
    <row r="137" spans="1:1" ht="12.75" customHeight="1">
      <c r="A137" s="156"/>
    </row>
    <row r="138" spans="1:1" ht="12.75" customHeight="1">
      <c r="A138" s="156"/>
    </row>
    <row r="139" spans="1:1" ht="12.75" customHeight="1">
      <c r="A139" s="156"/>
    </row>
    <row r="140" spans="1:1" ht="12.75" customHeight="1">
      <c r="A140" s="156"/>
    </row>
    <row r="141" spans="1:1" ht="12.75" customHeight="1">
      <c r="A141" s="156"/>
    </row>
    <row r="142" spans="1:1" ht="12.75" customHeight="1">
      <c r="A142" s="156"/>
    </row>
    <row r="143" spans="1:1" ht="12.75" customHeight="1">
      <c r="A143" s="156"/>
    </row>
    <row r="144" spans="1:1" ht="12.75" customHeight="1">
      <c r="A144" s="156"/>
    </row>
    <row r="145" spans="1:5" ht="12.75" customHeight="1">
      <c r="A145" s="156"/>
    </row>
    <row r="146" spans="1:5" ht="12.75" customHeight="1">
      <c r="A146" s="156"/>
    </row>
    <row r="147" spans="1:5" ht="12.75" customHeight="1">
      <c r="A147" s="156"/>
    </row>
    <row r="148" spans="1:5" ht="12.75" customHeight="1">
      <c r="A148" s="156"/>
    </row>
    <row r="149" spans="1:5" ht="12.75" customHeight="1">
      <c r="A149" s="156"/>
    </row>
    <row r="150" spans="1:5" ht="12.75" customHeight="1">
      <c r="A150" s="156"/>
    </row>
    <row r="151" spans="1:5" ht="12.75" customHeight="1">
      <c r="A151" s="156"/>
    </row>
    <row r="152" spans="1:5" ht="12.75" customHeight="1">
      <c r="A152" s="156"/>
    </row>
    <row r="153" spans="1:5" ht="12.75" customHeight="1">
      <c r="A153" s="156"/>
    </row>
    <row r="154" spans="1:5" ht="12.75" customHeight="1">
      <c r="A154" s="156"/>
    </row>
    <row r="157" spans="1:5" ht="12.75" customHeight="1">
      <c r="B157" s="136"/>
      <c r="C157" s="136"/>
      <c r="D157" s="136"/>
      <c r="E157" s="136"/>
    </row>
    <row r="158" spans="1:5" ht="12.75" customHeight="1">
      <c r="B158" s="136"/>
      <c r="C158" s="136"/>
      <c r="D158" s="136"/>
      <c r="E158" s="136"/>
    </row>
    <row r="159" spans="1:5" ht="12.75" customHeight="1">
      <c r="B159" s="136"/>
      <c r="C159" s="136"/>
      <c r="D159" s="136"/>
      <c r="E159" s="136"/>
    </row>
    <row r="160" spans="1:5" ht="12.75" customHeight="1">
      <c r="B160" s="26"/>
      <c r="C160" s="26"/>
      <c r="D160" s="26"/>
      <c r="E160" s="26"/>
    </row>
    <row r="161" spans="2:5" ht="12.75" customHeight="1">
      <c r="B161" s="26"/>
      <c r="C161" s="26"/>
      <c r="D161" s="26"/>
      <c r="E161" s="26"/>
    </row>
    <row r="162" spans="2:5" ht="12.75" customHeight="1">
      <c r="B162" s="26"/>
      <c r="C162" s="26"/>
      <c r="D162" s="26"/>
      <c r="E162" s="26"/>
    </row>
    <row r="163" spans="2:5" ht="12.75" customHeight="1">
      <c r="B163" s="26"/>
      <c r="C163" s="26"/>
      <c r="D163" s="26"/>
      <c r="E163" s="26"/>
    </row>
    <row r="164" spans="2:5" ht="12.75" customHeight="1">
      <c r="B164" s="26"/>
      <c r="C164" s="26"/>
      <c r="D164" s="26"/>
      <c r="E164" s="26"/>
    </row>
    <row r="165" spans="2:5" ht="12.75" customHeight="1">
      <c r="B165" s="26"/>
      <c r="C165" s="26"/>
      <c r="D165" s="26"/>
      <c r="E165" s="26"/>
    </row>
    <row r="166" spans="2:5" ht="12.75" customHeight="1">
      <c r="B166" s="26"/>
      <c r="C166" s="26"/>
      <c r="D166" s="26"/>
      <c r="E166" s="26"/>
    </row>
    <row r="167" spans="2:5" ht="12.75" customHeight="1">
      <c r="B167" s="26"/>
      <c r="C167" s="26"/>
      <c r="D167" s="26"/>
      <c r="E167" s="26"/>
    </row>
    <row r="168" spans="2:5" ht="12.75" customHeight="1">
      <c r="B168" s="26"/>
      <c r="C168" s="26"/>
      <c r="D168" s="26"/>
      <c r="E168" s="26"/>
    </row>
    <row r="169" spans="2:5" ht="12.75" customHeight="1">
      <c r="B169" s="26"/>
      <c r="C169" s="26"/>
      <c r="D169" s="26"/>
      <c r="E169" s="26"/>
    </row>
    <row r="170" spans="2:5" ht="12.75" customHeight="1">
      <c r="B170" s="26"/>
      <c r="C170" s="26"/>
      <c r="D170" s="26"/>
      <c r="E170" s="26"/>
    </row>
    <row r="171" spans="2:5" ht="12.75" customHeight="1">
      <c r="B171" s="26"/>
      <c r="C171" s="26"/>
      <c r="D171" s="26"/>
      <c r="E171" s="26"/>
    </row>
    <row r="172" spans="2:5" ht="12.75" customHeight="1">
      <c r="B172" s="26"/>
      <c r="C172" s="26"/>
      <c r="D172" s="26"/>
      <c r="E172" s="26"/>
    </row>
    <row r="173" spans="2:5" ht="12.75" customHeight="1">
      <c r="B173" s="26"/>
      <c r="C173" s="26"/>
      <c r="D173" s="26"/>
      <c r="E173" s="26"/>
    </row>
    <row r="174" spans="2:5" ht="12.75" customHeight="1">
      <c r="B174" s="26"/>
      <c r="C174" s="26"/>
      <c r="D174" s="26"/>
      <c r="E174" s="26"/>
    </row>
    <row r="175" spans="2:5" ht="12.75" customHeight="1">
      <c r="B175" s="26"/>
      <c r="C175" s="26"/>
      <c r="D175" s="26"/>
      <c r="E175" s="26"/>
    </row>
    <row r="176" spans="2:5" ht="12.75" customHeight="1">
      <c r="B176" s="26"/>
      <c r="C176" s="26"/>
      <c r="D176" s="26"/>
      <c r="E176" s="26"/>
    </row>
    <row r="177" spans="2:5" ht="12.75" customHeight="1">
      <c r="B177" s="26"/>
      <c r="C177" s="26"/>
      <c r="D177" s="26"/>
      <c r="E177" s="26"/>
    </row>
    <row r="178" spans="2:5" ht="12.75" customHeight="1">
      <c r="B178" s="26"/>
      <c r="C178" s="26"/>
      <c r="D178" s="26"/>
      <c r="E178" s="26"/>
    </row>
    <row r="179" spans="2:5" ht="12.75" customHeight="1">
      <c r="B179" s="26"/>
      <c r="C179" s="26"/>
      <c r="D179" s="26"/>
      <c r="E179" s="26"/>
    </row>
    <row r="180" spans="2:5" ht="12.75" customHeight="1">
      <c r="B180" s="26"/>
      <c r="C180" s="26"/>
      <c r="D180" s="26"/>
      <c r="E180" s="26"/>
    </row>
    <row r="181" spans="2:5" ht="12.75" customHeight="1">
      <c r="B181" s="26"/>
      <c r="C181" s="26"/>
      <c r="D181" s="26"/>
      <c r="E181" s="26"/>
    </row>
    <row r="182" spans="2:5" ht="12.75" customHeight="1">
      <c r="B182" s="26"/>
      <c r="C182" s="26"/>
      <c r="D182" s="26"/>
      <c r="E182" s="26"/>
    </row>
    <row r="183" spans="2:5" ht="12.75" customHeight="1">
      <c r="B183" s="26"/>
      <c r="C183" s="26"/>
      <c r="D183" s="26"/>
      <c r="E183" s="26"/>
    </row>
    <row r="184" spans="2:5" ht="12.75" customHeight="1">
      <c r="B184" s="26"/>
      <c r="C184" s="26"/>
      <c r="D184" s="26"/>
      <c r="E184" s="26"/>
    </row>
    <row r="185" spans="2:5" ht="12.75" customHeight="1">
      <c r="B185" s="26"/>
      <c r="C185" s="26"/>
      <c r="D185" s="26"/>
      <c r="E185" s="26"/>
    </row>
    <row r="186" spans="2:5" ht="12.75" customHeight="1">
      <c r="B186" s="26"/>
      <c r="C186" s="26"/>
      <c r="D186" s="26"/>
      <c r="E186" s="26"/>
    </row>
    <row r="187" spans="2:5" ht="12.75" customHeight="1">
      <c r="B187" s="26"/>
      <c r="C187" s="26"/>
      <c r="D187" s="26"/>
      <c r="E187" s="26"/>
    </row>
    <row r="188" spans="2:5" ht="12.75" customHeight="1">
      <c r="B188" s="26"/>
      <c r="C188" s="26"/>
      <c r="D188" s="26"/>
      <c r="E188" s="26"/>
    </row>
    <row r="189" spans="2:5" ht="12.75" customHeight="1">
      <c r="B189" s="26"/>
      <c r="C189" s="26"/>
      <c r="D189" s="26"/>
      <c r="E189" s="26"/>
    </row>
    <row r="190" spans="2:5" ht="12.75" customHeight="1">
      <c r="B190" s="26"/>
      <c r="C190" s="26"/>
      <c r="D190" s="26"/>
      <c r="E190" s="26"/>
    </row>
    <row r="191" spans="2:5" ht="12.75" customHeight="1">
      <c r="B191" s="26"/>
      <c r="C191" s="26"/>
      <c r="D191" s="26"/>
      <c r="E191" s="26"/>
    </row>
    <row r="192" spans="2:5" ht="12.75" customHeight="1">
      <c r="B192" s="26"/>
      <c r="C192" s="26"/>
      <c r="D192" s="26"/>
      <c r="E192" s="26"/>
    </row>
    <row r="193" spans="2:5" ht="12.75" customHeight="1">
      <c r="B193" s="26"/>
      <c r="C193" s="26"/>
      <c r="D193" s="26"/>
      <c r="E193" s="26"/>
    </row>
    <row r="194" spans="2:5" ht="12.75" customHeight="1">
      <c r="B194" s="26"/>
      <c r="C194" s="26"/>
      <c r="D194" s="26"/>
      <c r="E194" s="26"/>
    </row>
    <row r="195" spans="2:5" ht="12.75" customHeight="1">
      <c r="B195" s="26"/>
      <c r="C195" s="26"/>
      <c r="D195" s="26"/>
      <c r="E195" s="26"/>
    </row>
    <row r="196" spans="2:5" ht="12.75" customHeight="1">
      <c r="B196" s="26"/>
      <c r="C196" s="26"/>
      <c r="D196" s="26"/>
      <c r="E196" s="26"/>
    </row>
    <row r="197" spans="2:5" ht="12.75" customHeight="1">
      <c r="B197" s="26"/>
      <c r="C197" s="26"/>
      <c r="D197" s="26"/>
      <c r="E197" s="26"/>
    </row>
    <row r="198" spans="2:5" ht="12.75" customHeight="1">
      <c r="B198" s="26"/>
      <c r="C198" s="26"/>
      <c r="D198" s="26"/>
      <c r="E198" s="26"/>
    </row>
    <row r="199" spans="2:5" ht="12.75" customHeight="1">
      <c r="B199" s="26"/>
      <c r="C199" s="26"/>
      <c r="D199" s="26"/>
      <c r="E199" s="26"/>
    </row>
    <row r="200" spans="2:5" ht="12.75" customHeight="1">
      <c r="B200" s="26"/>
      <c r="C200" s="26"/>
      <c r="D200" s="26"/>
      <c r="E200" s="26"/>
    </row>
    <row r="201" spans="2:5" ht="12.75" customHeight="1">
      <c r="B201" s="26"/>
      <c r="C201" s="26"/>
      <c r="D201" s="26"/>
      <c r="E201" s="26"/>
    </row>
    <row r="202" spans="2:5" ht="12.75" customHeight="1">
      <c r="B202" s="26"/>
      <c r="C202" s="26"/>
      <c r="D202" s="26"/>
      <c r="E202" s="26"/>
    </row>
    <row r="203" spans="2:5" ht="12.75" customHeight="1">
      <c r="B203" s="26"/>
      <c r="C203" s="26"/>
      <c r="D203" s="26"/>
      <c r="E203" s="26"/>
    </row>
    <row r="204" spans="2:5" ht="12.75" customHeight="1">
      <c r="B204" s="26"/>
      <c r="C204" s="26"/>
      <c r="D204" s="26"/>
      <c r="E204" s="26"/>
    </row>
    <row r="205" spans="2:5" ht="12.75" customHeight="1">
      <c r="B205" s="26"/>
      <c r="C205" s="26"/>
      <c r="D205" s="26"/>
      <c r="E205" s="26"/>
    </row>
  </sheetData>
  <phoneticPr fontId="25" type="noConversion"/>
  <hyperlinks>
    <hyperlink ref="B3" location="'18'!M1" display="Books"/>
    <hyperlink ref="C3" location="'21'!H1" display="Non-Books"/>
  </hyperlinks>
  <pageMargins left="0.51181102362204722" right="0.51181102362204722"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75"/>
  <sheetViews>
    <sheetView zoomScaleNormal="100" workbookViewId="0">
      <pane ySplit="3" topLeftCell="A4" activePane="bottomLeft" state="frozen"/>
      <selection activeCell="E6" sqref="E6"/>
      <selection pane="bottomLeft" activeCell="A15" sqref="A15"/>
    </sheetView>
  </sheetViews>
  <sheetFormatPr defaultColWidth="8.85546875" defaultRowHeight="12.75"/>
  <cols>
    <col min="1" max="1" width="20.7109375" style="22" customWidth="1"/>
    <col min="2" max="2" width="15.28515625" style="22" customWidth="1"/>
    <col min="3" max="3" width="15.85546875" style="22" customWidth="1"/>
    <col min="4" max="4" width="14.7109375" style="22" customWidth="1"/>
    <col min="5" max="5" width="18.7109375" style="22" customWidth="1"/>
    <col min="6" max="6" width="10.7109375" style="22" customWidth="1"/>
    <col min="7" max="13" width="8.85546875" style="22"/>
    <col min="14" max="14" width="26.42578125" style="22" customWidth="1"/>
    <col min="15" max="15" width="26.28515625" style="22" customWidth="1"/>
    <col min="16" max="16384" width="8.85546875" style="22"/>
  </cols>
  <sheetData>
    <row r="1" spans="1:6" ht="15">
      <c r="A1" s="40" t="s">
        <v>579</v>
      </c>
    </row>
    <row r="2" spans="1:6" ht="6" customHeight="1"/>
    <row r="3" spans="1:6" ht="55.5" customHeight="1">
      <c r="A3" s="30"/>
      <c r="B3" s="676" t="s">
        <v>640</v>
      </c>
      <c r="C3" s="676" t="s">
        <v>642</v>
      </c>
      <c r="D3" s="676" t="s">
        <v>641</v>
      </c>
      <c r="E3" s="676" t="s">
        <v>643</v>
      </c>
    </row>
    <row r="4" spans="1:6" ht="13.5" customHeight="1">
      <c r="A4" s="4" t="s">
        <v>315</v>
      </c>
      <c r="B4" s="185">
        <v>200591</v>
      </c>
      <c r="C4" s="185">
        <v>66923</v>
      </c>
      <c r="D4" s="185">
        <v>16642</v>
      </c>
      <c r="E4" s="185">
        <v>33751</v>
      </c>
      <c r="F4"/>
    </row>
    <row r="5" spans="1:6" s="26" customFormat="1" ht="13.5" customHeight="1">
      <c r="A5" s="4" t="s">
        <v>424</v>
      </c>
      <c r="B5" s="185">
        <v>315169</v>
      </c>
      <c r="C5" s="185">
        <v>143270</v>
      </c>
      <c r="D5" s="185">
        <v>29183</v>
      </c>
      <c r="E5" s="185">
        <v>32219</v>
      </c>
      <c r="F5"/>
    </row>
    <row r="6" spans="1:6" ht="13.5" customHeight="1">
      <c r="A6" s="4" t="s">
        <v>425</v>
      </c>
      <c r="B6" s="185">
        <v>258568</v>
      </c>
      <c r="C6" s="185">
        <v>107890</v>
      </c>
      <c r="D6" s="185">
        <v>12074</v>
      </c>
      <c r="E6" s="185">
        <v>30931</v>
      </c>
      <c r="F6"/>
    </row>
    <row r="7" spans="1:6" ht="13.5" customHeight="1">
      <c r="A7" s="4" t="s">
        <v>426</v>
      </c>
      <c r="B7" s="185">
        <v>327169</v>
      </c>
      <c r="C7" s="185">
        <v>116750</v>
      </c>
      <c r="D7" s="185">
        <v>38692</v>
      </c>
      <c r="E7" s="185">
        <v>115341</v>
      </c>
      <c r="F7"/>
    </row>
    <row r="8" spans="1:6" ht="13.5" customHeight="1">
      <c r="A8" s="4" t="s">
        <v>154</v>
      </c>
      <c r="B8" s="185">
        <v>79069</v>
      </c>
      <c r="C8" s="185">
        <v>13632</v>
      </c>
      <c r="D8" s="185">
        <v>8066</v>
      </c>
      <c r="E8" s="185">
        <v>12782</v>
      </c>
      <c r="F8"/>
    </row>
    <row r="9" spans="1:6" ht="13.5" customHeight="1">
      <c r="A9" s="4" t="s">
        <v>316</v>
      </c>
      <c r="B9" s="185">
        <v>79289</v>
      </c>
      <c r="C9" s="185">
        <v>30895</v>
      </c>
      <c r="D9" s="185">
        <v>6723</v>
      </c>
      <c r="E9" s="185">
        <v>6110</v>
      </c>
      <c r="F9"/>
    </row>
    <row r="10" spans="1:6" ht="13.5" customHeight="1">
      <c r="A10" s="4" t="s">
        <v>427</v>
      </c>
      <c r="B10" s="185">
        <v>276443</v>
      </c>
      <c r="C10" s="185">
        <v>91461</v>
      </c>
      <c r="D10" s="185">
        <v>13685</v>
      </c>
      <c r="E10" s="185">
        <v>25125</v>
      </c>
      <c r="F10"/>
    </row>
    <row r="11" spans="1:6" ht="13.5" customHeight="1">
      <c r="A11" s="4" t="s">
        <v>510</v>
      </c>
      <c r="B11" s="185">
        <v>86331</v>
      </c>
      <c r="C11" s="185">
        <v>8538</v>
      </c>
      <c r="D11" s="185">
        <v>3216</v>
      </c>
      <c r="E11" s="185">
        <v>14735</v>
      </c>
      <c r="F11"/>
    </row>
    <row r="12" spans="1:6" ht="13.5" customHeight="1">
      <c r="A12" s="4" t="s">
        <v>428</v>
      </c>
      <c r="B12" s="185">
        <v>1230021</v>
      </c>
      <c r="C12" s="185">
        <v>601890</v>
      </c>
      <c r="D12" s="185">
        <v>255518</v>
      </c>
      <c r="E12" s="185">
        <v>155561</v>
      </c>
      <c r="F12"/>
    </row>
    <row r="13" spans="1:6" ht="13.5" customHeight="1">
      <c r="A13" s="4" t="s">
        <v>429</v>
      </c>
      <c r="B13" s="185">
        <v>388802</v>
      </c>
      <c r="C13" s="185">
        <v>186470</v>
      </c>
      <c r="D13" s="185">
        <v>35699</v>
      </c>
      <c r="E13" s="185">
        <v>29083</v>
      </c>
      <c r="F13"/>
    </row>
    <row r="14" spans="1:6" ht="13.5" customHeight="1">
      <c r="A14" s="4" t="s">
        <v>317</v>
      </c>
      <c r="B14" s="185">
        <v>61676</v>
      </c>
      <c r="C14" s="185">
        <v>17701</v>
      </c>
      <c r="D14" s="185">
        <v>5368</v>
      </c>
      <c r="E14" s="185">
        <v>19316</v>
      </c>
      <c r="F14"/>
    </row>
    <row r="15" spans="1:6" ht="13.5" customHeight="1">
      <c r="A15" s="171" t="s">
        <v>554</v>
      </c>
      <c r="B15" s="185">
        <v>42198</v>
      </c>
      <c r="C15" s="185">
        <v>9093</v>
      </c>
      <c r="D15" s="185">
        <v>1943</v>
      </c>
      <c r="E15" s="185">
        <v>4987</v>
      </c>
      <c r="F15"/>
    </row>
    <row r="16" spans="1:6" ht="13.5" customHeight="1">
      <c r="A16" s="4" t="s">
        <v>514</v>
      </c>
      <c r="B16" s="185">
        <v>9327</v>
      </c>
      <c r="C16" s="185">
        <v>3538</v>
      </c>
      <c r="D16" s="4">
        <v>457</v>
      </c>
      <c r="E16" s="4">
        <v>191</v>
      </c>
      <c r="F16"/>
    </row>
    <row r="17" spans="1:6" ht="13.5" customHeight="1">
      <c r="A17" s="4" t="s">
        <v>516</v>
      </c>
      <c r="B17" s="185">
        <v>60755</v>
      </c>
      <c r="C17" s="185">
        <v>18263</v>
      </c>
      <c r="D17" s="185">
        <v>2685</v>
      </c>
      <c r="E17" s="185">
        <v>12394</v>
      </c>
      <c r="F17"/>
    </row>
    <row r="18" spans="1:6" ht="13.5" customHeight="1">
      <c r="A18" s="4" t="s">
        <v>430</v>
      </c>
      <c r="B18" s="185">
        <v>579312</v>
      </c>
      <c r="C18" s="185">
        <v>224173</v>
      </c>
      <c r="D18" s="185">
        <v>27344</v>
      </c>
      <c r="E18" s="185">
        <v>182270</v>
      </c>
      <c r="F18"/>
    </row>
    <row r="19" spans="1:6" ht="13.5" customHeight="1">
      <c r="A19" s="4" t="s">
        <v>431</v>
      </c>
      <c r="B19" s="185">
        <v>572909</v>
      </c>
      <c r="C19" s="185">
        <v>227001</v>
      </c>
      <c r="D19" s="185">
        <v>19412</v>
      </c>
      <c r="E19" s="185">
        <v>114444</v>
      </c>
      <c r="F19"/>
    </row>
    <row r="20" spans="1:6" ht="13.5" customHeight="1">
      <c r="A20" s="4" t="s">
        <v>432</v>
      </c>
      <c r="B20" s="185">
        <v>250084</v>
      </c>
      <c r="C20" s="185">
        <v>94683</v>
      </c>
      <c r="D20" s="185">
        <v>19845</v>
      </c>
      <c r="E20" s="185">
        <v>22617</v>
      </c>
      <c r="F20"/>
    </row>
    <row r="21" spans="1:6" ht="13.5" customHeight="1">
      <c r="A21" s="4" t="s">
        <v>21</v>
      </c>
      <c r="B21" s="185">
        <v>533928</v>
      </c>
      <c r="C21" s="185">
        <v>206433</v>
      </c>
      <c r="D21" s="185">
        <v>40528</v>
      </c>
      <c r="E21" s="185">
        <v>158919</v>
      </c>
      <c r="F21"/>
    </row>
    <row r="22" spans="1:6" ht="13.5" customHeight="1">
      <c r="A22" s="4" t="s">
        <v>433</v>
      </c>
      <c r="B22" s="185">
        <v>179383</v>
      </c>
      <c r="C22" s="185">
        <v>73030</v>
      </c>
      <c r="D22" s="185">
        <v>14572</v>
      </c>
      <c r="E22" s="185">
        <v>32121</v>
      </c>
      <c r="F22"/>
    </row>
    <row r="23" spans="1:6" ht="13.5" customHeight="1">
      <c r="A23" s="4" t="s">
        <v>434</v>
      </c>
      <c r="B23" s="185">
        <v>591139</v>
      </c>
      <c r="C23" s="185">
        <v>315258</v>
      </c>
      <c r="D23" s="185">
        <v>54508</v>
      </c>
      <c r="E23" s="185">
        <v>148191</v>
      </c>
      <c r="F23"/>
    </row>
    <row r="24" spans="1:6" ht="13.5" customHeight="1">
      <c r="A24" s="4" t="s">
        <v>318</v>
      </c>
      <c r="B24" s="185">
        <v>1335128</v>
      </c>
      <c r="C24" s="185">
        <v>479845</v>
      </c>
      <c r="D24" s="185">
        <v>86813</v>
      </c>
      <c r="E24" s="185">
        <v>156008</v>
      </c>
      <c r="F24"/>
    </row>
    <row r="25" spans="1:6" ht="13.5" customHeight="1">
      <c r="A25" s="4" t="s">
        <v>319</v>
      </c>
      <c r="B25" s="185">
        <v>146248</v>
      </c>
      <c r="C25" s="185">
        <v>24386</v>
      </c>
      <c r="D25" s="185">
        <v>9593</v>
      </c>
      <c r="E25" s="185">
        <v>27954</v>
      </c>
      <c r="F25"/>
    </row>
    <row r="26" spans="1:6" ht="13.5" customHeight="1">
      <c r="A26" s="4" t="s">
        <v>320</v>
      </c>
      <c r="B26" s="185">
        <v>370294</v>
      </c>
      <c r="C26" s="185">
        <v>181028</v>
      </c>
      <c r="D26" s="185">
        <v>21266</v>
      </c>
      <c r="E26" s="185">
        <v>34999</v>
      </c>
      <c r="F26"/>
    </row>
    <row r="27" spans="1:6" ht="13.5" customHeight="1">
      <c r="A27" s="4" t="s">
        <v>435</v>
      </c>
      <c r="B27" s="185">
        <v>361277</v>
      </c>
      <c r="C27" s="185">
        <v>189698</v>
      </c>
      <c r="D27" s="185">
        <v>30410</v>
      </c>
      <c r="E27" s="185">
        <v>101653</v>
      </c>
      <c r="F27"/>
    </row>
    <row r="28" spans="1:6" ht="13.5" customHeight="1">
      <c r="A28" s="4" t="s">
        <v>436</v>
      </c>
      <c r="B28" s="185">
        <v>687331</v>
      </c>
      <c r="C28" s="185">
        <v>218187</v>
      </c>
      <c r="D28" s="185">
        <v>79641</v>
      </c>
      <c r="E28" s="185">
        <v>203718</v>
      </c>
      <c r="F28"/>
    </row>
    <row r="29" spans="1:6" ht="13.5" customHeight="1">
      <c r="A29" s="4" t="s">
        <v>437</v>
      </c>
      <c r="B29" s="185">
        <v>232833</v>
      </c>
      <c r="C29" s="185">
        <v>86453</v>
      </c>
      <c r="D29" s="185">
        <v>39426</v>
      </c>
      <c r="E29" s="185">
        <v>36299</v>
      </c>
      <c r="F29"/>
    </row>
    <row r="30" spans="1:6" ht="13.5" customHeight="1">
      <c r="A30" s="4" t="s">
        <v>284</v>
      </c>
      <c r="B30" s="185">
        <v>385733</v>
      </c>
      <c r="C30" s="185">
        <v>84601</v>
      </c>
      <c r="D30" s="185">
        <v>20218</v>
      </c>
      <c r="E30" s="185">
        <v>55902</v>
      </c>
      <c r="F30"/>
    </row>
    <row r="31" spans="1:6" ht="13.5" customHeight="1">
      <c r="A31" s="4" t="s">
        <v>285</v>
      </c>
      <c r="B31" s="185">
        <v>79166</v>
      </c>
      <c r="C31" s="185">
        <v>37848</v>
      </c>
      <c r="D31" s="185">
        <v>8186</v>
      </c>
      <c r="E31" s="185">
        <v>9881</v>
      </c>
      <c r="F31"/>
    </row>
    <row r="32" spans="1:6" ht="13.5" customHeight="1">
      <c r="A32" s="4" t="s">
        <v>172</v>
      </c>
      <c r="B32" s="185">
        <v>53128</v>
      </c>
      <c r="C32" s="185">
        <v>16306</v>
      </c>
      <c r="D32" s="185">
        <v>2629</v>
      </c>
      <c r="E32" s="185">
        <v>10164</v>
      </c>
      <c r="F32"/>
    </row>
    <row r="33" spans="1:6" ht="13.5" customHeight="1">
      <c r="A33" s="4" t="s">
        <v>438</v>
      </c>
      <c r="B33" s="185">
        <v>162585</v>
      </c>
      <c r="C33" s="185">
        <v>23195</v>
      </c>
      <c r="D33" s="185">
        <v>17120</v>
      </c>
      <c r="E33" s="185">
        <v>34179</v>
      </c>
      <c r="F33"/>
    </row>
    <row r="34" spans="1:6" ht="13.5" customHeight="1">
      <c r="A34" s="4" t="s">
        <v>439</v>
      </c>
      <c r="B34" s="185">
        <v>1291721</v>
      </c>
      <c r="C34" s="185">
        <v>373508</v>
      </c>
      <c r="D34" s="185">
        <v>68865</v>
      </c>
      <c r="E34" s="185">
        <v>209297</v>
      </c>
      <c r="F34"/>
    </row>
    <row r="35" spans="1:6" ht="13.5" customHeight="1">
      <c r="A35" s="4" t="s">
        <v>441</v>
      </c>
      <c r="B35" s="185">
        <v>761698</v>
      </c>
      <c r="C35" s="185">
        <v>292809</v>
      </c>
      <c r="D35" s="185">
        <v>23840</v>
      </c>
      <c r="E35" s="185">
        <v>154648</v>
      </c>
      <c r="F35"/>
    </row>
    <row r="36" spans="1:6" ht="13.5" customHeight="1">
      <c r="A36" s="4" t="s">
        <v>288</v>
      </c>
      <c r="B36" s="185">
        <v>26319</v>
      </c>
      <c r="C36" s="185">
        <v>5714</v>
      </c>
      <c r="D36" s="185">
        <v>1343</v>
      </c>
      <c r="E36" s="185">
        <v>3722</v>
      </c>
      <c r="F36"/>
    </row>
    <row r="37" spans="1:6" ht="13.5" customHeight="1">
      <c r="A37" s="171" t="s">
        <v>548</v>
      </c>
      <c r="B37" s="185">
        <v>72107</v>
      </c>
      <c r="C37" s="185">
        <v>19139</v>
      </c>
      <c r="D37" s="185">
        <v>2838</v>
      </c>
      <c r="E37" s="185">
        <v>3856</v>
      </c>
      <c r="F37"/>
    </row>
    <row r="38" spans="1:6" ht="13.5" customHeight="1">
      <c r="A38" s="4" t="s">
        <v>149</v>
      </c>
      <c r="B38" s="185">
        <v>34162</v>
      </c>
      <c r="C38" s="185">
        <v>17294</v>
      </c>
      <c r="D38" s="185">
        <v>4214</v>
      </c>
      <c r="E38" s="185">
        <v>8039</v>
      </c>
      <c r="F38"/>
    </row>
    <row r="39" spans="1:6" ht="13.5" customHeight="1">
      <c r="A39" s="4" t="s">
        <v>325</v>
      </c>
      <c r="B39" s="4"/>
      <c r="C39" s="4"/>
      <c r="D39" s="4"/>
      <c r="E39" s="4"/>
      <c r="F39"/>
    </row>
    <row r="40" spans="1:6" ht="13.5" customHeight="1">
      <c r="A40" s="4" t="s">
        <v>295</v>
      </c>
      <c r="B40" s="185">
        <v>13286</v>
      </c>
      <c r="C40" s="185">
        <v>3589</v>
      </c>
      <c r="D40" s="185">
        <v>1515</v>
      </c>
      <c r="E40" s="185">
        <v>3123</v>
      </c>
      <c r="F40"/>
    </row>
    <row r="41" spans="1:6" ht="13.5" customHeight="1">
      <c r="A41" s="4" t="s">
        <v>442</v>
      </c>
      <c r="B41" s="185">
        <v>692120</v>
      </c>
      <c r="C41" s="185">
        <v>346208</v>
      </c>
      <c r="D41" s="185">
        <v>79530</v>
      </c>
      <c r="E41" s="185">
        <v>67468</v>
      </c>
      <c r="F41"/>
    </row>
    <row r="42" spans="1:6" ht="13.5" customHeight="1">
      <c r="A42" s="4" t="s">
        <v>443</v>
      </c>
      <c r="B42" s="185">
        <v>402468</v>
      </c>
      <c r="C42" s="185">
        <v>139518</v>
      </c>
      <c r="D42" s="185">
        <v>6631</v>
      </c>
      <c r="E42" s="185">
        <v>77674</v>
      </c>
      <c r="F42"/>
    </row>
    <row r="43" spans="1:6" ht="13.5" customHeight="1">
      <c r="A43" s="4" t="s">
        <v>301</v>
      </c>
      <c r="B43" s="185">
        <v>18419</v>
      </c>
      <c r="C43" s="185">
        <v>2963</v>
      </c>
      <c r="D43" s="185">
        <v>2589</v>
      </c>
      <c r="E43" s="185">
        <v>3591</v>
      </c>
      <c r="F43"/>
    </row>
    <row r="44" spans="1:6" ht="13.5" customHeight="1">
      <c r="A44" s="4" t="s">
        <v>322</v>
      </c>
      <c r="B44" s="185">
        <v>193646</v>
      </c>
      <c r="C44" s="185">
        <v>65764</v>
      </c>
      <c r="D44" s="185">
        <v>10551</v>
      </c>
      <c r="E44" s="185">
        <v>30717</v>
      </c>
      <c r="F44"/>
    </row>
    <row r="45" spans="1:6" ht="13.5" customHeight="1">
      <c r="A45" s="4" t="s">
        <v>444</v>
      </c>
      <c r="B45" s="185">
        <v>905577</v>
      </c>
      <c r="C45" s="185">
        <v>275182</v>
      </c>
      <c r="D45" s="185">
        <v>31522</v>
      </c>
      <c r="E45" s="185">
        <v>298228</v>
      </c>
      <c r="F45"/>
    </row>
    <row r="46" spans="1:6" ht="13.5" customHeight="1">
      <c r="A46" s="4" t="s">
        <v>302</v>
      </c>
      <c r="B46" s="185">
        <v>223143</v>
      </c>
      <c r="C46" s="185">
        <v>112450</v>
      </c>
      <c r="D46" s="185">
        <v>14376</v>
      </c>
      <c r="E46" s="185">
        <v>28126</v>
      </c>
      <c r="F46"/>
    </row>
    <row r="47" spans="1:6" ht="13.5" customHeight="1">
      <c r="A47" s="4" t="s">
        <v>445</v>
      </c>
      <c r="B47" s="185">
        <v>85953</v>
      </c>
      <c r="C47" s="185">
        <v>24061</v>
      </c>
      <c r="D47" s="185">
        <v>5827</v>
      </c>
      <c r="E47" s="185">
        <v>6933</v>
      </c>
      <c r="F47"/>
    </row>
    <row r="48" spans="1:6" ht="13.5" customHeight="1">
      <c r="A48" s="4" t="s">
        <v>446</v>
      </c>
      <c r="B48" s="185">
        <v>869503</v>
      </c>
      <c r="C48" s="185">
        <v>420020</v>
      </c>
      <c r="D48" s="185">
        <v>95746</v>
      </c>
      <c r="E48" s="185">
        <v>154979</v>
      </c>
      <c r="F48"/>
    </row>
    <row r="49" spans="1:6" ht="13.5" customHeight="1">
      <c r="A49" s="4" t="s">
        <v>447</v>
      </c>
      <c r="B49" s="185">
        <v>282365</v>
      </c>
      <c r="C49" s="185">
        <v>110493</v>
      </c>
      <c r="D49" s="185">
        <v>28742</v>
      </c>
      <c r="E49" s="185">
        <v>8706</v>
      </c>
      <c r="F49"/>
    </row>
    <row r="50" spans="1:6" ht="13.5" customHeight="1">
      <c r="A50" s="4" t="s">
        <v>448</v>
      </c>
      <c r="B50" s="185">
        <v>532656</v>
      </c>
      <c r="C50" s="185">
        <v>239760</v>
      </c>
      <c r="D50" s="185">
        <v>38843</v>
      </c>
      <c r="E50" s="185">
        <v>116144</v>
      </c>
      <c r="F50"/>
    </row>
    <row r="51" spans="1:6" ht="13.5" customHeight="1">
      <c r="A51" s="4" t="s">
        <v>151</v>
      </c>
      <c r="B51" s="185">
        <v>60883</v>
      </c>
      <c r="C51" s="185">
        <v>25245</v>
      </c>
      <c r="D51" s="185">
        <v>4991</v>
      </c>
      <c r="E51" s="185">
        <v>8892</v>
      </c>
      <c r="F51"/>
    </row>
    <row r="52" spans="1:6" ht="13.5" customHeight="1">
      <c r="A52" s="23"/>
      <c r="B52" s="24"/>
      <c r="C52" s="24"/>
      <c r="D52" s="24"/>
      <c r="E52" s="25"/>
      <c r="F52" s="26"/>
    </row>
    <row r="53" spans="1:6" ht="13.5" customHeight="1">
      <c r="A53" s="28" t="s">
        <v>379</v>
      </c>
      <c r="B53" s="29">
        <f>MEDIAN(B4:B51,'Circulation by Format A-L'!B4:B57)</f>
        <v>232030</v>
      </c>
      <c r="C53" s="29">
        <f>MEDIAN(C4:C51,'Circulation by Format A-L'!C4:C57)</f>
        <v>85309</v>
      </c>
      <c r="D53" s="29">
        <f>MEDIAN(D4:D51,'Circulation by Format A-L'!D4:D57)</f>
        <v>16273</v>
      </c>
      <c r="E53" s="29">
        <f>MEDIAN(E4:E51,'Circulation by Format A-L'!E4:E57)</f>
        <v>32985</v>
      </c>
      <c r="F53" s="29"/>
    </row>
    <row r="54" spans="1:6" ht="13.5" customHeight="1">
      <c r="A54" s="28" t="s">
        <v>378</v>
      </c>
      <c r="B54" s="29">
        <f>AVERAGE(B4:B51,'Circulation by Format A-L'!B4:B57)</f>
        <v>310707.32673267327</v>
      </c>
      <c r="C54" s="29">
        <f>AVERAGE(C4:C51,'Circulation by Format A-L'!C4:C57)</f>
        <v>116794.26732673268</v>
      </c>
      <c r="D54" s="29">
        <f>AVERAGE(D4:D51,'Circulation by Format A-L'!D4:D57)</f>
        <v>27904.07</v>
      </c>
      <c r="E54" s="29">
        <f>AVERAGE(E4:E51,'Circulation by Format A-L'!E4:E57)</f>
        <v>62362.46</v>
      </c>
      <c r="F54" s="29"/>
    </row>
    <row r="55" spans="1:6" ht="13.5" customHeight="1">
      <c r="A55" s="28" t="s">
        <v>328</v>
      </c>
      <c r="B55" s="29">
        <f>SUM(B4:B51,'Circulation by Format A-L'!B4:B57)</f>
        <v>31381440</v>
      </c>
      <c r="C55" s="29">
        <f>SUM(C4:C51,'Circulation by Format A-L'!C4:C57)</f>
        <v>11796221</v>
      </c>
      <c r="D55" s="29">
        <f>SUM(D4:D51,'Circulation by Format A-L'!D4:D57)</f>
        <v>2790407</v>
      </c>
      <c r="E55" s="29">
        <f>SUM(E4:E51,'Circulation by Format A-L'!E4:E57)</f>
        <v>6236246</v>
      </c>
      <c r="F55" s="29"/>
    </row>
    <row r="56" spans="1:6" ht="13.5" customHeight="1">
      <c r="A56" s="26"/>
      <c r="B56" s="43"/>
      <c r="C56" s="43"/>
      <c r="D56" s="43"/>
      <c r="E56" s="43"/>
      <c r="F56" s="26"/>
    </row>
    <row r="57" spans="1:6" s="122" customFormat="1" ht="13.5" customHeight="1">
      <c r="A57" s="26"/>
      <c r="B57" s="26"/>
      <c r="C57" s="26"/>
      <c r="D57" s="26"/>
      <c r="E57" s="26"/>
      <c r="F57" s="26"/>
    </row>
    <row r="58" spans="1:6" ht="13.5" customHeight="1">
      <c r="A58" s="43"/>
      <c r="B58" s="43"/>
      <c r="C58" s="43"/>
      <c r="D58" s="43"/>
      <c r="E58" s="43"/>
      <c r="F58" s="26"/>
    </row>
    <row r="59" spans="1:6" ht="13.5" customHeight="1">
      <c r="A59" s="299"/>
      <c r="B59" s="26"/>
      <c r="C59" s="26"/>
      <c r="D59" s="26"/>
      <c r="E59" s="26"/>
      <c r="F59" s="26"/>
    </row>
    <row r="60" spans="1:6" ht="12.95" customHeight="1">
      <c r="B60" s="26"/>
      <c r="C60" s="26"/>
      <c r="D60" s="26"/>
      <c r="E60" s="26"/>
      <c r="F60" s="26"/>
    </row>
    <row r="61" spans="1:6" ht="12.95" customHeight="1">
      <c r="B61" s="26"/>
      <c r="C61" s="26"/>
      <c r="D61" s="26"/>
      <c r="E61" s="26"/>
      <c r="F61" s="26"/>
    </row>
    <row r="62" spans="1:6" ht="12.95" customHeight="1">
      <c r="B62" s="26"/>
      <c r="C62" s="26"/>
      <c r="D62" s="26"/>
      <c r="E62" s="26"/>
      <c r="F62" s="26"/>
    </row>
    <row r="63" spans="1:6" ht="12.95" customHeight="1">
      <c r="B63" s="26"/>
      <c r="C63" s="26"/>
      <c r="D63" s="26"/>
      <c r="E63" s="26"/>
      <c r="F63" s="26"/>
    </row>
    <row r="64" spans="1:6" ht="12.95" customHeight="1">
      <c r="B64" s="26"/>
      <c r="C64" s="26"/>
      <c r="D64" s="26"/>
      <c r="E64" s="26"/>
      <c r="F64" s="26"/>
    </row>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sheetData>
  <phoneticPr fontId="25" type="noConversion"/>
  <hyperlinks>
    <hyperlink ref="B3" location="'18'!M1" display="Books"/>
    <hyperlink ref="C3" location="'21'!H1" display="Non-Books"/>
  </hyperlinks>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04"/>
  <sheetViews>
    <sheetView zoomScaleNormal="100" workbookViewId="0">
      <pane ySplit="3" topLeftCell="A4" activePane="bottomLeft" state="frozen"/>
      <selection activeCell="E6" sqref="E6"/>
      <selection pane="bottomLeft" activeCell="K12" sqref="K12"/>
    </sheetView>
  </sheetViews>
  <sheetFormatPr defaultRowHeight="12.95" customHeight="1"/>
  <cols>
    <col min="1" max="1" width="14.7109375" style="22" customWidth="1"/>
    <col min="2" max="2" width="9.5703125" style="51" customWidth="1"/>
    <col min="3" max="3" width="9.140625" style="51"/>
    <col min="4" max="4" width="9.42578125" style="51" customWidth="1"/>
    <col min="5" max="5" width="7.85546875" style="51" customWidth="1"/>
    <col min="6" max="6" width="9.7109375" style="51" customWidth="1"/>
    <col min="7" max="7" width="8.28515625" style="51" customWidth="1"/>
    <col min="8" max="9" width="9.28515625" style="51" customWidth="1"/>
    <col min="10" max="10" width="8.140625" style="677" customWidth="1"/>
    <col min="11" max="11" width="15.7109375" style="184" customWidth="1"/>
    <col min="12" max="12" width="9.7109375" style="184" customWidth="1"/>
    <col min="13" max="13" width="14.85546875" style="26" customWidth="1"/>
    <col min="14" max="14" width="12" style="26" bestFit="1" customWidth="1"/>
    <col min="15" max="15" width="9.7109375" style="26" bestFit="1" customWidth="1"/>
    <col min="16" max="16" width="12.28515625" style="26" bestFit="1" customWidth="1"/>
    <col min="17" max="17" width="23.85546875" style="26" customWidth="1"/>
    <col min="18" max="18" width="21.28515625" style="26" customWidth="1"/>
    <col min="19" max="19" width="13.7109375" style="26" customWidth="1"/>
    <col min="20" max="21" width="9.140625" style="26"/>
    <col min="22" max="16384" width="9.140625" style="22"/>
  </cols>
  <sheetData>
    <row r="1" spans="1:51" ht="12.95" customHeight="1">
      <c r="A1" s="40" t="s">
        <v>580</v>
      </c>
      <c r="K1" s="561"/>
      <c r="M1" s="562"/>
      <c r="N1" s="562"/>
      <c r="O1" s="562"/>
      <c r="P1" s="562"/>
      <c r="Q1" s="562"/>
      <c r="R1" s="562"/>
      <c r="S1" s="562"/>
    </row>
    <row r="2" spans="1:51" ht="9" customHeight="1">
      <c r="A2" s="40"/>
      <c r="K2" s="561"/>
      <c r="M2" s="562"/>
      <c r="N2" s="562"/>
      <c r="O2" s="562"/>
      <c r="P2" s="562"/>
      <c r="Q2" s="562"/>
      <c r="R2" s="562"/>
      <c r="S2" s="562"/>
    </row>
    <row r="3" spans="1:51" ht="36">
      <c r="A3" s="10"/>
      <c r="B3" s="357" t="s">
        <v>173</v>
      </c>
      <c r="C3" s="357" t="s">
        <v>174</v>
      </c>
      <c r="D3" s="357" t="s">
        <v>175</v>
      </c>
      <c r="E3" s="357" t="s">
        <v>45</v>
      </c>
      <c r="F3" s="357" t="s">
        <v>46</v>
      </c>
      <c r="G3" s="357" t="s">
        <v>47</v>
      </c>
      <c r="H3" s="357" t="s">
        <v>48</v>
      </c>
      <c r="I3" s="357" t="s">
        <v>49</v>
      </c>
      <c r="J3" s="678" t="s">
        <v>647</v>
      </c>
      <c r="K3" s="10"/>
      <c r="L3" s="10"/>
      <c r="M3" s="418"/>
      <c r="N3" s="418"/>
      <c r="O3" s="418"/>
      <c r="P3" s="418"/>
      <c r="Q3" s="418"/>
      <c r="R3" s="418"/>
      <c r="S3" s="418"/>
      <c r="T3" s="418"/>
      <c r="U3" s="675"/>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row>
    <row r="4" spans="1:51" ht="13.5" customHeight="1">
      <c r="A4" s="4" t="s">
        <v>449</v>
      </c>
      <c r="B4" s="185">
        <v>70768</v>
      </c>
      <c r="C4" s="185">
        <v>143199</v>
      </c>
      <c r="D4" s="4">
        <v>355</v>
      </c>
      <c r="E4" s="185">
        <v>13934</v>
      </c>
      <c r="F4" s="185">
        <v>11327</v>
      </c>
      <c r="G4" s="185">
        <v>46227</v>
      </c>
      <c r="H4" s="4"/>
      <c r="I4" s="185">
        <v>53481</v>
      </c>
      <c r="J4" s="382">
        <v>1166</v>
      </c>
      <c r="K4" s="4"/>
    </row>
    <row r="5" spans="1:51" ht="13.5" customHeight="1">
      <c r="A5" s="4" t="s">
        <v>310</v>
      </c>
      <c r="B5" s="185">
        <v>47045</v>
      </c>
      <c r="C5" s="185">
        <v>58151</v>
      </c>
      <c r="D5" s="4"/>
      <c r="E5" s="185">
        <v>4334</v>
      </c>
      <c r="F5" s="185">
        <v>8169</v>
      </c>
      <c r="G5" s="185">
        <v>16838</v>
      </c>
      <c r="H5" s="4"/>
      <c r="I5" s="185">
        <v>27711</v>
      </c>
      <c r="J5" s="171"/>
      <c r="K5" s="4"/>
    </row>
    <row r="6" spans="1:51" ht="13.5" customHeight="1">
      <c r="A6" s="4" t="s">
        <v>391</v>
      </c>
      <c r="B6" s="185">
        <v>72781</v>
      </c>
      <c r="C6" s="185">
        <v>94032</v>
      </c>
      <c r="D6" s="185">
        <v>3200</v>
      </c>
      <c r="E6" s="185">
        <v>5688</v>
      </c>
      <c r="F6" s="185">
        <v>15752</v>
      </c>
      <c r="G6" s="185">
        <v>31271</v>
      </c>
      <c r="H6" s="4"/>
      <c r="I6" s="185">
        <v>40697</v>
      </c>
      <c r="J6" s="171">
        <v>919</v>
      </c>
      <c r="K6" s="4"/>
    </row>
    <row r="7" spans="1:51" ht="13.5" customHeight="1">
      <c r="A7" s="4" t="s">
        <v>392</v>
      </c>
      <c r="B7" s="185">
        <v>50285</v>
      </c>
      <c r="C7" s="185">
        <v>69677</v>
      </c>
      <c r="D7" s="4"/>
      <c r="E7" s="185">
        <v>12669</v>
      </c>
      <c r="F7" s="185">
        <v>9349</v>
      </c>
      <c r="G7" s="185">
        <v>34082</v>
      </c>
      <c r="H7" s="4"/>
      <c r="I7" s="185">
        <v>55824</v>
      </c>
      <c r="J7" s="171">
        <v>144</v>
      </c>
      <c r="K7" s="4"/>
    </row>
    <row r="8" spans="1:51" ht="13.5" customHeight="1">
      <c r="A8" s="4" t="s">
        <v>452</v>
      </c>
      <c r="B8" s="185">
        <v>1550</v>
      </c>
      <c r="C8" s="185">
        <v>19650</v>
      </c>
      <c r="D8" s="4">
        <v>320</v>
      </c>
      <c r="E8" s="4">
        <v>330</v>
      </c>
      <c r="F8" s="4">
        <v>250</v>
      </c>
      <c r="G8" s="4">
        <v>990</v>
      </c>
      <c r="H8" s="4"/>
      <c r="I8" s="4">
        <v>65</v>
      </c>
      <c r="J8" s="171"/>
      <c r="K8" s="4"/>
    </row>
    <row r="9" spans="1:51" ht="13.5" customHeight="1">
      <c r="A9" s="4" t="s">
        <v>394</v>
      </c>
      <c r="B9" s="185">
        <v>103276</v>
      </c>
      <c r="C9" s="185">
        <v>150337</v>
      </c>
      <c r="D9" s="4">
        <v>100</v>
      </c>
      <c r="E9" s="185">
        <v>14737</v>
      </c>
      <c r="F9" s="185">
        <v>21881</v>
      </c>
      <c r="G9" s="185">
        <v>94694</v>
      </c>
      <c r="H9" s="185">
        <v>2000</v>
      </c>
      <c r="I9" s="185">
        <v>132523</v>
      </c>
      <c r="J9" s="382">
        <v>3251</v>
      </c>
      <c r="K9" s="4"/>
    </row>
    <row r="10" spans="1:51" ht="13.5" customHeight="1">
      <c r="A10" s="4" t="s">
        <v>453</v>
      </c>
      <c r="B10" s="185">
        <v>39625</v>
      </c>
      <c r="C10" s="185">
        <v>106027</v>
      </c>
      <c r="D10" s="4"/>
      <c r="E10" s="185">
        <v>5228</v>
      </c>
      <c r="F10" s="185">
        <v>6723</v>
      </c>
      <c r="G10" s="185">
        <v>19746</v>
      </c>
      <c r="H10" s="4"/>
      <c r="I10" s="185">
        <v>32292</v>
      </c>
      <c r="J10" s="171">
        <v>474</v>
      </c>
      <c r="K10" s="4"/>
    </row>
    <row r="11" spans="1:51" ht="13.5" customHeight="1">
      <c r="A11" s="4" t="s">
        <v>454</v>
      </c>
      <c r="B11" s="185">
        <v>28984</v>
      </c>
      <c r="C11" s="185">
        <v>93767</v>
      </c>
      <c r="D11" s="4">
        <v>524</v>
      </c>
      <c r="E11" s="185">
        <v>3118</v>
      </c>
      <c r="F11" s="185">
        <v>2517</v>
      </c>
      <c r="G11" s="185">
        <v>8985</v>
      </c>
      <c r="H11" s="4"/>
      <c r="I11" s="185">
        <v>13732</v>
      </c>
      <c r="J11" s="382">
        <v>1738</v>
      </c>
      <c r="K11" s="4"/>
    </row>
    <row r="12" spans="1:51" ht="13.5" customHeight="1">
      <c r="A12" s="4" t="s">
        <v>457</v>
      </c>
      <c r="B12" s="185">
        <v>3342</v>
      </c>
      <c r="C12" s="185">
        <v>19951</v>
      </c>
      <c r="D12" s="4">
        <v>1</v>
      </c>
      <c r="E12" s="4">
        <v>899</v>
      </c>
      <c r="F12" s="4">
        <v>375</v>
      </c>
      <c r="G12" s="185">
        <v>1710</v>
      </c>
      <c r="H12" s="4"/>
      <c r="I12" s="185">
        <v>3925</v>
      </c>
      <c r="J12" s="171">
        <v>16</v>
      </c>
      <c r="K12" s="4"/>
    </row>
    <row r="13" spans="1:51" ht="13.5" customHeight="1">
      <c r="A13" s="4" t="s">
        <v>396</v>
      </c>
      <c r="B13" s="185">
        <v>145151</v>
      </c>
      <c r="C13" s="185">
        <v>216576</v>
      </c>
      <c r="D13" s="185">
        <v>1645</v>
      </c>
      <c r="E13" s="185">
        <v>46964</v>
      </c>
      <c r="F13" s="185">
        <v>29134</v>
      </c>
      <c r="G13" s="185">
        <v>164407</v>
      </c>
      <c r="H13" s="4">
        <v>229</v>
      </c>
      <c r="I13" s="185">
        <v>186089</v>
      </c>
      <c r="J13" s="382">
        <v>3096</v>
      </c>
      <c r="K13" s="4"/>
    </row>
    <row r="14" spans="1:51" ht="13.5" customHeight="1">
      <c r="A14" s="4" t="s">
        <v>458</v>
      </c>
      <c r="B14" s="185">
        <v>3699</v>
      </c>
      <c r="C14" s="185">
        <v>15240</v>
      </c>
      <c r="D14" s="4">
        <v>120</v>
      </c>
      <c r="E14" s="4">
        <v>831</v>
      </c>
      <c r="F14" s="4">
        <v>780</v>
      </c>
      <c r="G14" s="185">
        <v>4458</v>
      </c>
      <c r="H14" s="4"/>
      <c r="I14" s="185">
        <v>3134</v>
      </c>
      <c r="J14" s="171">
        <v>26</v>
      </c>
      <c r="K14" s="4"/>
    </row>
    <row r="15" spans="1:51" ht="13.5" customHeight="1">
      <c r="A15" s="4" t="s">
        <v>398</v>
      </c>
      <c r="B15" s="185">
        <v>96489</v>
      </c>
      <c r="C15" s="185">
        <v>153028</v>
      </c>
      <c r="D15" s="4">
        <v>412</v>
      </c>
      <c r="E15" s="185">
        <v>10742</v>
      </c>
      <c r="F15" s="185">
        <v>21211</v>
      </c>
      <c r="G15" s="185">
        <v>47841</v>
      </c>
      <c r="H15" s="4"/>
      <c r="I15" s="185">
        <v>70124</v>
      </c>
      <c r="J15" s="171"/>
      <c r="K15" s="4"/>
    </row>
    <row r="16" spans="1:51" ht="13.5" customHeight="1">
      <c r="A16" s="4" t="s">
        <v>170</v>
      </c>
      <c r="B16" s="185">
        <v>17925</v>
      </c>
      <c r="C16" s="185">
        <v>45652</v>
      </c>
      <c r="D16" s="4">
        <v>920</v>
      </c>
      <c r="E16" s="185">
        <v>6122</v>
      </c>
      <c r="F16" s="185">
        <v>6140</v>
      </c>
      <c r="G16" s="185">
        <v>12245</v>
      </c>
      <c r="H16" s="4"/>
      <c r="I16" s="185">
        <v>33279</v>
      </c>
      <c r="J16" s="171"/>
      <c r="K16" s="4"/>
    </row>
    <row r="17" spans="1:11" ht="13.5" customHeight="1">
      <c r="A17" s="4" t="s">
        <v>463</v>
      </c>
      <c r="B17" s="185">
        <v>1207</v>
      </c>
      <c r="C17" s="185">
        <v>3899</v>
      </c>
      <c r="D17" s="4"/>
      <c r="E17" s="4">
        <v>230</v>
      </c>
      <c r="F17" s="4">
        <v>455</v>
      </c>
      <c r="G17" s="4">
        <v>708</v>
      </c>
      <c r="H17" s="4"/>
      <c r="I17" s="185">
        <v>2009</v>
      </c>
      <c r="J17" s="171">
        <v>44</v>
      </c>
      <c r="K17" s="4"/>
    </row>
    <row r="18" spans="1:11" ht="13.5" customHeight="1">
      <c r="A18" s="4" t="s">
        <v>465</v>
      </c>
      <c r="B18" s="185">
        <v>19742</v>
      </c>
      <c r="C18" s="185">
        <v>35604</v>
      </c>
      <c r="D18" s="4"/>
      <c r="E18" s="185">
        <v>1316</v>
      </c>
      <c r="F18" s="185">
        <v>2746</v>
      </c>
      <c r="G18" s="185">
        <v>3766</v>
      </c>
      <c r="H18" s="4"/>
      <c r="I18" s="185">
        <v>10066</v>
      </c>
      <c r="J18" s="171"/>
      <c r="K18" s="4"/>
    </row>
    <row r="19" spans="1:11" ht="13.5" customHeight="1">
      <c r="A19" s="4" t="s">
        <v>400</v>
      </c>
      <c r="B19" s="185">
        <v>48425</v>
      </c>
      <c r="C19" s="185">
        <v>51077</v>
      </c>
      <c r="D19" s="4">
        <v>541</v>
      </c>
      <c r="E19" s="185">
        <v>10519</v>
      </c>
      <c r="F19" s="185">
        <v>11850</v>
      </c>
      <c r="G19" s="185">
        <v>32506</v>
      </c>
      <c r="H19" s="4"/>
      <c r="I19" s="185">
        <v>21484</v>
      </c>
      <c r="J19" s="171">
        <v>731</v>
      </c>
      <c r="K19" s="4"/>
    </row>
    <row r="20" spans="1:11" ht="13.5" customHeight="1">
      <c r="A20" s="4" t="s">
        <v>401</v>
      </c>
      <c r="B20" s="185">
        <v>29385</v>
      </c>
      <c r="C20" s="185">
        <v>54317</v>
      </c>
      <c r="D20" s="185">
        <v>1711</v>
      </c>
      <c r="E20" s="185">
        <v>8081</v>
      </c>
      <c r="F20" s="185">
        <v>9617</v>
      </c>
      <c r="G20" s="185">
        <v>29890</v>
      </c>
      <c r="H20" s="4"/>
      <c r="I20" s="185">
        <v>39348</v>
      </c>
      <c r="J20" s="171"/>
      <c r="K20" s="4"/>
    </row>
    <row r="21" spans="1:11" ht="13.5" customHeight="1">
      <c r="A21" s="4" t="s">
        <v>402</v>
      </c>
      <c r="B21" s="185">
        <v>72828</v>
      </c>
      <c r="C21" s="185">
        <v>133263</v>
      </c>
      <c r="D21" s="185">
        <v>8851</v>
      </c>
      <c r="E21" s="185">
        <v>25647</v>
      </c>
      <c r="F21" s="185">
        <v>27953</v>
      </c>
      <c r="G21" s="185">
        <v>66832</v>
      </c>
      <c r="H21" s="4"/>
      <c r="I21" s="185">
        <v>83489</v>
      </c>
      <c r="J21" s="382">
        <v>4199</v>
      </c>
      <c r="K21" s="4"/>
    </row>
    <row r="22" spans="1:11" ht="13.5" customHeight="1">
      <c r="A22" s="4" t="s">
        <v>193</v>
      </c>
      <c r="B22" s="185">
        <v>56322</v>
      </c>
      <c r="C22" s="185">
        <v>109373</v>
      </c>
      <c r="D22" s="4"/>
      <c r="E22" s="185">
        <v>15827</v>
      </c>
      <c r="F22" s="185">
        <v>27601</v>
      </c>
      <c r="G22" s="185">
        <v>51183</v>
      </c>
      <c r="H22" s="4"/>
      <c r="I22" s="185">
        <v>96779</v>
      </c>
      <c r="J22" s="382">
        <v>2079</v>
      </c>
      <c r="K22" s="4"/>
    </row>
    <row r="23" spans="1:11" ht="13.5" customHeight="1">
      <c r="A23" s="4" t="s">
        <v>403</v>
      </c>
      <c r="B23" s="185">
        <v>105310</v>
      </c>
      <c r="C23" s="185">
        <v>129564</v>
      </c>
      <c r="D23" s="185">
        <v>2710</v>
      </c>
      <c r="E23" s="185">
        <v>29804</v>
      </c>
      <c r="F23" s="185">
        <v>17645</v>
      </c>
      <c r="G23" s="185">
        <v>113122</v>
      </c>
      <c r="H23" s="4"/>
      <c r="I23" s="185">
        <v>64120</v>
      </c>
      <c r="J23" s="171">
        <v>261</v>
      </c>
      <c r="K23" s="4"/>
    </row>
    <row r="24" spans="1:11" ht="13.5" customHeight="1">
      <c r="A24" s="4" t="s">
        <v>311</v>
      </c>
      <c r="B24" s="185">
        <v>7331</v>
      </c>
      <c r="C24" s="185">
        <v>20136</v>
      </c>
      <c r="D24" s="4"/>
      <c r="E24" s="4">
        <v>785</v>
      </c>
      <c r="F24" s="4">
        <v>597</v>
      </c>
      <c r="G24" s="185">
        <v>3640</v>
      </c>
      <c r="H24" s="4"/>
      <c r="I24" s="185">
        <v>7109</v>
      </c>
      <c r="J24" s="171">
        <v>71</v>
      </c>
      <c r="K24" s="4"/>
    </row>
    <row r="25" spans="1:11" ht="13.5" customHeight="1">
      <c r="A25" s="4" t="s">
        <v>312</v>
      </c>
      <c r="B25" s="185">
        <v>47780</v>
      </c>
      <c r="C25" s="185">
        <v>171836</v>
      </c>
      <c r="D25" s="4"/>
      <c r="E25" s="185">
        <v>8485</v>
      </c>
      <c r="F25" s="185">
        <v>5089</v>
      </c>
      <c r="G25" s="185">
        <v>25477</v>
      </c>
      <c r="H25" s="4"/>
      <c r="I25" s="185">
        <v>42748</v>
      </c>
      <c r="J25" s="171">
        <v>722</v>
      </c>
      <c r="K25" s="4"/>
    </row>
    <row r="26" spans="1:11" ht="13.5" customHeight="1">
      <c r="A26" s="4" t="s">
        <v>194</v>
      </c>
      <c r="B26" s="185">
        <v>44599</v>
      </c>
      <c r="C26" s="185">
        <v>120649</v>
      </c>
      <c r="D26" s="4"/>
      <c r="E26" s="185">
        <v>7538</v>
      </c>
      <c r="F26" s="185">
        <v>7062</v>
      </c>
      <c r="G26" s="185">
        <v>18548</v>
      </c>
      <c r="H26" s="4">
        <v>183</v>
      </c>
      <c r="I26" s="185">
        <v>39861</v>
      </c>
      <c r="J26" s="171"/>
      <c r="K26" s="4"/>
    </row>
    <row r="27" spans="1:11" ht="13.5" customHeight="1">
      <c r="A27" s="4" t="s">
        <v>405</v>
      </c>
      <c r="B27" s="185">
        <v>27113</v>
      </c>
      <c r="C27" s="185">
        <v>96479</v>
      </c>
      <c r="D27" s="4"/>
      <c r="E27" s="185">
        <v>2552</v>
      </c>
      <c r="F27" s="185">
        <v>3372</v>
      </c>
      <c r="G27" s="185">
        <v>11314</v>
      </c>
      <c r="H27" s="4"/>
      <c r="I27" s="185">
        <v>15265</v>
      </c>
      <c r="J27" s="171"/>
      <c r="K27" s="4"/>
    </row>
    <row r="28" spans="1:11" ht="13.5" customHeight="1">
      <c r="A28" s="4" t="s">
        <v>313</v>
      </c>
      <c r="B28" s="185">
        <v>45218</v>
      </c>
      <c r="C28" s="185">
        <v>188507</v>
      </c>
      <c r="D28" s="4">
        <v>188</v>
      </c>
      <c r="E28" s="185">
        <v>7284</v>
      </c>
      <c r="F28" s="185">
        <v>8421</v>
      </c>
      <c r="G28" s="185">
        <v>18945</v>
      </c>
      <c r="H28" s="4">
        <v>56</v>
      </c>
      <c r="I28" s="185">
        <v>33088</v>
      </c>
      <c r="J28" s="171">
        <v>450</v>
      </c>
      <c r="K28" s="4"/>
    </row>
    <row r="29" spans="1:11" ht="13.5" customHeight="1">
      <c r="A29" s="4" t="s">
        <v>471</v>
      </c>
      <c r="B29" s="185">
        <v>2255</v>
      </c>
      <c r="C29" s="185">
        <v>7314</v>
      </c>
      <c r="D29" s="4"/>
      <c r="E29" s="4">
        <v>588</v>
      </c>
      <c r="F29" s="4">
        <v>613</v>
      </c>
      <c r="G29" s="185">
        <v>2795</v>
      </c>
      <c r="H29" s="4"/>
      <c r="I29" s="185">
        <v>3706</v>
      </c>
      <c r="J29" s="171"/>
      <c r="K29" s="4"/>
    </row>
    <row r="30" spans="1:11" ht="13.5" customHeight="1">
      <c r="A30" s="4" t="s">
        <v>472</v>
      </c>
      <c r="B30" s="185">
        <v>47114</v>
      </c>
      <c r="C30" s="185">
        <v>157336</v>
      </c>
      <c r="D30" s="4"/>
      <c r="E30" s="185">
        <v>6599</v>
      </c>
      <c r="F30" s="185">
        <v>4974</v>
      </c>
      <c r="G30" s="185">
        <v>18666</v>
      </c>
      <c r="H30" s="4"/>
      <c r="I30" s="185">
        <v>40887</v>
      </c>
      <c r="J30" s="382">
        <v>4245</v>
      </c>
      <c r="K30" s="4"/>
    </row>
    <row r="31" spans="1:11" ht="13.5" customHeight="1">
      <c r="A31" s="4" t="s">
        <v>484</v>
      </c>
      <c r="B31" s="185">
        <v>28436</v>
      </c>
      <c r="C31" s="185">
        <v>127074</v>
      </c>
      <c r="D31" s="4"/>
      <c r="E31" s="185">
        <v>3080</v>
      </c>
      <c r="F31" s="185">
        <v>2749</v>
      </c>
      <c r="G31" s="185">
        <v>11209</v>
      </c>
      <c r="H31" s="4"/>
      <c r="I31" s="185">
        <v>15442</v>
      </c>
      <c r="J31" s="382">
        <v>1539</v>
      </c>
      <c r="K31" s="4"/>
    </row>
    <row r="32" spans="1:11" ht="13.5" customHeight="1">
      <c r="A32" s="4" t="s">
        <v>406</v>
      </c>
      <c r="B32" s="185">
        <v>108444</v>
      </c>
      <c r="C32" s="185">
        <v>163958</v>
      </c>
      <c r="D32" s="4"/>
      <c r="E32" s="185">
        <v>14256</v>
      </c>
      <c r="F32" s="185">
        <v>27776</v>
      </c>
      <c r="G32" s="185">
        <v>126499</v>
      </c>
      <c r="H32" s="4"/>
      <c r="I32" s="185">
        <v>82461</v>
      </c>
      <c r="J32" s="171">
        <v>988</v>
      </c>
      <c r="K32" s="4"/>
    </row>
    <row r="33" spans="1:11" ht="13.5" customHeight="1">
      <c r="A33" s="4" t="s">
        <v>152</v>
      </c>
      <c r="B33" s="185">
        <v>19533</v>
      </c>
      <c r="C33" s="185">
        <v>34533</v>
      </c>
      <c r="D33" s="4">
        <v>560</v>
      </c>
      <c r="E33" s="185">
        <v>1522</v>
      </c>
      <c r="F33" s="4">
        <v>787</v>
      </c>
      <c r="G33" s="185">
        <v>6011</v>
      </c>
      <c r="H33" s="185">
        <v>1801</v>
      </c>
      <c r="I33" s="185">
        <v>3999</v>
      </c>
      <c r="J33" s="171"/>
      <c r="K33" s="4"/>
    </row>
    <row r="34" spans="1:11" ht="13.5" customHeight="1">
      <c r="A34" s="4" t="s">
        <v>407</v>
      </c>
      <c r="B34" s="185">
        <v>106406</v>
      </c>
      <c r="C34" s="185">
        <v>332112</v>
      </c>
      <c r="D34" s="185">
        <v>1232</v>
      </c>
      <c r="E34" s="185">
        <v>13807</v>
      </c>
      <c r="F34" s="185">
        <v>22048</v>
      </c>
      <c r="G34" s="185">
        <v>40844</v>
      </c>
      <c r="H34" s="4"/>
      <c r="I34" s="185">
        <v>141313</v>
      </c>
      <c r="J34" s="382">
        <v>7662</v>
      </c>
      <c r="K34" s="4"/>
    </row>
    <row r="35" spans="1:11" ht="13.5" customHeight="1">
      <c r="A35" s="4" t="s">
        <v>157</v>
      </c>
      <c r="B35" s="185">
        <v>26441</v>
      </c>
      <c r="C35" s="185">
        <v>59555</v>
      </c>
      <c r="D35" s="185">
        <v>1113</v>
      </c>
      <c r="E35" s="185">
        <v>3767</v>
      </c>
      <c r="F35" s="185">
        <v>4265</v>
      </c>
      <c r="G35" s="185">
        <v>7543</v>
      </c>
      <c r="H35" s="4"/>
      <c r="I35" s="185">
        <v>22134</v>
      </c>
      <c r="J35" s="382">
        <v>2607</v>
      </c>
      <c r="K35" s="4"/>
    </row>
    <row r="36" spans="1:11" ht="13.5" customHeight="1">
      <c r="A36" s="4" t="s">
        <v>488</v>
      </c>
      <c r="B36" s="185">
        <v>29821</v>
      </c>
      <c r="C36" s="185">
        <v>135119</v>
      </c>
      <c r="D36" s="4">
        <v>93</v>
      </c>
      <c r="E36" s="185">
        <v>2674</v>
      </c>
      <c r="F36" s="185">
        <v>1643</v>
      </c>
      <c r="G36" s="185">
        <v>6897</v>
      </c>
      <c r="H36" s="4"/>
      <c r="I36" s="185">
        <v>17934</v>
      </c>
      <c r="J36" s="171">
        <v>821</v>
      </c>
      <c r="K36" s="4"/>
    </row>
    <row r="37" spans="1:11" ht="13.5" customHeight="1">
      <c r="A37" s="4" t="s">
        <v>489</v>
      </c>
      <c r="B37" s="185">
        <v>53533</v>
      </c>
      <c r="C37" s="185">
        <v>151595</v>
      </c>
      <c r="D37" s="4">
        <v>354</v>
      </c>
      <c r="E37" s="185">
        <v>6442</v>
      </c>
      <c r="F37" s="185">
        <v>3789</v>
      </c>
      <c r="G37" s="185">
        <v>13816</v>
      </c>
      <c r="H37" s="4"/>
      <c r="I37" s="185">
        <v>26376</v>
      </c>
      <c r="J37" s="171">
        <v>490</v>
      </c>
      <c r="K37" s="4"/>
    </row>
    <row r="38" spans="1:11" ht="13.5" customHeight="1">
      <c r="A38" s="4" t="s">
        <v>171</v>
      </c>
      <c r="B38" s="185">
        <v>1410</v>
      </c>
      <c r="C38" s="185">
        <v>8547</v>
      </c>
      <c r="D38" s="4">
        <v>3</v>
      </c>
      <c r="E38" s="4">
        <v>230</v>
      </c>
      <c r="F38" s="4">
        <v>196</v>
      </c>
      <c r="G38" s="4">
        <v>753</v>
      </c>
      <c r="H38" s="4"/>
      <c r="I38" s="185">
        <v>1386</v>
      </c>
      <c r="J38" s="171"/>
      <c r="K38" s="4"/>
    </row>
    <row r="39" spans="1:11" ht="13.5" customHeight="1">
      <c r="A39" s="4" t="s">
        <v>492</v>
      </c>
      <c r="B39" s="185">
        <v>3787</v>
      </c>
      <c r="C39" s="185">
        <v>17239</v>
      </c>
      <c r="D39" s="4"/>
      <c r="E39" s="4">
        <v>511</v>
      </c>
      <c r="F39" s="4"/>
      <c r="G39" s="185">
        <v>1536</v>
      </c>
      <c r="H39" s="4"/>
      <c r="I39" s="185">
        <v>3621</v>
      </c>
      <c r="J39" s="171"/>
      <c r="K39" s="4"/>
    </row>
    <row r="40" spans="1:11" ht="13.5" customHeight="1">
      <c r="A40" s="4" t="s">
        <v>493</v>
      </c>
      <c r="B40" s="185">
        <v>2191</v>
      </c>
      <c r="C40" s="185">
        <v>6382</v>
      </c>
      <c r="D40" s="4"/>
      <c r="E40" s="4">
        <v>180</v>
      </c>
      <c r="F40" s="4">
        <v>361</v>
      </c>
      <c r="G40" s="4">
        <v>897</v>
      </c>
      <c r="H40" s="4"/>
      <c r="I40" s="185">
        <v>3305</v>
      </c>
      <c r="J40" s="171"/>
      <c r="K40" s="4"/>
    </row>
    <row r="41" spans="1:11" ht="13.5" customHeight="1">
      <c r="A41" s="4" t="s">
        <v>409</v>
      </c>
      <c r="B41" s="185">
        <v>45391</v>
      </c>
      <c r="C41" s="185">
        <v>88030</v>
      </c>
      <c r="D41" s="4">
        <v>60</v>
      </c>
      <c r="E41" s="185">
        <v>6324</v>
      </c>
      <c r="F41" s="185">
        <v>5840</v>
      </c>
      <c r="G41" s="185">
        <v>26129</v>
      </c>
      <c r="H41" s="4"/>
      <c r="I41" s="185">
        <v>28996</v>
      </c>
      <c r="J41" s="171"/>
      <c r="K41" s="4"/>
    </row>
    <row r="42" spans="1:11" ht="13.5" customHeight="1">
      <c r="A42" s="4" t="s">
        <v>525</v>
      </c>
      <c r="B42" s="185">
        <v>117409</v>
      </c>
      <c r="C42" s="185">
        <v>217917</v>
      </c>
      <c r="D42" s="185">
        <v>3731</v>
      </c>
      <c r="E42" s="185">
        <v>53116</v>
      </c>
      <c r="F42" s="185">
        <v>63944</v>
      </c>
      <c r="G42" s="185">
        <v>296125</v>
      </c>
      <c r="H42" s="4"/>
      <c r="I42" s="185">
        <v>275886</v>
      </c>
      <c r="J42" s="382">
        <v>33533</v>
      </c>
      <c r="K42" s="4"/>
    </row>
    <row r="43" spans="1:11" ht="13.5" customHeight="1">
      <c r="A43" s="4" t="s">
        <v>411</v>
      </c>
      <c r="B43" s="185">
        <v>77176</v>
      </c>
      <c r="C43" s="185">
        <v>116948</v>
      </c>
      <c r="D43" s="4">
        <v>467</v>
      </c>
      <c r="E43" s="185">
        <v>31653</v>
      </c>
      <c r="F43" s="185">
        <v>19098</v>
      </c>
      <c r="G43" s="185">
        <v>74160</v>
      </c>
      <c r="H43" s="4"/>
      <c r="I43" s="185">
        <v>126410</v>
      </c>
      <c r="J43" s="382">
        <v>2053</v>
      </c>
      <c r="K43" s="4"/>
    </row>
    <row r="44" spans="1:11" ht="13.5" customHeight="1">
      <c r="A44" s="4" t="s">
        <v>412</v>
      </c>
      <c r="B44" s="185">
        <v>177100</v>
      </c>
      <c r="C44" s="185">
        <v>241634</v>
      </c>
      <c r="D44" s="4"/>
      <c r="E44" s="185">
        <v>33298</v>
      </c>
      <c r="F44" s="185">
        <v>46511</v>
      </c>
      <c r="G44" s="185">
        <v>115376</v>
      </c>
      <c r="H44" s="4"/>
      <c r="I44" s="185">
        <v>191982</v>
      </c>
      <c r="J44" s="382">
        <v>17093</v>
      </c>
      <c r="K44" s="4"/>
    </row>
    <row r="45" spans="1:11" ht="13.5" customHeight="1">
      <c r="A45" s="4" t="s">
        <v>414</v>
      </c>
      <c r="B45" s="185">
        <v>89814</v>
      </c>
      <c r="C45" s="185">
        <v>207832</v>
      </c>
      <c r="D45" s="185">
        <v>13111</v>
      </c>
      <c r="E45" s="185">
        <v>25260</v>
      </c>
      <c r="F45" s="185">
        <v>28519</v>
      </c>
      <c r="G45" s="185">
        <v>108802</v>
      </c>
      <c r="H45" s="4"/>
      <c r="I45" s="185">
        <v>89173</v>
      </c>
      <c r="J45" s="171"/>
      <c r="K45" s="4"/>
    </row>
    <row r="46" spans="1:11" ht="13.5" customHeight="1">
      <c r="A46" s="4" t="s">
        <v>496</v>
      </c>
      <c r="B46" s="185">
        <v>20809</v>
      </c>
      <c r="C46" s="185">
        <v>40444</v>
      </c>
      <c r="D46" s="4">
        <v>143</v>
      </c>
      <c r="E46" s="185">
        <v>3402</v>
      </c>
      <c r="F46" s="185">
        <v>3180</v>
      </c>
      <c r="G46" s="185">
        <v>6933</v>
      </c>
      <c r="H46" s="4"/>
      <c r="I46" s="185">
        <v>17058</v>
      </c>
      <c r="J46" s="171">
        <v>127</v>
      </c>
      <c r="K46" s="4"/>
    </row>
    <row r="47" spans="1:11" ht="13.5" customHeight="1">
      <c r="A47" s="4" t="s">
        <v>499</v>
      </c>
      <c r="B47" s="185">
        <v>25743</v>
      </c>
      <c r="C47" s="185">
        <v>87526</v>
      </c>
      <c r="D47" s="4">
        <v>376</v>
      </c>
      <c r="E47" s="185">
        <v>3712</v>
      </c>
      <c r="F47" s="185">
        <v>3247</v>
      </c>
      <c r="G47" s="185">
        <v>10120</v>
      </c>
      <c r="H47" s="4"/>
      <c r="I47" s="185">
        <v>12518</v>
      </c>
      <c r="J47" s="382">
        <v>2078</v>
      </c>
      <c r="K47" s="4"/>
    </row>
    <row r="48" spans="1:11" ht="13.5" customHeight="1">
      <c r="A48" s="4" t="s">
        <v>416</v>
      </c>
      <c r="B48" s="185">
        <v>17595</v>
      </c>
      <c r="C48" s="185">
        <v>56224</v>
      </c>
      <c r="D48" s="4"/>
      <c r="E48" s="185">
        <v>3998</v>
      </c>
      <c r="F48" s="185">
        <v>2642</v>
      </c>
      <c r="G48" s="185">
        <v>14791</v>
      </c>
      <c r="H48" s="4"/>
      <c r="I48" s="185">
        <v>13811</v>
      </c>
      <c r="J48" s="382">
        <v>6746</v>
      </c>
      <c r="K48" s="4"/>
    </row>
    <row r="49" spans="1:11" ht="13.5" customHeight="1">
      <c r="A49" s="4" t="s">
        <v>417</v>
      </c>
      <c r="B49" s="185">
        <v>53773</v>
      </c>
      <c r="C49" s="185">
        <v>87981</v>
      </c>
      <c r="D49" s="4">
        <v>611</v>
      </c>
      <c r="E49" s="185">
        <v>16990</v>
      </c>
      <c r="F49" s="185">
        <v>24502</v>
      </c>
      <c r="G49" s="185">
        <v>109063</v>
      </c>
      <c r="H49" s="4"/>
      <c r="I49" s="185">
        <v>61369</v>
      </c>
      <c r="J49" s="171"/>
      <c r="K49" s="4"/>
    </row>
    <row r="50" spans="1:11" ht="13.5" customHeight="1">
      <c r="A50" s="4" t="s">
        <v>201</v>
      </c>
      <c r="B50" s="185">
        <v>113633</v>
      </c>
      <c r="C50" s="185">
        <v>247911</v>
      </c>
      <c r="D50" s="4"/>
      <c r="E50" s="185">
        <v>27653</v>
      </c>
      <c r="F50" s="185">
        <v>17535</v>
      </c>
      <c r="G50" s="185">
        <v>89427</v>
      </c>
      <c r="H50" s="185">
        <v>11617</v>
      </c>
      <c r="I50" s="185">
        <v>136278</v>
      </c>
      <c r="J50" s="171">
        <v>16</v>
      </c>
      <c r="K50" s="4"/>
    </row>
    <row r="51" spans="1:11" ht="13.5" customHeight="1">
      <c r="A51" s="4" t="s">
        <v>501</v>
      </c>
      <c r="B51" s="185">
        <v>1822</v>
      </c>
      <c r="C51" s="185">
        <v>12325</v>
      </c>
      <c r="D51" s="4"/>
      <c r="E51" s="4"/>
      <c r="F51" s="4">
        <v>308</v>
      </c>
      <c r="G51" s="4">
        <v>760</v>
      </c>
      <c r="H51" s="4"/>
      <c r="I51" s="185">
        <v>2274</v>
      </c>
      <c r="J51" s="171"/>
      <c r="K51" s="4"/>
    </row>
    <row r="52" spans="1:11" ht="13.5" customHeight="1">
      <c r="A52" s="4" t="s">
        <v>420</v>
      </c>
      <c r="B52" s="185">
        <v>143335</v>
      </c>
      <c r="C52" s="185">
        <v>496093</v>
      </c>
      <c r="D52" s="185">
        <v>4523</v>
      </c>
      <c r="E52" s="185">
        <v>22439</v>
      </c>
      <c r="F52" s="185">
        <v>22194</v>
      </c>
      <c r="G52" s="185">
        <v>81227</v>
      </c>
      <c r="H52" s="4"/>
      <c r="I52" s="185">
        <v>107610</v>
      </c>
      <c r="J52" s="171">
        <v>921</v>
      </c>
      <c r="K52" s="4"/>
    </row>
    <row r="53" spans="1:11" ht="13.5" customHeight="1">
      <c r="A53" s="4" t="s">
        <v>421</v>
      </c>
      <c r="B53" s="185">
        <v>86475</v>
      </c>
      <c r="C53" s="185">
        <v>114637</v>
      </c>
      <c r="D53" s="4">
        <v>0</v>
      </c>
      <c r="E53" s="185">
        <v>13218</v>
      </c>
      <c r="F53" s="185">
        <v>19718</v>
      </c>
      <c r="G53" s="185">
        <v>77259</v>
      </c>
      <c r="H53" s="4"/>
      <c r="I53" s="185">
        <v>82212</v>
      </c>
      <c r="J53" s="382">
        <v>1958</v>
      </c>
      <c r="K53" s="4"/>
    </row>
    <row r="54" spans="1:11" ht="13.5" customHeight="1">
      <c r="A54" s="4" t="s">
        <v>502</v>
      </c>
      <c r="B54" s="185">
        <v>4719</v>
      </c>
      <c r="C54" s="185">
        <v>19949</v>
      </c>
      <c r="D54" s="4">
        <v>570</v>
      </c>
      <c r="E54" s="185">
        <v>1867</v>
      </c>
      <c r="F54" s="4">
        <v>716</v>
      </c>
      <c r="G54" s="185">
        <v>3602</v>
      </c>
      <c r="H54" s="4">
        <v>184</v>
      </c>
      <c r="I54" s="185">
        <v>5475</v>
      </c>
      <c r="J54" s="171">
        <v>53</v>
      </c>
      <c r="K54" s="4"/>
    </row>
    <row r="55" spans="1:11" ht="13.5" customHeight="1">
      <c r="A55" s="4" t="s">
        <v>422</v>
      </c>
      <c r="B55" s="185">
        <v>48995</v>
      </c>
      <c r="C55" s="185">
        <v>74947</v>
      </c>
      <c r="D55" s="185">
        <v>1299</v>
      </c>
      <c r="E55" s="185">
        <v>5829</v>
      </c>
      <c r="F55" s="185">
        <v>23640</v>
      </c>
      <c r="G55" s="185">
        <v>31973</v>
      </c>
      <c r="H55" s="4"/>
      <c r="I55" s="185">
        <v>83207</v>
      </c>
      <c r="J55" s="171">
        <v>221</v>
      </c>
      <c r="K55" s="4"/>
    </row>
    <row r="56" spans="1:11" ht="13.5" customHeight="1">
      <c r="A56" s="4" t="s">
        <v>504</v>
      </c>
      <c r="B56" s="185">
        <v>10650</v>
      </c>
      <c r="C56" s="185">
        <v>29005</v>
      </c>
      <c r="D56" s="4">
        <v>211</v>
      </c>
      <c r="E56" s="185">
        <v>1248</v>
      </c>
      <c r="F56" s="185">
        <v>1648</v>
      </c>
      <c r="G56" s="185">
        <v>3415</v>
      </c>
      <c r="H56" s="4">
        <v>5</v>
      </c>
      <c r="I56" s="185">
        <v>6596</v>
      </c>
      <c r="J56" s="171"/>
      <c r="K56" s="4"/>
    </row>
    <row r="57" spans="1:11" ht="13.5" customHeight="1">
      <c r="A57" s="4" t="s">
        <v>423</v>
      </c>
      <c r="B57" s="185">
        <v>108002</v>
      </c>
      <c r="C57" s="185">
        <v>116132</v>
      </c>
      <c r="D57" s="4"/>
      <c r="E57" s="185">
        <v>34322</v>
      </c>
      <c r="F57" s="185">
        <v>25656</v>
      </c>
      <c r="G57" s="185">
        <v>132406</v>
      </c>
      <c r="H57" s="185">
        <v>4530</v>
      </c>
      <c r="I57" s="185">
        <v>78516</v>
      </c>
      <c r="J57" s="382">
        <v>7648</v>
      </c>
      <c r="K57" s="4"/>
    </row>
    <row r="58" spans="1:11" ht="12.95" customHeight="1">
      <c r="A58" s="41"/>
      <c r="B58" s="158"/>
      <c r="C58" s="158"/>
      <c r="D58" s="158"/>
      <c r="E58" s="158"/>
      <c r="F58" s="158"/>
      <c r="G58" s="158"/>
      <c r="H58" s="158"/>
      <c r="I58" s="158"/>
    </row>
    <row r="59" spans="1:11" ht="12.95" customHeight="1">
      <c r="A59" s="41"/>
      <c r="B59" s="158"/>
      <c r="C59" s="158"/>
      <c r="D59" s="158"/>
      <c r="E59" s="158"/>
      <c r="F59" s="158"/>
      <c r="G59" s="158"/>
      <c r="H59" s="158"/>
      <c r="I59" s="158"/>
    </row>
    <row r="60" spans="1:11" ht="12.95" customHeight="1">
      <c r="A60" s="41"/>
      <c r="B60" s="158"/>
      <c r="C60" s="158"/>
      <c r="D60" s="158"/>
      <c r="E60" s="158"/>
      <c r="F60" s="158"/>
      <c r="G60" s="158"/>
      <c r="H60" s="158"/>
      <c r="I60" s="158"/>
    </row>
    <row r="61" spans="1:11" ht="12.95" customHeight="1">
      <c r="A61" s="41"/>
      <c r="B61" s="158"/>
      <c r="C61" s="158"/>
      <c r="D61" s="158"/>
      <c r="E61" s="158"/>
      <c r="F61" s="158"/>
      <c r="G61" s="158"/>
      <c r="H61" s="158"/>
      <c r="I61" s="158"/>
    </row>
    <row r="62" spans="1:11" ht="12.95" customHeight="1">
      <c r="A62" s="41"/>
      <c r="B62" s="158"/>
      <c r="C62" s="158"/>
      <c r="D62" s="158"/>
      <c r="E62" s="158"/>
      <c r="F62" s="158"/>
      <c r="G62" s="158"/>
      <c r="H62" s="158"/>
      <c r="I62" s="158"/>
    </row>
    <row r="63" spans="1:11" ht="12.95" customHeight="1">
      <c r="A63" s="41"/>
      <c r="B63" s="158"/>
      <c r="C63" s="158"/>
      <c r="D63" s="158"/>
      <c r="E63" s="158"/>
      <c r="F63" s="158"/>
      <c r="G63" s="158"/>
      <c r="H63" s="158"/>
      <c r="I63" s="158"/>
    </row>
    <row r="64" spans="1:11" ht="12.95" customHeight="1">
      <c r="A64" s="41"/>
      <c r="B64" s="158"/>
      <c r="C64" s="158"/>
      <c r="D64" s="158"/>
      <c r="E64" s="158"/>
      <c r="F64" s="158"/>
      <c r="G64" s="158"/>
      <c r="H64" s="158"/>
      <c r="I64" s="158"/>
    </row>
    <row r="65" spans="1:9" ht="12.95" customHeight="1">
      <c r="A65" s="41"/>
      <c r="B65" s="158"/>
      <c r="C65" s="158"/>
      <c r="D65" s="158"/>
      <c r="E65" s="158"/>
      <c r="F65" s="158"/>
      <c r="G65" s="158"/>
      <c r="H65" s="158"/>
      <c r="I65" s="158"/>
    </row>
    <row r="66" spans="1:9" ht="12.95" customHeight="1">
      <c r="A66" s="41"/>
      <c r="B66" s="158"/>
      <c r="C66" s="158"/>
      <c r="D66" s="158"/>
      <c r="E66" s="158"/>
      <c r="F66" s="158"/>
      <c r="G66" s="158"/>
      <c r="H66" s="158"/>
      <c r="I66" s="158"/>
    </row>
    <row r="67" spans="1:9" ht="12.95" customHeight="1">
      <c r="A67" s="41"/>
      <c r="B67" s="409"/>
      <c r="C67" s="158"/>
      <c r="D67" s="158"/>
      <c r="E67" s="158"/>
      <c r="F67" s="158"/>
      <c r="G67" s="158"/>
      <c r="H67" s="158"/>
      <c r="I67" s="158"/>
    </row>
    <row r="68" spans="1:9" ht="12.95" customHeight="1">
      <c r="A68" s="41"/>
      <c r="B68" s="158"/>
      <c r="C68" s="158"/>
      <c r="D68" s="158"/>
      <c r="E68" s="158"/>
      <c r="F68" s="158"/>
      <c r="G68" s="158"/>
      <c r="H68" s="158"/>
      <c r="I68" s="158"/>
    </row>
    <row r="69" spans="1:9" ht="12.95" customHeight="1">
      <c r="A69" s="41"/>
      <c r="B69" s="158"/>
      <c r="C69" s="158"/>
      <c r="D69" s="158"/>
      <c r="E69" s="158"/>
      <c r="F69" s="158"/>
      <c r="G69" s="158"/>
      <c r="H69" s="158"/>
      <c r="I69" s="158"/>
    </row>
    <row r="70" spans="1:9" ht="12.95" customHeight="1">
      <c r="A70" s="41"/>
      <c r="B70" s="158"/>
      <c r="C70" s="158"/>
      <c r="D70" s="158"/>
      <c r="E70" s="158"/>
      <c r="F70" s="158"/>
      <c r="G70" s="158"/>
      <c r="H70" s="158"/>
      <c r="I70" s="158"/>
    </row>
    <row r="71" spans="1:9" ht="12.95" customHeight="1">
      <c r="A71" s="41"/>
      <c r="B71" s="158"/>
      <c r="C71" s="158"/>
      <c r="D71" s="158"/>
      <c r="E71" s="158"/>
      <c r="F71" s="158"/>
      <c r="G71" s="158"/>
      <c r="H71" s="158"/>
      <c r="I71" s="158"/>
    </row>
    <row r="72" spans="1:9" ht="12.95" customHeight="1">
      <c r="A72" s="41"/>
      <c r="B72" s="158"/>
      <c r="C72" s="158"/>
      <c r="D72" s="158"/>
      <c r="E72" s="158"/>
      <c r="F72" s="158"/>
      <c r="G72" s="158"/>
      <c r="H72" s="158"/>
      <c r="I72" s="158"/>
    </row>
    <row r="73" spans="1:9" ht="12.95" customHeight="1">
      <c r="A73" s="41"/>
      <c r="B73" s="409"/>
      <c r="C73" s="158"/>
      <c r="D73" s="158"/>
      <c r="E73" s="158"/>
      <c r="F73" s="158"/>
      <c r="G73" s="158"/>
      <c r="H73" s="158"/>
      <c r="I73" s="158"/>
    </row>
    <row r="74" spans="1:9" ht="12.95" customHeight="1">
      <c r="A74" s="41"/>
      <c r="B74" s="158"/>
      <c r="C74" s="158"/>
      <c r="D74" s="158"/>
      <c r="E74" s="158"/>
      <c r="F74" s="158"/>
      <c r="G74" s="158"/>
      <c r="H74" s="158"/>
      <c r="I74" s="158"/>
    </row>
    <row r="75" spans="1:9" ht="12.95" customHeight="1">
      <c r="A75" s="41"/>
      <c r="B75" s="158"/>
      <c r="C75" s="158"/>
      <c r="D75" s="158"/>
      <c r="E75" s="158"/>
      <c r="F75" s="158"/>
      <c r="G75" s="158"/>
      <c r="H75" s="158"/>
      <c r="I75" s="158"/>
    </row>
    <row r="76" spans="1:9" ht="12.95" customHeight="1">
      <c r="A76" s="41"/>
      <c r="B76" s="158"/>
      <c r="C76" s="158"/>
      <c r="D76" s="158"/>
      <c r="E76" s="158"/>
      <c r="F76" s="158"/>
      <c r="G76" s="158"/>
      <c r="H76" s="158"/>
      <c r="I76" s="158"/>
    </row>
    <row r="77" spans="1:9" ht="12.95" customHeight="1">
      <c r="A77" s="41"/>
      <c r="B77" s="158"/>
      <c r="C77" s="158"/>
      <c r="D77" s="158"/>
      <c r="E77" s="158"/>
      <c r="F77" s="158"/>
      <c r="G77" s="158"/>
      <c r="H77" s="158"/>
      <c r="I77" s="158"/>
    </row>
    <row r="78" spans="1:9" ht="12.95" customHeight="1">
      <c r="A78" s="41"/>
      <c r="B78" s="158"/>
      <c r="C78" s="158"/>
      <c r="D78" s="158"/>
      <c r="E78" s="158"/>
      <c r="F78" s="158"/>
      <c r="G78" s="158"/>
      <c r="H78" s="158"/>
      <c r="I78" s="158"/>
    </row>
    <row r="79" spans="1:9" ht="12.95" customHeight="1">
      <c r="A79" s="41"/>
      <c r="B79" s="158"/>
      <c r="C79" s="158"/>
      <c r="D79" s="158"/>
      <c r="E79" s="158"/>
      <c r="F79" s="158"/>
      <c r="G79" s="158"/>
      <c r="H79" s="158"/>
      <c r="I79" s="158"/>
    </row>
    <row r="80" spans="1:9" ht="12.95" customHeight="1">
      <c r="A80" s="41"/>
      <c r="B80" s="158"/>
      <c r="C80" s="158"/>
      <c r="D80" s="158"/>
      <c r="E80" s="158"/>
      <c r="F80" s="158"/>
      <c r="G80" s="158"/>
      <c r="H80" s="158"/>
      <c r="I80" s="158"/>
    </row>
    <row r="81" spans="1:9" ht="12.95" customHeight="1">
      <c r="A81" s="41"/>
      <c r="B81" s="158"/>
      <c r="C81" s="158"/>
      <c r="D81" s="158"/>
      <c r="E81" s="158"/>
      <c r="F81" s="158"/>
      <c r="G81" s="158"/>
      <c r="H81" s="158"/>
      <c r="I81" s="158"/>
    </row>
    <row r="82" spans="1:9" ht="12.95" customHeight="1">
      <c r="A82" s="41"/>
      <c r="B82" s="158"/>
      <c r="C82" s="158"/>
      <c r="D82" s="158"/>
      <c r="E82" s="158"/>
      <c r="F82" s="158"/>
      <c r="G82" s="158"/>
      <c r="H82" s="158"/>
      <c r="I82" s="158"/>
    </row>
    <row r="83" spans="1:9" ht="12.95" customHeight="1">
      <c r="A83" s="41"/>
      <c r="B83" s="158"/>
      <c r="C83" s="158"/>
      <c r="D83" s="158"/>
      <c r="E83" s="158"/>
      <c r="F83" s="158"/>
      <c r="G83" s="158"/>
      <c r="H83" s="158"/>
      <c r="I83" s="158"/>
    </row>
    <row r="84" spans="1:9" ht="12.95" customHeight="1">
      <c r="A84" s="41"/>
      <c r="B84" s="158"/>
      <c r="C84" s="158"/>
      <c r="D84" s="158"/>
      <c r="E84" s="158"/>
      <c r="F84" s="158"/>
      <c r="G84" s="158"/>
      <c r="H84" s="158"/>
      <c r="I84" s="158"/>
    </row>
    <row r="85" spans="1:9" ht="12.95" customHeight="1">
      <c r="A85" s="41"/>
      <c r="B85" s="158"/>
      <c r="C85" s="158"/>
      <c r="D85" s="158"/>
      <c r="E85" s="158"/>
      <c r="F85" s="158"/>
      <c r="G85" s="158"/>
      <c r="H85" s="158"/>
      <c r="I85" s="158"/>
    </row>
    <row r="86" spans="1:9" ht="12.95" customHeight="1">
      <c r="A86" s="41"/>
      <c r="B86" s="158"/>
      <c r="C86" s="158"/>
      <c r="D86" s="158"/>
      <c r="E86" s="158"/>
      <c r="F86" s="158"/>
      <c r="G86" s="158"/>
      <c r="H86" s="158"/>
      <c r="I86" s="158"/>
    </row>
    <row r="87" spans="1:9" ht="12.95" customHeight="1">
      <c r="A87" s="41"/>
      <c r="B87" s="158"/>
      <c r="C87" s="158"/>
      <c r="D87" s="158"/>
      <c r="E87" s="158"/>
      <c r="F87" s="158"/>
      <c r="G87" s="158"/>
      <c r="H87" s="158"/>
      <c r="I87" s="158"/>
    </row>
    <row r="88" spans="1:9" ht="12.95" customHeight="1">
      <c r="A88" s="41"/>
      <c r="B88" s="158"/>
      <c r="C88" s="158"/>
      <c r="D88" s="158"/>
      <c r="E88" s="158"/>
      <c r="F88" s="158"/>
      <c r="G88" s="158"/>
      <c r="H88" s="158"/>
      <c r="I88" s="158"/>
    </row>
    <row r="89" spans="1:9" ht="12.95" customHeight="1">
      <c r="A89" s="41"/>
      <c r="B89" s="158"/>
      <c r="C89" s="158"/>
      <c r="D89" s="158"/>
      <c r="E89" s="158"/>
      <c r="F89" s="158"/>
      <c r="G89" s="158"/>
      <c r="H89" s="158"/>
      <c r="I89" s="158"/>
    </row>
    <row r="90" spans="1:9" ht="12.95" customHeight="1">
      <c r="A90" s="41"/>
      <c r="B90" s="158"/>
      <c r="C90" s="158"/>
      <c r="D90" s="158"/>
      <c r="E90" s="158"/>
      <c r="F90" s="158"/>
      <c r="G90" s="158"/>
      <c r="H90" s="158"/>
      <c r="I90" s="158"/>
    </row>
    <row r="91" spans="1:9" ht="12.95" customHeight="1">
      <c r="A91" s="41"/>
      <c r="B91" s="409"/>
      <c r="C91" s="158"/>
      <c r="D91" s="158"/>
      <c r="E91" s="158"/>
      <c r="F91" s="158"/>
      <c r="G91" s="158"/>
      <c r="H91" s="158"/>
      <c r="I91" s="158"/>
    </row>
    <row r="92" spans="1:9" ht="12.95" customHeight="1">
      <c r="A92" s="41"/>
      <c r="B92" s="158"/>
      <c r="C92" s="158"/>
      <c r="D92" s="158"/>
      <c r="E92" s="158"/>
      <c r="F92" s="158"/>
      <c r="G92" s="158"/>
      <c r="H92" s="158"/>
      <c r="I92" s="158"/>
    </row>
    <row r="93" spans="1:9" ht="12.95" customHeight="1">
      <c r="A93" s="41"/>
      <c r="B93" s="158"/>
      <c r="C93" s="158"/>
      <c r="D93" s="158"/>
      <c r="E93" s="158"/>
      <c r="F93" s="158"/>
      <c r="G93" s="158"/>
      <c r="H93" s="158"/>
      <c r="I93" s="158"/>
    </row>
    <row r="94" spans="1:9" ht="12.95" customHeight="1">
      <c r="A94" s="41"/>
      <c r="B94" s="158"/>
      <c r="C94" s="158"/>
      <c r="D94" s="158"/>
      <c r="E94" s="158"/>
      <c r="F94" s="158"/>
      <c r="G94" s="158"/>
      <c r="H94" s="158"/>
      <c r="I94" s="158"/>
    </row>
    <row r="95" spans="1:9" ht="12.95" customHeight="1">
      <c r="A95" s="41"/>
      <c r="B95" s="158"/>
      <c r="C95" s="158"/>
      <c r="D95" s="158"/>
      <c r="E95" s="158"/>
      <c r="F95" s="158"/>
      <c r="G95" s="158"/>
      <c r="H95" s="158"/>
      <c r="I95" s="158"/>
    </row>
    <row r="96" spans="1:9" ht="12.95" customHeight="1">
      <c r="A96" s="41"/>
      <c r="B96" s="158"/>
      <c r="C96" s="158"/>
      <c r="D96" s="158"/>
      <c r="E96" s="158"/>
      <c r="F96" s="158"/>
      <c r="G96" s="158"/>
      <c r="H96" s="158"/>
      <c r="I96" s="158"/>
    </row>
    <row r="97" spans="1:9" ht="12.95" customHeight="1">
      <c r="A97" s="41"/>
      <c r="B97" s="158"/>
      <c r="C97" s="158"/>
      <c r="D97" s="158"/>
      <c r="E97" s="158"/>
      <c r="F97" s="158"/>
      <c r="G97" s="158"/>
      <c r="H97" s="158"/>
      <c r="I97" s="158"/>
    </row>
    <row r="98" spans="1:9" ht="12.95" customHeight="1">
      <c r="A98" s="41"/>
      <c r="B98" s="158"/>
      <c r="C98" s="158"/>
      <c r="D98" s="158"/>
      <c r="E98" s="158"/>
      <c r="F98" s="158"/>
      <c r="G98" s="158"/>
      <c r="H98" s="158"/>
      <c r="I98" s="158"/>
    </row>
    <row r="99" spans="1:9" ht="12.95" customHeight="1">
      <c r="A99" s="41"/>
      <c r="B99" s="158"/>
      <c r="C99" s="158"/>
      <c r="D99" s="158"/>
      <c r="E99" s="158"/>
      <c r="F99" s="158"/>
      <c r="G99" s="158"/>
      <c r="H99" s="158"/>
      <c r="I99" s="158"/>
    </row>
    <row r="100" spans="1:9" ht="12.95" customHeight="1">
      <c r="A100" s="26"/>
      <c r="B100" s="158"/>
      <c r="C100" s="158"/>
      <c r="D100" s="158"/>
      <c r="E100" s="158"/>
      <c r="F100" s="158"/>
      <c r="G100" s="158"/>
      <c r="H100" s="158"/>
      <c r="I100" s="158"/>
    </row>
    <row r="101" spans="1:9" ht="12.95" customHeight="1">
      <c r="B101" s="242"/>
      <c r="C101" s="242"/>
      <c r="D101" s="242"/>
      <c r="E101" s="242"/>
      <c r="F101" s="242"/>
      <c r="G101" s="242"/>
      <c r="H101" s="242"/>
      <c r="I101" s="242"/>
    </row>
    <row r="102" spans="1:9" ht="12.95" customHeight="1">
      <c r="A102" s="42"/>
      <c r="B102" s="57"/>
      <c r="C102" s="57"/>
      <c r="D102" s="57"/>
      <c r="E102" s="57"/>
      <c r="F102" s="57"/>
      <c r="G102" s="57"/>
      <c r="H102" s="57"/>
      <c r="I102" s="57"/>
    </row>
    <row r="103" spans="1:9" ht="12.95" customHeight="1">
      <c r="A103" s="42"/>
      <c r="B103" s="57"/>
      <c r="C103" s="57"/>
      <c r="D103" s="57"/>
      <c r="E103" s="57"/>
      <c r="F103" s="57"/>
      <c r="G103" s="57"/>
      <c r="H103" s="57"/>
      <c r="I103" s="57"/>
    </row>
    <row r="104" spans="1:9" ht="12.95" customHeight="1">
      <c r="A104" s="42"/>
      <c r="B104" s="57"/>
      <c r="C104" s="57"/>
      <c r="D104" s="57"/>
      <c r="E104" s="57"/>
      <c r="F104" s="57"/>
      <c r="G104" s="57"/>
      <c r="H104" s="57"/>
      <c r="I104" s="57"/>
    </row>
  </sheetData>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2012/13&amp;C&amp;9&amp;P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47"/>
  <sheetViews>
    <sheetView zoomScaleNormal="100" workbookViewId="0">
      <selection activeCell="C11" sqref="C11"/>
    </sheetView>
  </sheetViews>
  <sheetFormatPr defaultColWidth="8.85546875" defaultRowHeight="12.75"/>
  <cols>
    <col min="1" max="1" width="11.42578125" customWidth="1"/>
    <col min="2" max="2" width="7.85546875" customWidth="1"/>
    <col min="3" max="3" width="10.42578125" customWidth="1"/>
    <col min="4" max="4" width="13" customWidth="1"/>
    <col min="5" max="5" width="6.85546875" customWidth="1"/>
    <col min="6" max="6" width="11.85546875" customWidth="1"/>
    <col min="7" max="7" width="13.28515625" customWidth="1"/>
    <col min="8" max="8" width="8.140625" customWidth="1"/>
    <col min="9" max="9" width="11.140625" customWidth="1"/>
    <col min="10" max="10" width="11.42578125" customWidth="1"/>
  </cols>
  <sheetData>
    <row r="1" spans="1:28" ht="15">
      <c r="A1" s="13" t="s">
        <v>186</v>
      </c>
    </row>
    <row r="2" spans="1:28">
      <c r="A2" s="110" t="s">
        <v>367</v>
      </c>
    </row>
    <row r="3" spans="1:28" s="301" customFormat="1" ht="18.75">
      <c r="L3" s="302"/>
      <c r="M3" s="303"/>
      <c r="N3" s="302"/>
      <c r="O3" s="302"/>
      <c r="Q3" s="304"/>
      <c r="R3" s="305"/>
      <c r="S3" s="306"/>
      <c r="U3" s="307"/>
      <c r="V3" s="308"/>
      <c r="W3" s="304"/>
      <c r="X3" s="305"/>
      <c r="Y3" s="305"/>
      <c r="Z3" s="306"/>
      <c r="AA3" s="309"/>
      <c r="AB3" s="310"/>
    </row>
    <row r="4" spans="1:28">
      <c r="A4" s="5" t="s">
        <v>368</v>
      </c>
    </row>
    <row r="6" spans="1:28">
      <c r="B6" s="115" t="s">
        <v>369</v>
      </c>
      <c r="D6" s="715" t="s">
        <v>127</v>
      </c>
      <c r="E6" s="715"/>
      <c r="F6" s="111"/>
      <c r="G6" s="715" t="s">
        <v>128</v>
      </c>
      <c r="H6" s="715"/>
      <c r="I6" s="111"/>
      <c r="J6" s="5"/>
    </row>
    <row r="7" spans="1:28">
      <c r="B7" s="115" t="s">
        <v>370</v>
      </c>
      <c r="C7" s="115" t="s">
        <v>371</v>
      </c>
      <c r="D7" s="634" t="s">
        <v>544</v>
      </c>
      <c r="E7" s="115" t="s">
        <v>372</v>
      </c>
      <c r="F7" s="115" t="s">
        <v>196</v>
      </c>
      <c r="G7" s="634" t="s">
        <v>562</v>
      </c>
      <c r="H7" s="115" t="s">
        <v>373</v>
      </c>
      <c r="I7" s="115" t="s">
        <v>196</v>
      </c>
      <c r="J7" s="5"/>
    </row>
    <row r="8" spans="1:28">
      <c r="B8" s="115" t="s">
        <v>374</v>
      </c>
      <c r="C8" s="115">
        <v>2012</v>
      </c>
      <c r="D8" s="115" t="s">
        <v>375</v>
      </c>
      <c r="E8" s="115" t="s">
        <v>37</v>
      </c>
      <c r="F8" s="634" t="s">
        <v>544</v>
      </c>
      <c r="G8" s="115" t="s">
        <v>375</v>
      </c>
      <c r="H8" s="115" t="s">
        <v>37</v>
      </c>
      <c r="I8" s="634" t="s">
        <v>562</v>
      </c>
      <c r="J8" s="5"/>
    </row>
    <row r="9" spans="1:28">
      <c r="B9" s="111"/>
      <c r="C9" s="111"/>
      <c r="D9" s="115" t="s">
        <v>376</v>
      </c>
      <c r="E9" s="115" t="s">
        <v>376</v>
      </c>
      <c r="F9" s="115" t="s">
        <v>376</v>
      </c>
      <c r="G9" s="115" t="s">
        <v>376</v>
      </c>
      <c r="H9" s="115" t="s">
        <v>376</v>
      </c>
      <c r="I9" s="115" t="s">
        <v>376</v>
      </c>
      <c r="J9" s="5"/>
    </row>
    <row r="10" spans="1:28">
      <c r="A10" s="10" t="s">
        <v>377</v>
      </c>
      <c r="B10" s="4"/>
      <c r="C10" s="258">
        <f>'Expenditure &amp; Subsidy N-Y'!D62</f>
        <v>7287086</v>
      </c>
      <c r="D10" s="258">
        <f>'Expenditure &amp; Subsidy N-Y'!H62</f>
        <v>371254909.57000011</v>
      </c>
      <c r="E10" s="215"/>
      <c r="F10" s="185">
        <f>'Expenditure &amp; Subsidy N-Y'!J62</f>
        <v>20055210</v>
      </c>
      <c r="G10" s="258">
        <f>'Voted Exp, Subsidy &amp; LPG P-Y'!C51</f>
        <v>314452816.51999998</v>
      </c>
      <c r="H10" s="168"/>
      <c r="I10" s="396">
        <f>'Voted Exp, Subsidy &amp; LPG P-Y'!H51</f>
        <v>19982658</v>
      </c>
      <c r="J10" s="81"/>
    </row>
    <row r="11" spans="1:28">
      <c r="A11" s="10" t="s">
        <v>378</v>
      </c>
      <c r="B11" s="88">
        <v>1956.158940397351</v>
      </c>
      <c r="C11" s="258">
        <f>'Expenditure &amp; Subsidy N-Y'!D67</f>
        <v>48258.847682119209</v>
      </c>
      <c r="D11" s="258">
        <f>'Expenditure &amp; Subsidy N-Y'!H67</f>
        <v>2458641.7852317886</v>
      </c>
      <c r="E11" s="215">
        <f>D10/C10</f>
        <v>50.946964200779313</v>
      </c>
      <c r="F11" s="258">
        <f>'Expenditure &amp; Subsidy N-Y'!J67</f>
        <v>132815.96026490067</v>
      </c>
      <c r="G11" s="258">
        <f>'Voted Exp, Subsidy &amp; LPG P-Y'!C55</f>
        <v>2082468.9835761588</v>
      </c>
      <c r="H11" s="231">
        <f>G10/C10</f>
        <v>43.152066068658989</v>
      </c>
      <c r="I11" s="396">
        <f>'Voted Exp, Subsidy &amp; LPG P-Y'!H55</f>
        <v>132335.4834437086</v>
      </c>
    </row>
    <row r="12" spans="1:28">
      <c r="A12" s="10" t="s">
        <v>379</v>
      </c>
      <c r="B12" s="88">
        <v>1953</v>
      </c>
      <c r="C12" s="258">
        <f>'Expenditure &amp; Subsidy N-Y'!D68</f>
        <v>22671</v>
      </c>
      <c r="D12" s="258">
        <f>'Expenditure &amp; Subsidy N-Y'!H68</f>
        <v>1264463.6299999999</v>
      </c>
      <c r="E12" s="215">
        <f>'Expenditure &amp; Subsidy N-Y'!I68</f>
        <v>47.335548260132228</v>
      </c>
      <c r="F12" s="258">
        <f>'Expenditure &amp; Subsidy N-Y'!J68</f>
        <v>74293</v>
      </c>
      <c r="G12" s="258">
        <f>'Voted Exp, Subsidy &amp; LPG P-Y'!C56</f>
        <v>964870.62</v>
      </c>
      <c r="H12" s="231">
        <f>'Voted Exp, Subsidy &amp; LPG P-Y'!E56</f>
        <v>41.736596855090148</v>
      </c>
      <c r="I12" s="396">
        <f>'Voted Exp, Subsidy &amp; LPG P-Y'!H56</f>
        <v>74960</v>
      </c>
    </row>
    <row r="13" spans="1:28">
      <c r="A13" s="10" t="s">
        <v>380</v>
      </c>
      <c r="B13" s="88">
        <v>1992</v>
      </c>
      <c r="C13" s="258">
        <f>'Expenditure &amp; Subsidy N-Y'!D69</f>
        <v>317575</v>
      </c>
      <c r="D13" s="258">
        <f>'Expenditure &amp; Subsidy N-Y'!H69</f>
        <v>23233079</v>
      </c>
      <c r="E13" s="215">
        <f>'Expenditure &amp; Subsidy N-Y'!I69</f>
        <v>144.67261727475801</v>
      </c>
      <c r="F13" s="258">
        <f>'Expenditure &amp; Subsidy N-Y'!J69</f>
        <v>778251</v>
      </c>
      <c r="G13" s="258">
        <f>'Voted Exp, Subsidy &amp; LPG P-Y'!C57</f>
        <v>20117412</v>
      </c>
      <c r="H13" s="231">
        <f>'Voted Exp, Subsidy &amp; LPG P-Y'!E57</f>
        <v>131.96016381236038</v>
      </c>
      <c r="I13" s="396">
        <f>'Voted Exp, Subsidy &amp; LPG P-Y'!H57</f>
        <v>789482</v>
      </c>
    </row>
    <row r="14" spans="1:28">
      <c r="A14" s="10" t="s">
        <v>381</v>
      </c>
      <c r="B14" s="88">
        <v>1906</v>
      </c>
      <c r="C14" s="258">
        <f>'Expenditure &amp; Subsidy N-Y'!D70</f>
        <v>1174</v>
      </c>
      <c r="D14" s="258">
        <f>'Expenditure &amp; Subsidy N-Y'!H70</f>
        <v>62158.52</v>
      </c>
      <c r="E14" s="215">
        <f>'Expenditure &amp; Subsidy N-Y'!I70</f>
        <v>18.363244368448441</v>
      </c>
      <c r="F14" s="258">
        <f>'Expenditure &amp; Subsidy N-Y'!J70</f>
        <v>15245</v>
      </c>
      <c r="G14" s="258">
        <f>'Voted Exp, Subsidy &amp; LPG P-Y'!C58</f>
        <v>38282</v>
      </c>
      <c r="H14" s="231">
        <f>'Voted Exp, Subsidy &amp; LPG P-Y'!E58</f>
        <v>15.850781480389266</v>
      </c>
      <c r="I14" s="396">
        <f>'Voted Exp, Subsidy &amp; LPG P-Y'!H58</f>
        <v>14307</v>
      </c>
    </row>
    <row r="15" spans="1:28">
      <c r="A15" s="4"/>
      <c r="B15" s="4"/>
      <c r="C15" s="4"/>
      <c r="D15" s="4"/>
      <c r="E15" s="4"/>
      <c r="F15" s="4"/>
      <c r="G15" s="4"/>
      <c r="H15" s="4"/>
      <c r="I15" s="4"/>
    </row>
    <row r="16" spans="1:28">
      <c r="A16" s="4"/>
      <c r="B16" s="4"/>
      <c r="C16" s="4"/>
      <c r="D16" s="4"/>
      <c r="E16" s="4"/>
      <c r="F16" s="4"/>
      <c r="G16" s="16"/>
      <c r="H16" s="4"/>
      <c r="I16" s="4"/>
    </row>
    <row r="17" spans="1:9">
      <c r="A17" s="323" t="s">
        <v>560</v>
      </c>
      <c r="B17" s="10"/>
      <c r="C17" s="81"/>
      <c r="D17" s="10"/>
      <c r="E17" s="10"/>
      <c r="F17" s="81"/>
      <c r="G17" s="81"/>
      <c r="H17" s="92"/>
      <c r="I17" s="4"/>
    </row>
    <row r="18" spans="1:9">
      <c r="A18" s="323" t="s">
        <v>561</v>
      </c>
      <c r="B18" s="89"/>
      <c r="C18" s="81"/>
      <c r="D18" s="10"/>
      <c r="E18" s="10"/>
      <c r="F18" s="81"/>
      <c r="G18" s="81"/>
      <c r="H18" s="92"/>
      <c r="I18" s="4"/>
    </row>
    <row r="19" spans="1:9">
      <c r="A19" s="323" t="s">
        <v>39</v>
      </c>
      <c r="B19" s="89"/>
      <c r="C19" s="81"/>
      <c r="D19" s="10"/>
      <c r="E19" s="10"/>
      <c r="F19" s="81"/>
      <c r="G19" s="81"/>
      <c r="H19" s="92"/>
      <c r="I19" s="4"/>
    </row>
    <row r="20" spans="1:9">
      <c r="A20" s="500"/>
      <c r="B20" s="501"/>
      <c r="C20" s="502"/>
      <c r="D20" s="503"/>
      <c r="E20" s="503"/>
      <c r="F20" s="502"/>
      <c r="G20" s="504"/>
      <c r="H20" s="505"/>
      <c r="I20" s="180"/>
    </row>
    <row r="21" spans="1:9">
      <c r="A21" s="500"/>
      <c r="B21" s="180"/>
      <c r="C21" s="180"/>
      <c r="D21" s="180"/>
      <c r="E21" s="180"/>
      <c r="F21" s="180"/>
      <c r="G21" s="180"/>
      <c r="H21" s="180"/>
      <c r="I21" s="180"/>
    </row>
    <row r="22" spans="1:9">
      <c r="A22" s="500"/>
      <c r="B22" s="180"/>
      <c r="C22" s="180"/>
      <c r="D22" s="180"/>
      <c r="E22" s="180"/>
      <c r="F22" s="180"/>
      <c r="G22" s="180"/>
      <c r="H22" s="180"/>
      <c r="I22" s="180"/>
    </row>
    <row r="23" spans="1:9">
      <c r="A23" s="500"/>
      <c r="B23" s="180"/>
      <c r="C23" s="180"/>
      <c r="D23" s="180"/>
      <c r="E23" s="180"/>
      <c r="F23" s="180"/>
      <c r="G23" s="180"/>
      <c r="H23" s="180"/>
      <c r="I23" s="180"/>
    </row>
    <row r="24" spans="1:9">
      <c r="A24" s="500"/>
      <c r="B24" s="180"/>
      <c r="C24" s="180"/>
      <c r="D24" s="180"/>
      <c r="E24" s="180"/>
      <c r="F24" s="180"/>
      <c r="G24" s="180"/>
      <c r="H24" s="180"/>
      <c r="I24" s="180"/>
    </row>
    <row r="25" spans="1:9">
      <c r="A25" s="500"/>
      <c r="B25" s="180"/>
      <c r="C25" s="180"/>
      <c r="D25" s="180"/>
      <c r="E25" s="180"/>
      <c r="F25" s="180"/>
      <c r="G25" s="180"/>
      <c r="H25" s="180"/>
      <c r="I25" s="180"/>
    </row>
    <row r="26" spans="1:9">
      <c r="A26" s="500"/>
      <c r="B26" s="180"/>
      <c r="C26" s="180"/>
      <c r="D26" s="180"/>
      <c r="E26" s="180"/>
      <c r="F26" s="180"/>
      <c r="G26" s="180"/>
      <c r="H26" s="180"/>
      <c r="I26" s="180"/>
    </row>
    <row r="27" spans="1:9">
      <c r="A27" s="500"/>
      <c r="B27" s="180"/>
      <c r="C27" s="180"/>
      <c r="D27" s="180"/>
      <c r="E27" s="180"/>
      <c r="F27" s="180"/>
      <c r="G27" s="180"/>
      <c r="H27" s="180"/>
      <c r="I27" s="180"/>
    </row>
    <row r="28" spans="1:9">
      <c r="A28" s="503"/>
      <c r="B28" s="180"/>
      <c r="C28" s="180"/>
      <c r="D28" s="180"/>
      <c r="E28" s="180"/>
      <c r="F28" s="180"/>
      <c r="G28" s="180"/>
      <c r="H28" s="180"/>
      <c r="I28" s="180"/>
    </row>
    <row r="29" spans="1:9">
      <c r="A29" s="180"/>
      <c r="B29" s="180"/>
      <c r="C29" s="180"/>
      <c r="D29" s="180"/>
      <c r="E29" s="180"/>
      <c r="F29" s="180"/>
      <c r="G29" s="180"/>
      <c r="H29" s="180"/>
      <c r="I29" s="180"/>
    </row>
    <row r="30" spans="1:9">
      <c r="A30" s="180"/>
      <c r="B30" s="180"/>
      <c r="C30" s="180"/>
      <c r="D30" s="180"/>
      <c r="E30" s="180"/>
      <c r="F30" s="180"/>
      <c r="G30" s="180"/>
      <c r="H30" s="180"/>
      <c r="I30" s="180"/>
    </row>
    <row r="31" spans="1:9">
      <c r="A31" s="180"/>
      <c r="B31" s="180"/>
      <c r="C31" s="180"/>
      <c r="D31" s="180"/>
      <c r="E31" s="180"/>
      <c r="F31" s="180"/>
      <c r="G31" s="180"/>
      <c r="H31" s="180"/>
      <c r="I31" s="180"/>
    </row>
    <row r="32" spans="1:9">
      <c r="A32" s="180"/>
      <c r="B32" s="180"/>
      <c r="C32" s="180"/>
      <c r="D32" s="180"/>
      <c r="E32" s="180"/>
      <c r="F32" s="180"/>
      <c r="G32" s="180"/>
      <c r="H32" s="180"/>
      <c r="I32" s="180"/>
    </row>
    <row r="33" spans="1:9">
      <c r="A33" s="180"/>
      <c r="B33" s="180"/>
      <c r="C33" s="180"/>
      <c r="D33" s="180"/>
      <c r="E33" s="180"/>
      <c r="F33" s="180"/>
      <c r="G33" s="180"/>
      <c r="H33" s="180"/>
      <c r="I33" s="180"/>
    </row>
    <row r="34" spans="1:9">
      <c r="A34" s="180"/>
      <c r="B34" s="180"/>
      <c r="C34" s="180"/>
      <c r="D34" s="180"/>
      <c r="E34" s="180"/>
      <c r="F34" s="180"/>
      <c r="G34" s="180"/>
      <c r="H34" s="180"/>
      <c r="I34" s="180"/>
    </row>
    <row r="35" spans="1:9">
      <c r="A35" s="503"/>
      <c r="B35" s="180"/>
      <c r="C35" s="180"/>
      <c r="D35" s="180"/>
      <c r="E35" s="180"/>
      <c r="F35" s="180"/>
      <c r="G35" s="180"/>
      <c r="H35" s="180"/>
      <c r="I35" s="180"/>
    </row>
    <row r="36" spans="1:9">
      <c r="A36" s="180"/>
      <c r="B36" s="180"/>
      <c r="C36" s="180"/>
      <c r="D36" s="180"/>
      <c r="E36" s="180"/>
      <c r="F36" s="180"/>
      <c r="G36" s="180"/>
      <c r="H36" s="180"/>
      <c r="I36" s="180"/>
    </row>
    <row r="37" spans="1:9">
      <c r="A37" s="503"/>
      <c r="B37" s="180"/>
      <c r="C37" s="180"/>
      <c r="D37" s="180"/>
      <c r="E37" s="180"/>
      <c r="F37" s="180"/>
      <c r="G37" s="180"/>
      <c r="H37" s="180"/>
      <c r="I37" s="180"/>
    </row>
    <row r="38" spans="1:9">
      <c r="A38" s="506"/>
      <c r="B38" s="180"/>
      <c r="C38" s="180"/>
      <c r="D38" s="180"/>
      <c r="E38" s="180"/>
      <c r="F38" s="180"/>
      <c r="G38" s="180"/>
      <c r="H38" s="180"/>
      <c r="I38" s="180"/>
    </row>
    <row r="39" spans="1:9">
      <c r="A39" s="180"/>
      <c r="B39" s="180"/>
      <c r="C39" s="180"/>
      <c r="D39" s="180"/>
      <c r="E39" s="180"/>
      <c r="F39" s="180"/>
      <c r="G39" s="181"/>
      <c r="H39" s="181"/>
      <c r="I39" s="181"/>
    </row>
    <row r="40" spans="1:9">
      <c r="A40" s="180"/>
      <c r="B40" s="180"/>
      <c r="C40" s="180"/>
      <c r="D40" s="180"/>
      <c r="E40" s="180"/>
      <c r="F40" s="180"/>
      <c r="G40" s="181"/>
      <c r="H40" s="181"/>
      <c r="I40" s="181"/>
    </row>
    <row r="41" spans="1:9">
      <c r="A41" s="503"/>
      <c r="B41" s="180"/>
      <c r="C41" s="180"/>
      <c r="D41" s="180"/>
      <c r="E41" s="180"/>
      <c r="F41" s="180"/>
      <c r="G41" s="180"/>
      <c r="H41" s="180"/>
      <c r="I41" s="180"/>
    </row>
    <row r="42" spans="1:9">
      <c r="A42" s="503"/>
      <c r="B42" s="180"/>
      <c r="C42" s="180"/>
      <c r="D42" s="180"/>
      <c r="E42" s="180"/>
      <c r="F42" s="180"/>
      <c r="G42" s="180"/>
      <c r="H42" s="180"/>
      <c r="I42" s="180"/>
    </row>
    <row r="43" spans="1:9" ht="12.75" customHeight="1">
      <c r="A43" s="180"/>
      <c r="B43" s="180"/>
      <c r="C43" s="180"/>
      <c r="D43" s="180"/>
      <c r="E43" s="180"/>
      <c r="F43" s="180"/>
      <c r="G43" s="180"/>
      <c r="H43" s="180"/>
      <c r="I43" s="180"/>
    </row>
    <row r="44" spans="1:9">
      <c r="A44" s="503"/>
      <c r="B44" s="180"/>
      <c r="C44" s="180"/>
      <c r="D44" s="180"/>
      <c r="E44" s="180"/>
      <c r="F44" s="180"/>
      <c r="G44" s="180"/>
      <c r="H44" s="180"/>
      <c r="I44" s="180"/>
    </row>
    <row r="45" spans="1:9">
      <c r="A45" s="507"/>
      <c r="B45" s="180"/>
      <c r="C45" s="180"/>
      <c r="D45" s="180"/>
      <c r="E45" s="180"/>
      <c r="F45" s="180"/>
      <c r="G45" s="180"/>
      <c r="H45" s="180"/>
      <c r="I45" s="180"/>
    </row>
    <row r="46" spans="1:9">
      <c r="A46" s="503"/>
      <c r="B46" s="180"/>
      <c r="C46" s="180"/>
      <c r="D46" s="180"/>
      <c r="E46" s="180"/>
      <c r="F46" s="180"/>
      <c r="G46" s="180"/>
      <c r="H46" s="180"/>
      <c r="I46" s="180"/>
    </row>
    <row r="47" spans="1:9">
      <c r="A47" s="503"/>
      <c r="B47" s="181"/>
      <c r="C47" s="181"/>
      <c r="D47" s="181"/>
      <c r="E47" s="181"/>
      <c r="F47" s="181"/>
      <c r="G47" s="181"/>
      <c r="H47" s="181"/>
      <c r="I47" s="181"/>
    </row>
  </sheetData>
  <mergeCells count="2">
    <mergeCell ref="G6:H6"/>
    <mergeCell ref="D6:E6"/>
  </mergeCells>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58"/>
  <sheetViews>
    <sheetView zoomScaleNormal="100" workbookViewId="0">
      <pane ySplit="3" topLeftCell="A4" activePane="bottomLeft" state="frozen"/>
      <selection activeCell="E6" sqref="E6"/>
      <selection pane="bottomLeft" activeCell="C1" sqref="C1"/>
    </sheetView>
  </sheetViews>
  <sheetFormatPr defaultRowHeight="12.75"/>
  <cols>
    <col min="1" max="1" width="19.5703125" style="22" customWidth="1"/>
    <col min="2" max="2" width="8.85546875" style="51" customWidth="1"/>
    <col min="3" max="3" width="9.5703125" style="51" customWidth="1"/>
    <col min="4" max="4" width="9" style="51" customWidth="1"/>
    <col min="5" max="5" width="8.7109375" style="51" customWidth="1"/>
    <col min="6" max="6" width="8.85546875" style="51" customWidth="1"/>
    <col min="7" max="7" width="8.7109375" style="51" customWidth="1"/>
    <col min="8" max="8" width="7" style="51" customWidth="1"/>
    <col min="9" max="9" width="8.7109375" style="51" customWidth="1"/>
    <col min="10" max="10" width="7.42578125" style="172" customWidth="1"/>
    <col min="11" max="11" width="9.85546875" style="26" bestFit="1" customWidth="1"/>
    <col min="12" max="12" width="9.140625" style="26"/>
    <col min="13" max="16384" width="9.140625" style="22"/>
  </cols>
  <sheetData>
    <row r="1" spans="1:11" ht="15">
      <c r="A1" s="40" t="s">
        <v>580</v>
      </c>
    </row>
    <row r="2" spans="1:11" ht="12.75" customHeight="1">
      <c r="A2" s="40"/>
    </row>
    <row r="3" spans="1:11" ht="48">
      <c r="A3" s="31"/>
      <c r="B3" s="357" t="s">
        <v>173</v>
      </c>
      <c r="C3" s="357" t="s">
        <v>174</v>
      </c>
      <c r="D3" s="357" t="s">
        <v>175</v>
      </c>
      <c r="E3" s="357" t="s">
        <v>45</v>
      </c>
      <c r="F3" s="357" t="s">
        <v>46</v>
      </c>
      <c r="G3" s="357" t="s">
        <v>47</v>
      </c>
      <c r="H3" s="357" t="s">
        <v>48</v>
      </c>
      <c r="I3" s="357" t="s">
        <v>49</v>
      </c>
      <c r="J3" s="678" t="s">
        <v>646</v>
      </c>
    </row>
    <row r="4" spans="1:11" ht="13.5" customHeight="1">
      <c r="A4" s="4" t="s">
        <v>315</v>
      </c>
      <c r="B4" s="185">
        <v>37330</v>
      </c>
      <c r="C4" s="185">
        <v>93268</v>
      </c>
      <c r="D4" s="4">
        <v>492</v>
      </c>
      <c r="E4" s="185">
        <v>5910</v>
      </c>
      <c r="F4" s="185">
        <v>6048</v>
      </c>
      <c r="G4" s="185">
        <v>25067</v>
      </c>
      <c r="H4" s="4"/>
      <c r="I4" s="185">
        <v>32476</v>
      </c>
      <c r="J4" s="4"/>
      <c r="K4" s="4"/>
    </row>
    <row r="5" spans="1:11" ht="13.5" customHeight="1">
      <c r="A5" s="4" t="s">
        <v>424</v>
      </c>
      <c r="B5" s="185">
        <v>51271</v>
      </c>
      <c r="C5" s="185">
        <v>150567</v>
      </c>
      <c r="D5" s="4">
        <v>236</v>
      </c>
      <c r="E5" s="185">
        <v>8911</v>
      </c>
      <c r="F5" s="185">
        <v>11465</v>
      </c>
      <c r="G5" s="185">
        <v>42897</v>
      </c>
      <c r="H5" s="4"/>
      <c r="I5" s="185">
        <v>47244</v>
      </c>
      <c r="J5" s="185">
        <v>2578</v>
      </c>
      <c r="K5" s="4"/>
    </row>
    <row r="6" spans="1:11" ht="13.5" customHeight="1">
      <c r="A6" s="4" t="s">
        <v>425</v>
      </c>
      <c r="B6" s="185">
        <v>70749</v>
      </c>
      <c r="C6" s="185">
        <v>94239</v>
      </c>
      <c r="D6" s="4"/>
      <c r="E6" s="185">
        <v>8888</v>
      </c>
      <c r="F6" s="185">
        <v>6087</v>
      </c>
      <c r="G6" s="185">
        <v>26420</v>
      </c>
      <c r="H6" s="4"/>
      <c r="I6" s="185">
        <v>50714</v>
      </c>
      <c r="J6" s="185">
        <v>1471</v>
      </c>
      <c r="K6" s="4"/>
    </row>
    <row r="7" spans="1:11" ht="13.5" customHeight="1">
      <c r="A7" s="4" t="s">
        <v>426</v>
      </c>
      <c r="B7" s="185">
        <v>70761</v>
      </c>
      <c r="C7" s="185">
        <v>81984</v>
      </c>
      <c r="D7" s="185">
        <v>5980</v>
      </c>
      <c r="E7" s="185">
        <v>23786</v>
      </c>
      <c r="F7" s="185">
        <v>21542</v>
      </c>
      <c r="G7" s="185">
        <v>42130</v>
      </c>
      <c r="H7" s="4"/>
      <c r="I7" s="185">
        <v>69508</v>
      </c>
      <c r="J7" s="185">
        <v>11478</v>
      </c>
      <c r="K7" s="4"/>
    </row>
    <row r="8" spans="1:11" ht="13.5" customHeight="1">
      <c r="A8" s="4" t="s">
        <v>154</v>
      </c>
      <c r="B8" s="185">
        <v>12791</v>
      </c>
      <c r="C8" s="185">
        <v>42517</v>
      </c>
      <c r="D8" s="4"/>
      <c r="E8" s="185">
        <v>2813</v>
      </c>
      <c r="F8" s="185">
        <v>1729</v>
      </c>
      <c r="G8" s="185">
        <v>3609</v>
      </c>
      <c r="H8" s="4"/>
      <c r="I8" s="185">
        <v>15610</v>
      </c>
      <c r="J8" s="4"/>
      <c r="K8" s="4"/>
    </row>
    <row r="9" spans="1:11" ht="13.5" customHeight="1">
      <c r="A9" s="4" t="s">
        <v>316</v>
      </c>
      <c r="B9" s="185">
        <v>14938</v>
      </c>
      <c r="C9" s="185">
        <v>41411</v>
      </c>
      <c r="D9" s="4">
        <v>304</v>
      </c>
      <c r="E9" s="185">
        <v>3778</v>
      </c>
      <c r="F9" s="185">
        <v>3227</v>
      </c>
      <c r="G9" s="185">
        <v>7392</v>
      </c>
      <c r="H9" s="4"/>
      <c r="I9" s="185">
        <v>7801</v>
      </c>
      <c r="J9" s="4">
        <v>438</v>
      </c>
      <c r="K9" s="4"/>
    </row>
    <row r="10" spans="1:11" ht="13.5" customHeight="1">
      <c r="A10" s="4" t="s">
        <v>427</v>
      </c>
      <c r="B10" s="185">
        <v>64157</v>
      </c>
      <c r="C10" s="185">
        <v>95257</v>
      </c>
      <c r="D10" s="4">
        <v>231</v>
      </c>
      <c r="E10" s="185">
        <v>10371</v>
      </c>
      <c r="F10" s="185">
        <v>11257</v>
      </c>
      <c r="G10" s="185">
        <v>45974</v>
      </c>
      <c r="H10" s="4"/>
      <c r="I10" s="185">
        <v>48278</v>
      </c>
      <c r="J10" s="4">
        <v>918</v>
      </c>
      <c r="K10" s="4"/>
    </row>
    <row r="11" spans="1:11" ht="13.5" customHeight="1">
      <c r="A11" s="4" t="s">
        <v>510</v>
      </c>
      <c r="B11" s="185">
        <v>11212</v>
      </c>
      <c r="C11" s="185">
        <v>61372</v>
      </c>
      <c r="D11" s="4">
        <v>67</v>
      </c>
      <c r="E11" s="185">
        <v>1405</v>
      </c>
      <c r="F11" s="185">
        <v>1708</v>
      </c>
      <c r="G11" s="185">
        <v>2918</v>
      </c>
      <c r="H11" s="4"/>
      <c r="I11" s="185">
        <v>7649</v>
      </c>
      <c r="J11" s="4"/>
      <c r="K11" s="4"/>
    </row>
    <row r="12" spans="1:11" ht="13.5" customHeight="1">
      <c r="A12" s="4" t="s">
        <v>428</v>
      </c>
      <c r="B12" s="185">
        <v>234559</v>
      </c>
      <c r="C12" s="185">
        <v>615000</v>
      </c>
      <c r="D12" s="185">
        <v>1833</v>
      </c>
      <c r="E12" s="185">
        <v>32227</v>
      </c>
      <c r="F12" s="185">
        <v>48435</v>
      </c>
      <c r="G12" s="185">
        <v>122673</v>
      </c>
      <c r="H12" s="4"/>
      <c r="I12" s="185">
        <v>167298</v>
      </c>
      <c r="J12" s="185">
        <v>7996</v>
      </c>
      <c r="K12" s="4"/>
    </row>
    <row r="13" spans="1:11" ht="13.5" customHeight="1">
      <c r="A13" s="4" t="s">
        <v>429</v>
      </c>
      <c r="B13" s="185">
        <v>139499</v>
      </c>
      <c r="C13" s="185">
        <v>100814</v>
      </c>
      <c r="D13" s="4"/>
      <c r="E13" s="185">
        <v>18098</v>
      </c>
      <c r="F13" s="185">
        <v>15121</v>
      </c>
      <c r="G13" s="185">
        <v>40978</v>
      </c>
      <c r="H13" s="4"/>
      <c r="I13" s="185">
        <v>73472</v>
      </c>
      <c r="J13" s="4">
        <v>820</v>
      </c>
      <c r="K13" s="4"/>
    </row>
    <row r="14" spans="1:11" ht="13.5" customHeight="1">
      <c r="A14" s="4" t="s">
        <v>317</v>
      </c>
      <c r="B14" s="185">
        <v>6477</v>
      </c>
      <c r="C14" s="185">
        <v>37990</v>
      </c>
      <c r="D14" s="4">
        <v>4</v>
      </c>
      <c r="E14" s="185">
        <v>2406</v>
      </c>
      <c r="F14" s="185">
        <v>1000</v>
      </c>
      <c r="G14" s="185">
        <v>9229</v>
      </c>
      <c r="H14" s="4"/>
      <c r="I14" s="185">
        <v>4550</v>
      </c>
      <c r="J14" s="4">
        <v>20</v>
      </c>
      <c r="K14" s="4"/>
    </row>
    <row r="15" spans="1:11" ht="13.5" customHeight="1">
      <c r="A15" s="696" t="s">
        <v>554</v>
      </c>
      <c r="B15" s="185">
        <v>5228</v>
      </c>
      <c r="C15" s="185">
        <v>18650</v>
      </c>
      <c r="D15" s="4"/>
      <c r="E15" s="185">
        <v>1113</v>
      </c>
      <c r="F15" s="185">
        <v>1305</v>
      </c>
      <c r="G15" s="185">
        <v>4330</v>
      </c>
      <c r="H15" s="4"/>
      <c r="I15" s="185">
        <v>11572</v>
      </c>
      <c r="J15" s="4"/>
      <c r="K15" s="4"/>
    </row>
    <row r="16" spans="1:11" ht="13.5" customHeight="1">
      <c r="A16" s="4" t="s">
        <v>514</v>
      </c>
      <c r="B16" s="185">
        <v>1455</v>
      </c>
      <c r="C16" s="185">
        <v>4909</v>
      </c>
      <c r="D16" s="4">
        <v>27</v>
      </c>
      <c r="E16" s="4">
        <v>368</v>
      </c>
      <c r="F16" s="4">
        <v>186</v>
      </c>
      <c r="G16" s="4">
        <v>605</v>
      </c>
      <c r="H16" s="4"/>
      <c r="I16" s="185">
        <v>1777</v>
      </c>
      <c r="J16" s="4"/>
      <c r="K16" s="4"/>
    </row>
    <row r="17" spans="1:13" ht="13.5" customHeight="1">
      <c r="A17" s="4" t="s">
        <v>516</v>
      </c>
      <c r="B17" s="185">
        <v>8051</v>
      </c>
      <c r="C17" s="185">
        <v>29141</v>
      </c>
      <c r="D17" s="4"/>
      <c r="E17" s="185">
        <v>2440</v>
      </c>
      <c r="F17" s="185">
        <v>1831</v>
      </c>
      <c r="G17" s="185">
        <v>6993</v>
      </c>
      <c r="H17" s="4">
        <v>808</v>
      </c>
      <c r="I17" s="185">
        <v>11299</v>
      </c>
      <c r="J17" s="4">
        <v>192</v>
      </c>
      <c r="K17" s="4"/>
    </row>
    <row r="18" spans="1:13" ht="13.5" customHeight="1">
      <c r="A18" s="4" t="s">
        <v>430</v>
      </c>
      <c r="B18" s="185">
        <v>110004</v>
      </c>
      <c r="C18" s="185">
        <v>139665</v>
      </c>
      <c r="D18" s="185">
        <v>26347</v>
      </c>
      <c r="E18" s="185">
        <v>19868</v>
      </c>
      <c r="F18" s="185">
        <v>56010</v>
      </c>
      <c r="G18" s="185">
        <v>57385</v>
      </c>
      <c r="H18" s="4"/>
      <c r="I18" s="185">
        <v>165552</v>
      </c>
      <c r="J18" s="185">
        <v>4481</v>
      </c>
      <c r="K18" s="4"/>
    </row>
    <row r="19" spans="1:13" ht="13.5" customHeight="1">
      <c r="A19" s="4" t="s">
        <v>431</v>
      </c>
      <c r="B19" s="185">
        <v>131762</v>
      </c>
      <c r="C19" s="185">
        <v>175712</v>
      </c>
      <c r="D19" s="4"/>
      <c r="E19" s="185">
        <v>26360</v>
      </c>
      <c r="F19" s="4"/>
      <c r="G19" s="185">
        <v>172257</v>
      </c>
      <c r="H19" s="4"/>
      <c r="I19" s="185">
        <v>51323</v>
      </c>
      <c r="J19" s="185">
        <v>15495</v>
      </c>
      <c r="K19" s="4"/>
    </row>
    <row r="20" spans="1:13" ht="13.5" customHeight="1">
      <c r="A20" s="4" t="s">
        <v>432</v>
      </c>
      <c r="B20" s="185">
        <v>75189</v>
      </c>
      <c r="C20" s="185">
        <v>84570</v>
      </c>
      <c r="D20" s="4">
        <v>50</v>
      </c>
      <c r="E20" s="185">
        <v>9078</v>
      </c>
      <c r="F20" s="185">
        <v>6250</v>
      </c>
      <c r="G20" s="185">
        <v>29133</v>
      </c>
      <c r="H20" s="4"/>
      <c r="I20" s="185">
        <v>45814</v>
      </c>
      <c r="J20" s="4"/>
      <c r="K20" s="4"/>
    </row>
    <row r="21" spans="1:13" ht="13.5" customHeight="1">
      <c r="A21" s="4" t="s">
        <v>21</v>
      </c>
      <c r="B21" s="185">
        <v>87137</v>
      </c>
      <c r="C21" s="185">
        <v>312210</v>
      </c>
      <c r="D21" s="185">
        <v>1414</v>
      </c>
      <c r="E21" s="185">
        <v>17566</v>
      </c>
      <c r="F21" s="185">
        <v>14996</v>
      </c>
      <c r="G21" s="185">
        <v>46226</v>
      </c>
      <c r="H21" s="4"/>
      <c r="I21" s="185">
        <v>48143</v>
      </c>
      <c r="J21" s="185">
        <v>6236</v>
      </c>
      <c r="K21" s="4"/>
    </row>
    <row r="22" spans="1:13" ht="13.5" customHeight="1">
      <c r="A22" s="4" t="s">
        <v>433</v>
      </c>
      <c r="B22" s="185">
        <v>24710</v>
      </c>
      <c r="C22" s="185">
        <v>71108</v>
      </c>
      <c r="D22" s="4">
        <v>922</v>
      </c>
      <c r="E22" s="185">
        <v>9002</v>
      </c>
      <c r="F22" s="185">
        <v>4997</v>
      </c>
      <c r="G22" s="185">
        <v>19572</v>
      </c>
      <c r="H22" s="4"/>
      <c r="I22" s="185">
        <v>47518</v>
      </c>
      <c r="J22" s="185">
        <v>1554</v>
      </c>
      <c r="K22" s="4"/>
    </row>
    <row r="23" spans="1:13" ht="13.5" customHeight="1">
      <c r="A23" s="4" t="s">
        <v>434</v>
      </c>
      <c r="B23" s="185">
        <v>119528</v>
      </c>
      <c r="C23" s="185">
        <v>169083</v>
      </c>
      <c r="D23" s="185">
        <v>9019</v>
      </c>
      <c r="E23" s="185">
        <v>24792</v>
      </c>
      <c r="F23" s="185">
        <v>30019</v>
      </c>
      <c r="G23" s="185">
        <v>127302</v>
      </c>
      <c r="H23" s="4"/>
      <c r="I23" s="185">
        <v>102170</v>
      </c>
      <c r="J23" s="185">
        <v>9226</v>
      </c>
      <c r="K23" s="4"/>
    </row>
    <row r="24" spans="1:13" ht="13.5" customHeight="1">
      <c r="A24" s="4" t="s">
        <v>318</v>
      </c>
      <c r="B24" s="185">
        <v>290864</v>
      </c>
      <c r="C24" s="185">
        <v>583795</v>
      </c>
      <c r="D24" s="4"/>
      <c r="E24" s="185">
        <v>47116</v>
      </c>
      <c r="F24" s="185">
        <v>42915</v>
      </c>
      <c r="G24" s="185">
        <v>140817</v>
      </c>
      <c r="H24" s="4"/>
      <c r="I24" s="185">
        <v>221439</v>
      </c>
      <c r="J24" s="185">
        <v>8182</v>
      </c>
      <c r="K24" s="4"/>
    </row>
    <row r="25" spans="1:13" ht="13.5" customHeight="1">
      <c r="A25" s="544" t="s">
        <v>319</v>
      </c>
      <c r="B25" s="185">
        <v>22363</v>
      </c>
      <c r="C25" s="185">
        <v>87263</v>
      </c>
      <c r="D25" s="4"/>
      <c r="E25" s="185">
        <v>4304</v>
      </c>
      <c r="F25" s="185">
        <v>4337</v>
      </c>
      <c r="G25" s="185">
        <v>9961</v>
      </c>
      <c r="H25" s="4"/>
      <c r="I25" s="185">
        <v>18020</v>
      </c>
      <c r="J25" s="4"/>
      <c r="K25" s="4"/>
    </row>
    <row r="26" spans="1:13" ht="13.5" customHeight="1">
      <c r="A26" s="4" t="s">
        <v>320</v>
      </c>
      <c r="B26" s="185">
        <v>70158</v>
      </c>
      <c r="C26" s="185">
        <v>162851</v>
      </c>
      <c r="D26" s="4">
        <v>524</v>
      </c>
      <c r="E26" s="185">
        <v>11684</v>
      </c>
      <c r="F26" s="185">
        <v>8833</v>
      </c>
      <c r="G26" s="185">
        <v>49251</v>
      </c>
      <c r="H26" s="4"/>
      <c r="I26" s="185">
        <v>64179</v>
      </c>
      <c r="J26" s="185">
        <v>2814</v>
      </c>
      <c r="K26" s="4"/>
    </row>
    <row r="27" spans="1:13" ht="13.5" customHeight="1">
      <c r="A27" s="4" t="s">
        <v>435</v>
      </c>
      <c r="B27" s="185">
        <v>51055</v>
      </c>
      <c r="C27" s="185">
        <v>102609</v>
      </c>
      <c r="D27" s="185">
        <v>1400</v>
      </c>
      <c r="E27" s="185">
        <v>14680</v>
      </c>
      <c r="F27" s="185">
        <v>52260</v>
      </c>
      <c r="G27" s="185">
        <v>77385</v>
      </c>
      <c r="H27" s="4"/>
      <c r="I27" s="185">
        <v>59920</v>
      </c>
      <c r="J27" s="185">
        <v>1968</v>
      </c>
      <c r="K27" s="4"/>
    </row>
    <row r="28" spans="1:13" ht="13.5" customHeight="1">
      <c r="A28" s="4" t="s">
        <v>436</v>
      </c>
      <c r="B28" s="185">
        <v>109905</v>
      </c>
      <c r="C28" s="185">
        <v>232280</v>
      </c>
      <c r="D28" s="4"/>
      <c r="E28" s="185">
        <v>32012</v>
      </c>
      <c r="F28" s="185">
        <v>31953</v>
      </c>
      <c r="G28" s="185">
        <v>140886</v>
      </c>
      <c r="H28" s="4"/>
      <c r="I28" s="185">
        <v>128707</v>
      </c>
      <c r="J28" s="185">
        <v>11588</v>
      </c>
      <c r="K28" s="4"/>
      <c r="M28" s="117"/>
    </row>
    <row r="29" spans="1:13" ht="13.5" customHeight="1">
      <c r="A29" s="4" t="s">
        <v>437</v>
      </c>
      <c r="B29" s="185">
        <v>40610</v>
      </c>
      <c r="C29" s="185">
        <v>111880</v>
      </c>
      <c r="D29" s="4"/>
      <c r="E29" s="185">
        <v>7211</v>
      </c>
      <c r="F29" s="185">
        <v>5172</v>
      </c>
      <c r="G29" s="185">
        <v>25517</v>
      </c>
      <c r="H29" s="4"/>
      <c r="I29" s="185">
        <v>39701</v>
      </c>
      <c r="J29" s="185">
        <v>2742</v>
      </c>
      <c r="K29" s="4"/>
    </row>
    <row r="30" spans="1:13" ht="13.5" customHeight="1">
      <c r="A30" s="4" t="s">
        <v>284</v>
      </c>
      <c r="B30" s="185">
        <v>68401</v>
      </c>
      <c r="C30" s="185">
        <v>206803</v>
      </c>
      <c r="D30" s="4"/>
      <c r="E30" s="185">
        <v>9375</v>
      </c>
      <c r="F30" s="185">
        <v>11649</v>
      </c>
      <c r="G30" s="185">
        <v>40098</v>
      </c>
      <c r="H30" s="4"/>
      <c r="I30" s="185">
        <v>45190</v>
      </c>
      <c r="J30" s="185">
        <v>4217</v>
      </c>
      <c r="K30" s="4"/>
    </row>
    <row r="31" spans="1:13" ht="13.5" customHeight="1">
      <c r="A31" s="4" t="s">
        <v>285</v>
      </c>
      <c r="B31" s="185">
        <v>13399</v>
      </c>
      <c r="C31" s="185">
        <v>24870</v>
      </c>
      <c r="D31" s="4">
        <v>210</v>
      </c>
      <c r="E31" s="185">
        <v>4239</v>
      </c>
      <c r="F31" s="185">
        <v>4797</v>
      </c>
      <c r="G31" s="185">
        <v>12309</v>
      </c>
      <c r="H31" s="4"/>
      <c r="I31" s="185">
        <v>18768</v>
      </c>
      <c r="J31" s="4">
        <v>574</v>
      </c>
      <c r="K31" s="4"/>
    </row>
    <row r="32" spans="1:13" ht="13.5" customHeight="1">
      <c r="A32" s="4" t="s">
        <v>172</v>
      </c>
      <c r="B32" s="185">
        <v>9146</v>
      </c>
      <c r="C32" s="185">
        <v>33844</v>
      </c>
      <c r="D32" s="4"/>
      <c r="E32" s="4">
        <v>560</v>
      </c>
      <c r="F32" s="4">
        <v>874</v>
      </c>
      <c r="G32" s="185">
        <v>2738</v>
      </c>
      <c r="H32" s="4"/>
      <c r="I32" s="185">
        <v>5853</v>
      </c>
      <c r="J32" s="4">
        <v>113</v>
      </c>
      <c r="K32" s="4"/>
    </row>
    <row r="33" spans="1:11" ht="13.5" customHeight="1">
      <c r="A33" s="4" t="s">
        <v>438</v>
      </c>
      <c r="B33" s="185">
        <v>24952</v>
      </c>
      <c r="C33" s="185">
        <v>38614</v>
      </c>
      <c r="D33" s="185">
        <v>1018</v>
      </c>
      <c r="E33" s="185">
        <v>12385</v>
      </c>
      <c r="F33" s="185">
        <v>7683</v>
      </c>
      <c r="G33" s="185">
        <v>46886</v>
      </c>
      <c r="H33" s="4"/>
      <c r="I33" s="185">
        <v>30738</v>
      </c>
      <c r="J33" s="4">
        <v>309</v>
      </c>
      <c r="K33" s="4"/>
    </row>
    <row r="34" spans="1:11" ht="13.5" customHeight="1">
      <c r="A34" s="4" t="s">
        <v>439</v>
      </c>
      <c r="B34" s="185">
        <v>324992</v>
      </c>
      <c r="C34" s="185">
        <v>445542</v>
      </c>
      <c r="D34" s="185">
        <v>1282</v>
      </c>
      <c r="E34" s="185">
        <v>31410</v>
      </c>
      <c r="F34" s="185">
        <v>62445</v>
      </c>
      <c r="G34" s="185">
        <v>133843</v>
      </c>
      <c r="H34" s="4"/>
      <c r="I34" s="185">
        <v>275137</v>
      </c>
      <c r="J34" s="185">
        <v>17070</v>
      </c>
      <c r="K34" s="4"/>
    </row>
    <row r="35" spans="1:11" ht="13.5" customHeight="1">
      <c r="A35" s="4" t="s">
        <v>441</v>
      </c>
      <c r="B35" s="185">
        <v>300880</v>
      </c>
      <c r="C35" s="185">
        <v>272693</v>
      </c>
      <c r="D35" s="4"/>
      <c r="E35" s="4"/>
      <c r="F35" s="185">
        <v>23026</v>
      </c>
      <c r="G35" s="185">
        <v>63413</v>
      </c>
      <c r="H35" s="4"/>
      <c r="I35" s="185">
        <v>101686</v>
      </c>
      <c r="J35" s="4"/>
      <c r="K35" s="4"/>
    </row>
    <row r="36" spans="1:11" ht="13.5" customHeight="1">
      <c r="A36" s="4" t="s">
        <v>288</v>
      </c>
      <c r="B36" s="185">
        <v>4983</v>
      </c>
      <c r="C36" s="185">
        <v>17944</v>
      </c>
      <c r="D36" s="4">
        <v>10</v>
      </c>
      <c r="E36" s="4">
        <v>571</v>
      </c>
      <c r="F36" s="4">
        <v>253</v>
      </c>
      <c r="G36" s="185">
        <v>1222</v>
      </c>
      <c r="H36" s="4"/>
      <c r="I36" s="185">
        <v>1316</v>
      </c>
      <c r="J36" s="4">
        <v>20</v>
      </c>
      <c r="K36" s="4"/>
    </row>
    <row r="37" spans="1:11" ht="13.5" customHeight="1">
      <c r="A37" s="171" t="s">
        <v>548</v>
      </c>
      <c r="B37" s="185">
        <v>9038</v>
      </c>
      <c r="C37" s="185">
        <v>41287</v>
      </c>
      <c r="D37" s="4">
        <v>164</v>
      </c>
      <c r="E37" s="185">
        <v>1838</v>
      </c>
      <c r="F37" s="185">
        <v>1337</v>
      </c>
      <c r="G37" s="185">
        <v>6332</v>
      </c>
      <c r="H37" s="4"/>
      <c r="I37" s="185">
        <v>12111</v>
      </c>
      <c r="J37" s="4"/>
      <c r="K37" s="4"/>
    </row>
    <row r="38" spans="1:11" ht="13.5" customHeight="1">
      <c r="A38" s="4" t="s">
        <v>149</v>
      </c>
      <c r="B38" s="185">
        <v>5305</v>
      </c>
      <c r="C38" s="185">
        <v>18556</v>
      </c>
      <c r="D38" s="4">
        <v>115</v>
      </c>
      <c r="E38" s="4">
        <v>740</v>
      </c>
      <c r="F38" s="4">
        <v>752</v>
      </c>
      <c r="G38" s="185">
        <v>2732</v>
      </c>
      <c r="H38" s="4"/>
      <c r="I38" s="185">
        <v>3643</v>
      </c>
      <c r="J38" s="185">
        <v>2319</v>
      </c>
      <c r="K38" s="4"/>
    </row>
    <row r="39" spans="1:11" ht="13.5" customHeight="1">
      <c r="A39" s="4" t="s">
        <v>325</v>
      </c>
      <c r="B39" s="4"/>
      <c r="C39" s="4"/>
      <c r="D39" s="4"/>
      <c r="E39" s="4"/>
      <c r="F39" s="4"/>
      <c r="G39" s="4"/>
      <c r="H39" s="4"/>
      <c r="I39" s="4"/>
      <c r="J39" s="4"/>
      <c r="K39" s="4"/>
    </row>
    <row r="40" spans="1:11" ht="13.5" customHeight="1">
      <c r="A40" s="4" t="s">
        <v>295</v>
      </c>
      <c r="B40" s="185">
        <v>1813</v>
      </c>
      <c r="C40" s="185">
        <v>8500</v>
      </c>
      <c r="D40" s="4"/>
      <c r="E40" s="4">
        <v>308</v>
      </c>
      <c r="F40" s="4">
        <v>328</v>
      </c>
      <c r="G40" s="185">
        <v>1318</v>
      </c>
      <c r="H40" s="4"/>
      <c r="I40" s="4">
        <v>925</v>
      </c>
      <c r="J40" s="4">
        <v>94</v>
      </c>
      <c r="K40" s="4"/>
    </row>
    <row r="41" spans="1:11" ht="13.5" customHeight="1">
      <c r="A41" s="4" t="s">
        <v>442</v>
      </c>
      <c r="B41" s="185">
        <v>105872</v>
      </c>
      <c r="C41" s="185">
        <v>203113</v>
      </c>
      <c r="D41" s="4"/>
      <c r="E41" s="185">
        <v>28928</v>
      </c>
      <c r="F41" s="185">
        <v>33101</v>
      </c>
      <c r="G41" s="185">
        <v>130454</v>
      </c>
      <c r="H41" s="4"/>
      <c r="I41" s="185">
        <v>190113</v>
      </c>
      <c r="J41" s="4">
        <v>539</v>
      </c>
      <c r="K41" s="4"/>
    </row>
    <row r="42" spans="1:11" ht="13.5" customHeight="1">
      <c r="A42" s="4" t="s">
        <v>443</v>
      </c>
      <c r="B42" s="185">
        <v>114257</v>
      </c>
      <c r="C42" s="185">
        <v>112212</v>
      </c>
      <c r="D42" s="4">
        <v>916</v>
      </c>
      <c r="E42" s="185">
        <v>16506</v>
      </c>
      <c r="F42" s="185">
        <v>28066</v>
      </c>
      <c r="G42" s="185">
        <v>19838</v>
      </c>
      <c r="H42" s="4">
        <v>223</v>
      </c>
      <c r="I42" s="185">
        <v>107503</v>
      </c>
      <c r="J42" s="185">
        <v>2947</v>
      </c>
      <c r="K42" s="4"/>
    </row>
    <row r="43" spans="1:11" ht="13.5" customHeight="1">
      <c r="A43" s="4" t="s">
        <v>301</v>
      </c>
      <c r="B43" s="185">
        <v>2728</v>
      </c>
      <c r="C43" s="185">
        <v>10969</v>
      </c>
      <c r="D43" s="4"/>
      <c r="E43" s="4">
        <v>459</v>
      </c>
      <c r="F43" s="4"/>
      <c r="G43" s="185">
        <v>1217</v>
      </c>
      <c r="H43" s="4"/>
      <c r="I43" s="185">
        <v>2972</v>
      </c>
      <c r="J43" s="4">
        <v>74</v>
      </c>
      <c r="K43" s="4"/>
    </row>
    <row r="44" spans="1:11" ht="13.5" customHeight="1">
      <c r="A44" s="4" t="s">
        <v>322</v>
      </c>
      <c r="B44" s="185">
        <v>23166</v>
      </c>
      <c r="C44" s="185">
        <v>97637</v>
      </c>
      <c r="D44" s="4">
        <v>376</v>
      </c>
      <c r="E44" s="185">
        <v>4928</v>
      </c>
      <c r="F44" s="185">
        <v>8428</v>
      </c>
      <c r="G44" s="185">
        <v>25724</v>
      </c>
      <c r="H44" s="4"/>
      <c r="I44" s="185">
        <v>32995</v>
      </c>
      <c r="J44" s="4">
        <v>392</v>
      </c>
      <c r="K44" s="4"/>
    </row>
    <row r="45" spans="1:11" ht="13.5" customHeight="1">
      <c r="A45" s="4" t="s">
        <v>444</v>
      </c>
      <c r="B45" s="185">
        <v>235100</v>
      </c>
      <c r="C45" s="185">
        <v>272713</v>
      </c>
      <c r="D45" s="185">
        <v>4769</v>
      </c>
      <c r="E45" s="185">
        <v>29819</v>
      </c>
      <c r="F45" s="185">
        <v>39461</v>
      </c>
      <c r="G45" s="185">
        <v>140239</v>
      </c>
      <c r="H45" s="4"/>
      <c r="I45" s="185">
        <v>179794</v>
      </c>
      <c r="J45" s="185">
        <v>3682</v>
      </c>
      <c r="K45" s="4"/>
    </row>
    <row r="46" spans="1:11" ht="13.5" customHeight="1">
      <c r="A46" s="4" t="s">
        <v>302</v>
      </c>
      <c r="B46" s="185">
        <v>45228</v>
      </c>
      <c r="C46" s="185">
        <v>101110</v>
      </c>
      <c r="D46" s="4"/>
      <c r="E46" s="185">
        <v>5313</v>
      </c>
      <c r="F46" s="185">
        <v>4445</v>
      </c>
      <c r="G46" s="185">
        <v>22470</v>
      </c>
      <c r="H46" s="4"/>
      <c r="I46" s="185">
        <v>42570</v>
      </c>
      <c r="J46" s="185">
        <v>2007</v>
      </c>
      <c r="K46" s="4"/>
    </row>
    <row r="47" spans="1:11" ht="13.5" customHeight="1">
      <c r="A47" s="4" t="s">
        <v>445</v>
      </c>
      <c r="B47" s="185">
        <v>13480</v>
      </c>
      <c r="C47" s="185">
        <v>32773</v>
      </c>
      <c r="D47" s="4">
        <v>849</v>
      </c>
      <c r="E47" s="185">
        <v>3367</v>
      </c>
      <c r="F47" s="185">
        <v>3448</v>
      </c>
      <c r="G47" s="185">
        <v>9077</v>
      </c>
      <c r="H47" s="4"/>
      <c r="I47" s="185">
        <v>22439</v>
      </c>
      <c r="J47" s="4">
        <v>520</v>
      </c>
      <c r="K47" s="4"/>
    </row>
    <row r="48" spans="1:11" ht="13.5" customHeight="1">
      <c r="A48" s="4" t="s">
        <v>446</v>
      </c>
      <c r="B48" s="185">
        <v>165630</v>
      </c>
      <c r="C48" s="185">
        <v>394074</v>
      </c>
      <c r="D48" s="4"/>
      <c r="E48" s="185">
        <v>25045</v>
      </c>
      <c r="F48" s="185">
        <v>38645</v>
      </c>
      <c r="G48" s="185">
        <v>99918</v>
      </c>
      <c r="H48" s="4"/>
      <c r="I48" s="185">
        <v>138031</v>
      </c>
      <c r="J48" s="185">
        <v>8160</v>
      </c>
      <c r="K48" s="4"/>
    </row>
    <row r="49" spans="1:11" ht="13.5" customHeight="1">
      <c r="A49" s="4" t="s">
        <v>447</v>
      </c>
      <c r="B49" s="185">
        <v>64718</v>
      </c>
      <c r="C49" s="185">
        <v>82121</v>
      </c>
      <c r="D49" s="4"/>
      <c r="E49" s="185">
        <v>8823</v>
      </c>
      <c r="F49" s="185">
        <v>12087</v>
      </c>
      <c r="G49" s="185">
        <v>39062</v>
      </c>
      <c r="H49" s="4"/>
      <c r="I49" s="185">
        <v>74213</v>
      </c>
      <c r="J49" s="185">
        <v>1341</v>
      </c>
      <c r="K49" s="4"/>
    </row>
    <row r="50" spans="1:11" ht="13.5" customHeight="1">
      <c r="A50" s="4" t="s">
        <v>448</v>
      </c>
      <c r="B50" s="185">
        <v>70386</v>
      </c>
      <c r="C50" s="185">
        <v>320612</v>
      </c>
      <c r="D50" s="185">
        <v>3348</v>
      </c>
      <c r="E50" s="185">
        <v>15299</v>
      </c>
      <c r="F50" s="185">
        <v>12644</v>
      </c>
      <c r="G50" s="185">
        <v>41712</v>
      </c>
      <c r="H50" s="4"/>
      <c r="I50" s="185">
        <v>68655</v>
      </c>
      <c r="J50" s="4"/>
      <c r="K50" s="4"/>
    </row>
    <row r="51" spans="1:11" ht="13.5" customHeight="1">
      <c r="A51" s="4" t="s">
        <v>151</v>
      </c>
      <c r="B51" s="185">
        <v>10748</v>
      </c>
      <c r="C51" s="185">
        <v>25549</v>
      </c>
      <c r="D51" s="4">
        <v>297</v>
      </c>
      <c r="E51" s="185">
        <v>2752</v>
      </c>
      <c r="F51" s="185">
        <v>1559</v>
      </c>
      <c r="G51" s="185">
        <v>6441</v>
      </c>
      <c r="H51" s="4"/>
      <c r="I51" s="185">
        <v>11219</v>
      </c>
      <c r="J51" s="185">
        <v>2318</v>
      </c>
      <c r="K51" s="4"/>
    </row>
    <row r="52" spans="1:11" ht="13.5" customHeight="1">
      <c r="A52" s="4"/>
      <c r="B52" s="185"/>
      <c r="C52" s="185"/>
      <c r="D52" s="4"/>
      <c r="E52" s="185"/>
      <c r="F52" s="185"/>
      <c r="G52" s="185"/>
      <c r="H52" s="4"/>
      <c r="I52" s="185"/>
    </row>
    <row r="53" spans="1:11" ht="13.5" customHeight="1">
      <c r="A53" s="42" t="s">
        <v>379</v>
      </c>
      <c r="B53" s="57">
        <f>MEDIAN(B4:B51,'Circulation by Category A-L'!B4:B57)</f>
        <v>45391</v>
      </c>
      <c r="C53" s="57">
        <f>MEDIAN(C4:C51,'Circulation by Category A-L'!C4:C57)</f>
        <v>94032</v>
      </c>
      <c r="D53" s="57">
        <f>MEDIAN(D4:D51,'Circulation by Category A-L'!D4:D57)</f>
        <v>524</v>
      </c>
      <c r="E53" s="57">
        <f>MEDIAN(E4:E51,'Circulation by Category A-L'!E4:E57)</f>
        <v>7211</v>
      </c>
      <c r="F53" s="57">
        <f>MEDIAN(F4:F51,'Circulation by Category A-L'!F4:F57)</f>
        <v>6892.5</v>
      </c>
      <c r="G53" s="57">
        <f>MEDIAN(G4:G51,'Circulation by Category A-L'!G4:G57)</f>
        <v>25477</v>
      </c>
      <c r="H53" s="57">
        <f>MEDIAN(H4:H51,'Circulation by Category A-L'!H4:H57)</f>
        <v>229</v>
      </c>
      <c r="I53" s="57">
        <f>MEDIAN(I4:I51,'Circulation by Category A-L'!I4:I57)</f>
        <v>39701</v>
      </c>
      <c r="J53" s="57">
        <f>MEDIAN(J4:J51,'Circulation by Category A-L'!J4:J57)</f>
        <v>1539</v>
      </c>
    </row>
    <row r="54" spans="1:11" ht="13.5" customHeight="1">
      <c r="A54" s="42" t="s">
        <v>378</v>
      </c>
      <c r="B54" s="57">
        <f>AVERAGE(B4:B51,'Circulation by Category A-L'!B4:B57)</f>
        <v>61722.544554455446</v>
      </c>
      <c r="C54" s="57">
        <f>AVERAGE(C4:C51,'Circulation by Category A-L'!C4:C57)</f>
        <v>120970.0099009901</v>
      </c>
      <c r="D54" s="57">
        <f>AVERAGE(D4:D51,'Circulation by Category A-L'!D4:D57)</f>
        <v>1840.311475409836</v>
      </c>
      <c r="E54" s="57">
        <f>AVERAGE(E4:E51,'Circulation by Category A-L'!E4:E57)</f>
        <v>11419.202020202019</v>
      </c>
      <c r="F54" s="57">
        <f>AVERAGE(F4:F51,'Circulation by Category A-L'!F4:F57)</f>
        <v>13447.204081632653</v>
      </c>
      <c r="G54" s="57">
        <f>AVERAGE(G4:G51,'Circulation by Category A-L'!G4:G57)</f>
        <v>43588.207920792076</v>
      </c>
      <c r="H54" s="57">
        <f>AVERAGE(H4:H51,'Circulation by Category A-L'!H4:H57)</f>
        <v>1966.909090909091</v>
      </c>
      <c r="I54" s="57">
        <f>AVERAGE(I4:I51,'Circulation by Category A-L'!I4:I57)</f>
        <v>56413.683168316835</v>
      </c>
      <c r="J54" s="57">
        <f>AVERAGE(J4:J51,'Circulation by Category A-L'!J4:J57)</f>
        <v>3384.6438356164385</v>
      </c>
    </row>
    <row r="55" spans="1:11" ht="13.5" customHeight="1">
      <c r="A55" s="42" t="s">
        <v>328</v>
      </c>
      <c r="B55" s="57">
        <f>SUM(B4:B51,'Circulation by Category A-L'!B4:B57)</f>
        <v>6233977</v>
      </c>
      <c r="C55" s="57">
        <f>SUM(C4:C51,'Circulation by Category A-L'!C4:C57)</f>
        <v>12217971</v>
      </c>
      <c r="D55" s="57">
        <f>SUM(D4:D51,'Circulation by Category A-L'!D4:D57)</f>
        <v>112259</v>
      </c>
      <c r="E55" s="57">
        <f>SUM(E4:E51,'Circulation by Category A-L'!E4:E57)</f>
        <v>1130501</v>
      </c>
      <c r="F55" s="57">
        <f>SUM(F4:F51,'Circulation by Category A-L'!F4:F57)</f>
        <v>1317826</v>
      </c>
      <c r="G55" s="57">
        <f>SUM(G4:G51,'Circulation by Category A-L'!G4:G57)</f>
        <v>4402409</v>
      </c>
      <c r="H55" s="57">
        <f>SUM(H4:H51,'Circulation by Category A-L'!H4:H57)</f>
        <v>21636</v>
      </c>
      <c r="I55" s="57">
        <f>SUM(I4:I51,'Circulation by Category A-L'!I4:I57)</f>
        <v>5697782</v>
      </c>
      <c r="J55" s="57">
        <f>SUM(J4:J51,'Circulation by Category A-L'!J4:J57)</f>
        <v>247079</v>
      </c>
      <c r="K55" s="412"/>
    </row>
    <row r="56" spans="1:11" ht="12.75" customHeight="1">
      <c r="A56" s="43"/>
      <c r="B56" s="411"/>
      <c r="C56" s="411"/>
      <c r="D56" s="411"/>
      <c r="E56" s="411"/>
      <c r="F56" s="411"/>
      <c r="G56" s="411"/>
      <c r="H56" s="411"/>
      <c r="I56" s="411"/>
    </row>
    <row r="57" spans="1:11" ht="12.75" customHeight="1">
      <c r="A57" s="43"/>
      <c r="B57" s="411"/>
      <c r="C57" s="411"/>
      <c r="D57" s="411"/>
      <c r="E57" s="411"/>
      <c r="F57" s="411"/>
      <c r="G57" s="411"/>
      <c r="H57" s="411"/>
      <c r="I57" s="411"/>
    </row>
    <row r="58" spans="1:11" ht="12.75" customHeight="1"/>
  </sheetData>
  <phoneticPr fontId="25" type="noConversion"/>
  <pageMargins left="0.51181102362204722" right="0.47244094488188981" top="0.51181102362204722" bottom="0.51181102362204722" header="0" footer="0.23622047244094491"/>
  <pageSetup paperSize="9" scale="98" orientation="portrait" r:id="rId1"/>
  <headerFooter alignWithMargins="0">
    <oddFooter>&amp;L&amp;9Public Library Statistics 2012/13&amp;C&amp;9&amp;P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K136"/>
  <sheetViews>
    <sheetView zoomScaleNormal="100" workbookViewId="0">
      <pane ySplit="3" topLeftCell="A4" activePane="bottomLeft" state="frozen"/>
      <selection activeCell="E6" sqref="E6"/>
      <selection pane="bottomLeft" activeCell="I18" sqref="I18"/>
    </sheetView>
  </sheetViews>
  <sheetFormatPr defaultRowHeight="12.75"/>
  <cols>
    <col min="1" max="1" width="16.5703125" style="22" customWidth="1"/>
    <col min="2" max="2" width="18.85546875" style="22" customWidth="1"/>
    <col min="3" max="3" width="14.7109375" style="32" customWidth="1"/>
    <col min="4" max="4" width="13.85546875" style="22" customWidth="1"/>
    <col min="5" max="5" width="14.85546875" style="22" customWidth="1"/>
    <col min="6" max="6" width="13.5703125" style="32" customWidth="1"/>
    <col min="7" max="7" width="11.28515625" style="22" customWidth="1"/>
    <col min="8" max="8" width="11.85546875" style="22" customWidth="1"/>
    <col min="9" max="9" width="15.7109375" customWidth="1"/>
    <col min="10" max="10" width="19.28515625" style="292" bestFit="1" customWidth="1"/>
    <col min="11" max="18" width="9.140625" style="292"/>
    <col min="19" max="16384" width="9.140625" style="22"/>
  </cols>
  <sheetData>
    <row r="1" spans="1:63" ht="15">
      <c r="A1" s="40" t="s">
        <v>581</v>
      </c>
      <c r="J1" s="470"/>
      <c r="K1" s="470"/>
      <c r="L1" s="470"/>
      <c r="M1" s="470"/>
      <c r="N1" s="470"/>
      <c r="O1" s="470"/>
      <c r="P1" s="470"/>
      <c r="Q1" s="470"/>
      <c r="R1" s="470"/>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row>
    <row r="2" spans="1:63" ht="6.75" customHeight="1">
      <c r="A2" s="40"/>
    </row>
    <row r="3" spans="1:63" ht="37.5" customHeight="1">
      <c r="A3" s="10"/>
      <c r="B3" s="579" t="s">
        <v>523</v>
      </c>
      <c r="C3" s="579" t="s">
        <v>644</v>
      </c>
      <c r="D3" s="579" t="s">
        <v>521</v>
      </c>
      <c r="E3" s="579" t="s">
        <v>522</v>
      </c>
      <c r="F3" s="579" t="s">
        <v>645</v>
      </c>
      <c r="N3" s="418"/>
      <c r="O3" s="418"/>
      <c r="P3" s="418"/>
      <c r="Q3" s="418"/>
      <c r="R3" s="418"/>
      <c r="S3" s="418"/>
      <c r="T3" s="418"/>
      <c r="U3" s="578"/>
      <c r="V3" s="578"/>
      <c r="W3" s="348"/>
      <c r="X3" s="348"/>
      <c r="Y3" s="348"/>
      <c r="Z3" s="348"/>
      <c r="AA3" s="348"/>
      <c r="AB3" s="348"/>
      <c r="AC3" s="348"/>
      <c r="AD3" s="348"/>
      <c r="AE3" s="348"/>
      <c r="AF3" s="348"/>
      <c r="AG3" s="348"/>
      <c r="AH3" s="348"/>
      <c r="AI3" s="348"/>
      <c r="AJ3" s="348"/>
      <c r="AK3" s="348"/>
      <c r="AL3" s="348"/>
      <c r="AM3" s="348"/>
    </row>
    <row r="4" spans="1:63" ht="13.5" customHeight="1">
      <c r="A4" s="4" t="s">
        <v>449</v>
      </c>
      <c r="B4" s="185">
        <v>21951</v>
      </c>
      <c r="C4" s="382">
        <v>1670</v>
      </c>
      <c r="D4" s="4"/>
      <c r="E4" s="185">
        <v>9779</v>
      </c>
      <c r="F4" s="171"/>
      <c r="P4"/>
      <c r="Q4"/>
      <c r="R4"/>
      <c r="S4"/>
      <c r="T4"/>
    </row>
    <row r="5" spans="1:63" ht="13.5" customHeight="1">
      <c r="A5" s="4" t="s">
        <v>310</v>
      </c>
      <c r="B5" s="185">
        <v>11591</v>
      </c>
      <c r="C5" s="171">
        <v>952</v>
      </c>
      <c r="D5" s="4">
        <v>140</v>
      </c>
      <c r="E5" s="185">
        <v>11725</v>
      </c>
      <c r="F5" s="171"/>
      <c r="P5"/>
      <c r="Q5"/>
      <c r="R5"/>
      <c r="S5"/>
      <c r="T5"/>
    </row>
    <row r="6" spans="1:63" ht="13.5" customHeight="1">
      <c r="A6" s="4" t="s">
        <v>391</v>
      </c>
      <c r="B6" s="185">
        <v>6314</v>
      </c>
      <c r="C6" s="171">
        <v>344</v>
      </c>
      <c r="D6" s="4">
        <v>187</v>
      </c>
      <c r="E6" s="185">
        <v>16916</v>
      </c>
      <c r="F6" s="171"/>
      <c r="P6"/>
      <c r="Q6"/>
      <c r="R6"/>
      <c r="S6"/>
      <c r="T6"/>
    </row>
    <row r="7" spans="1:63" ht="13.5" customHeight="1">
      <c r="A7" s="4" t="s">
        <v>392</v>
      </c>
      <c r="B7" s="185">
        <v>1680</v>
      </c>
      <c r="C7" s="171">
        <v>20</v>
      </c>
      <c r="D7" s="185">
        <v>6017</v>
      </c>
      <c r="E7" s="185">
        <v>9315</v>
      </c>
      <c r="F7" s="171">
        <v>1</v>
      </c>
      <c r="P7"/>
      <c r="Q7"/>
      <c r="R7"/>
      <c r="S7"/>
      <c r="T7"/>
    </row>
    <row r="8" spans="1:63" ht="13.5" customHeight="1">
      <c r="A8" s="4" t="s">
        <v>452</v>
      </c>
      <c r="B8" s="4">
        <v>150</v>
      </c>
      <c r="C8" s="171"/>
      <c r="D8" s="4"/>
      <c r="E8" s="4"/>
      <c r="F8" s="171"/>
      <c r="P8"/>
      <c r="Q8"/>
      <c r="R8"/>
      <c r="S8"/>
      <c r="T8"/>
    </row>
    <row r="9" spans="1:63" ht="13.5" customHeight="1">
      <c r="A9" s="4" t="s">
        <v>394</v>
      </c>
      <c r="B9" s="185">
        <v>9651</v>
      </c>
      <c r="C9" s="382">
        <v>1300</v>
      </c>
      <c r="D9" s="185">
        <v>1941</v>
      </c>
      <c r="E9" s="185">
        <v>28958</v>
      </c>
      <c r="F9" s="382">
        <v>8357</v>
      </c>
      <c r="P9"/>
      <c r="Q9"/>
      <c r="R9"/>
      <c r="S9"/>
      <c r="T9"/>
    </row>
    <row r="10" spans="1:63" ht="13.5" customHeight="1">
      <c r="A10" s="4" t="s">
        <v>453</v>
      </c>
      <c r="B10" s="185">
        <v>9700</v>
      </c>
      <c r="C10" s="171">
        <v>489</v>
      </c>
      <c r="D10" s="4">
        <v>166</v>
      </c>
      <c r="E10" s="185">
        <v>6587</v>
      </c>
      <c r="F10" s="171"/>
      <c r="P10"/>
      <c r="Q10"/>
      <c r="R10"/>
      <c r="S10"/>
      <c r="T10"/>
    </row>
    <row r="11" spans="1:63" ht="13.5" customHeight="1">
      <c r="A11" s="4" t="s">
        <v>454</v>
      </c>
      <c r="B11" s="185">
        <v>8823</v>
      </c>
      <c r="C11" s="171">
        <v>905</v>
      </c>
      <c r="D11" s="4"/>
      <c r="E11" s="185">
        <v>2404</v>
      </c>
      <c r="F11" s="171"/>
      <c r="P11"/>
      <c r="Q11"/>
      <c r="R11"/>
      <c r="S11"/>
      <c r="T11"/>
    </row>
    <row r="12" spans="1:63" ht="13.5" customHeight="1">
      <c r="A12" s="4" t="s">
        <v>457</v>
      </c>
      <c r="B12" s="185">
        <v>1243</v>
      </c>
      <c r="C12" s="171">
        <v>124</v>
      </c>
      <c r="D12" s="4">
        <v>3</v>
      </c>
      <c r="E12" s="4"/>
      <c r="F12" s="171"/>
      <c r="P12"/>
      <c r="Q12"/>
      <c r="R12"/>
      <c r="S12"/>
      <c r="T12"/>
    </row>
    <row r="13" spans="1:63" ht="13.5" customHeight="1">
      <c r="A13" s="4" t="s">
        <v>396</v>
      </c>
      <c r="B13" s="185">
        <v>13565</v>
      </c>
      <c r="C13" s="171">
        <v>174</v>
      </c>
      <c r="D13" s="185">
        <v>10737</v>
      </c>
      <c r="E13" s="185">
        <v>39423</v>
      </c>
      <c r="F13" s="171"/>
      <c r="P13"/>
      <c r="Q13"/>
      <c r="R13"/>
      <c r="S13"/>
      <c r="T13"/>
    </row>
    <row r="14" spans="1:63" ht="13.5" customHeight="1">
      <c r="A14" s="4" t="s">
        <v>458</v>
      </c>
      <c r="B14" s="4">
        <v>736</v>
      </c>
      <c r="C14" s="171">
        <v>947</v>
      </c>
      <c r="D14" s="4"/>
      <c r="E14" s="4">
        <v>365</v>
      </c>
      <c r="F14" s="171"/>
      <c r="P14"/>
      <c r="Q14"/>
      <c r="R14"/>
      <c r="S14"/>
      <c r="T14"/>
    </row>
    <row r="15" spans="1:63" ht="13.5" customHeight="1">
      <c r="A15" s="4" t="s">
        <v>398</v>
      </c>
      <c r="B15" s="185">
        <v>16569</v>
      </c>
      <c r="C15" s="171"/>
      <c r="D15" s="4">
        <v>97</v>
      </c>
      <c r="E15" s="185">
        <v>24549</v>
      </c>
      <c r="F15" s="171"/>
      <c r="P15"/>
      <c r="Q15"/>
      <c r="R15"/>
      <c r="S15"/>
      <c r="T15"/>
    </row>
    <row r="16" spans="1:63" ht="13.5" customHeight="1">
      <c r="A16" s="4" t="s">
        <v>170</v>
      </c>
      <c r="B16" s="185">
        <v>2788</v>
      </c>
      <c r="C16" s="171">
        <v>16</v>
      </c>
      <c r="D16" s="185">
        <v>1412</v>
      </c>
      <c r="E16" s="185">
        <v>6013</v>
      </c>
      <c r="F16" s="171"/>
      <c r="P16"/>
      <c r="Q16"/>
      <c r="R16"/>
      <c r="S16"/>
      <c r="T16"/>
    </row>
    <row r="17" spans="1:20" ht="13.5" customHeight="1">
      <c r="A17" s="4" t="s">
        <v>463</v>
      </c>
      <c r="B17" s="4">
        <v>398</v>
      </c>
      <c r="C17" s="171"/>
      <c r="D17" s="4">
        <v>7</v>
      </c>
      <c r="E17" s="4">
        <v>17</v>
      </c>
      <c r="F17" s="171"/>
      <c r="P17"/>
      <c r="Q17"/>
      <c r="R17"/>
      <c r="S17"/>
      <c r="T17"/>
    </row>
    <row r="18" spans="1:20" ht="13.5" customHeight="1">
      <c r="A18" s="4" t="s">
        <v>465</v>
      </c>
      <c r="B18" s="185">
        <v>2596</v>
      </c>
      <c r="C18" s="171"/>
      <c r="D18" s="4"/>
      <c r="E18" s="185">
        <v>3602</v>
      </c>
      <c r="F18" s="171"/>
      <c r="P18"/>
      <c r="Q18"/>
      <c r="R18"/>
      <c r="S18"/>
      <c r="T18"/>
    </row>
    <row r="19" spans="1:20" ht="13.5" customHeight="1">
      <c r="A19" s="4" t="s">
        <v>400</v>
      </c>
      <c r="B19" s="185">
        <v>5454</v>
      </c>
      <c r="C19" s="171">
        <v>215</v>
      </c>
      <c r="D19" s="185">
        <v>2412</v>
      </c>
      <c r="E19" s="185">
        <v>7067</v>
      </c>
      <c r="F19" s="171"/>
      <c r="P19"/>
      <c r="Q19"/>
      <c r="R19"/>
      <c r="S19"/>
      <c r="T19"/>
    </row>
    <row r="20" spans="1:20" ht="13.5" customHeight="1">
      <c r="A20" s="4" t="s">
        <v>401</v>
      </c>
      <c r="B20" s="185">
        <v>7173</v>
      </c>
      <c r="C20" s="171">
        <v>515</v>
      </c>
      <c r="D20" s="4">
        <v>142</v>
      </c>
      <c r="E20" s="185">
        <v>7041</v>
      </c>
      <c r="F20" s="171"/>
      <c r="P20"/>
      <c r="Q20"/>
      <c r="R20"/>
      <c r="S20"/>
      <c r="T20"/>
    </row>
    <row r="21" spans="1:20" ht="13.5" customHeight="1">
      <c r="A21" s="4" t="s">
        <v>402</v>
      </c>
      <c r="B21" s="185">
        <v>14064</v>
      </c>
      <c r="C21" s="382">
        <v>1736</v>
      </c>
      <c r="D21" s="4"/>
      <c r="E21" s="185">
        <v>24457</v>
      </c>
      <c r="F21" s="171">
        <v>495</v>
      </c>
      <c r="P21"/>
      <c r="Q21"/>
      <c r="R21"/>
      <c r="S21"/>
      <c r="T21"/>
    </row>
    <row r="22" spans="1:20" ht="13.5" customHeight="1">
      <c r="A22" s="4" t="s">
        <v>193</v>
      </c>
      <c r="B22" s="185">
        <v>7392</v>
      </c>
      <c r="C22" s="171">
        <v>95</v>
      </c>
      <c r="D22" s="185">
        <v>1272</v>
      </c>
      <c r="E22" s="185">
        <v>10943</v>
      </c>
      <c r="F22" s="171"/>
      <c r="P22"/>
      <c r="Q22"/>
      <c r="R22"/>
      <c r="S22"/>
      <c r="T22"/>
    </row>
    <row r="23" spans="1:20" ht="13.5" customHeight="1">
      <c r="A23" s="4" t="s">
        <v>403</v>
      </c>
      <c r="B23" s="185">
        <v>7936</v>
      </c>
      <c r="C23" s="171">
        <v>962</v>
      </c>
      <c r="D23" s="4"/>
      <c r="E23" s="185">
        <v>16532</v>
      </c>
      <c r="F23" s="171"/>
      <c r="P23"/>
      <c r="Q23"/>
      <c r="R23"/>
      <c r="S23"/>
      <c r="T23"/>
    </row>
    <row r="24" spans="1:20" ht="13.5" customHeight="1">
      <c r="A24" s="4" t="s">
        <v>311</v>
      </c>
      <c r="B24" s="185">
        <v>2728</v>
      </c>
      <c r="C24" s="171">
        <v>271</v>
      </c>
      <c r="D24" s="4"/>
      <c r="E24" s="185">
        <v>1153</v>
      </c>
      <c r="F24" s="171"/>
      <c r="P24"/>
      <c r="Q24"/>
      <c r="R24"/>
      <c r="S24"/>
      <c r="T24"/>
    </row>
    <row r="25" spans="1:20" ht="13.5" customHeight="1">
      <c r="A25" s="4" t="s">
        <v>312</v>
      </c>
      <c r="B25" s="185">
        <v>9181</v>
      </c>
      <c r="C25" s="382">
        <v>3725</v>
      </c>
      <c r="D25" s="4">
        <v>253</v>
      </c>
      <c r="E25" s="185">
        <v>6661</v>
      </c>
      <c r="F25" s="382">
        <v>3492</v>
      </c>
      <c r="P25"/>
      <c r="Q25"/>
      <c r="R25"/>
      <c r="S25"/>
      <c r="T25"/>
    </row>
    <row r="26" spans="1:20" ht="13.5" customHeight="1">
      <c r="A26" s="4" t="s">
        <v>194</v>
      </c>
      <c r="B26" s="185">
        <v>15338</v>
      </c>
      <c r="C26" s="382">
        <v>2160</v>
      </c>
      <c r="D26" s="4"/>
      <c r="E26" s="185">
        <v>6963</v>
      </c>
      <c r="F26" s="171"/>
      <c r="P26"/>
      <c r="Q26"/>
      <c r="R26"/>
      <c r="S26"/>
      <c r="T26"/>
    </row>
    <row r="27" spans="1:20" ht="13.5" customHeight="1">
      <c r="A27" s="4" t="s">
        <v>405</v>
      </c>
      <c r="B27" s="185">
        <v>5863</v>
      </c>
      <c r="C27" s="171"/>
      <c r="D27" s="4"/>
      <c r="E27" s="185">
        <v>6997</v>
      </c>
      <c r="F27" s="382">
        <v>3126</v>
      </c>
      <c r="P27"/>
      <c r="Q27"/>
      <c r="R27"/>
      <c r="S27"/>
      <c r="T27"/>
    </row>
    <row r="28" spans="1:20" ht="13.5" customHeight="1">
      <c r="A28" s="4" t="s">
        <v>313</v>
      </c>
      <c r="B28" s="185">
        <v>12461</v>
      </c>
      <c r="C28" s="382">
        <v>1691</v>
      </c>
      <c r="D28" s="4">
        <v>8</v>
      </c>
      <c r="E28" s="4">
        <v>3</v>
      </c>
      <c r="F28" s="171"/>
      <c r="P28"/>
      <c r="Q28"/>
      <c r="R28"/>
      <c r="S28"/>
      <c r="T28"/>
    </row>
    <row r="29" spans="1:20" ht="13.5" customHeight="1">
      <c r="A29" s="4" t="s">
        <v>471</v>
      </c>
      <c r="B29" s="4">
        <v>406</v>
      </c>
      <c r="C29" s="171"/>
      <c r="D29" s="4"/>
      <c r="E29" s="4">
        <v>405</v>
      </c>
      <c r="F29" s="171"/>
      <c r="P29"/>
      <c r="Q29"/>
      <c r="R29"/>
      <c r="S29"/>
      <c r="T29"/>
    </row>
    <row r="30" spans="1:20" ht="13.5" customHeight="1">
      <c r="A30" s="4" t="s">
        <v>472</v>
      </c>
      <c r="B30" s="185">
        <v>13146</v>
      </c>
      <c r="C30" s="171">
        <v>496</v>
      </c>
      <c r="D30" s="4"/>
      <c r="E30" s="185">
        <v>16278</v>
      </c>
      <c r="F30" s="171"/>
      <c r="P30"/>
      <c r="Q30"/>
      <c r="R30"/>
      <c r="S30"/>
      <c r="T30"/>
    </row>
    <row r="31" spans="1:20" ht="13.5" customHeight="1">
      <c r="A31" s="4" t="s">
        <v>484</v>
      </c>
      <c r="B31" s="185">
        <v>6456</v>
      </c>
      <c r="C31" s="171">
        <v>321</v>
      </c>
      <c r="D31" s="4">
        <v>63</v>
      </c>
      <c r="E31" s="4"/>
      <c r="F31" s="171"/>
      <c r="P31"/>
      <c r="Q31"/>
      <c r="R31"/>
      <c r="S31"/>
      <c r="T31"/>
    </row>
    <row r="32" spans="1:20" ht="13.5" customHeight="1">
      <c r="A32" s="4" t="s">
        <v>406</v>
      </c>
      <c r="B32" s="185">
        <v>4692</v>
      </c>
      <c r="C32" s="171"/>
      <c r="D32" s="4">
        <v>849</v>
      </c>
      <c r="E32" s="4"/>
      <c r="F32" s="171"/>
      <c r="P32"/>
      <c r="Q32"/>
      <c r="R32"/>
      <c r="S32"/>
      <c r="T32"/>
    </row>
    <row r="33" spans="1:20" ht="13.5" customHeight="1">
      <c r="A33" s="4" t="s">
        <v>152</v>
      </c>
      <c r="B33" s="185">
        <v>4332</v>
      </c>
      <c r="C33" s="171">
        <v>376</v>
      </c>
      <c r="D33" s="4">
        <v>15</v>
      </c>
      <c r="E33" s="185">
        <v>2272</v>
      </c>
      <c r="F33" s="171"/>
      <c r="P33"/>
      <c r="Q33"/>
      <c r="R33"/>
      <c r="S33"/>
      <c r="T33"/>
    </row>
    <row r="34" spans="1:20" ht="13.5" customHeight="1">
      <c r="A34" s="4" t="s">
        <v>407</v>
      </c>
      <c r="B34" s="185">
        <v>37853</v>
      </c>
      <c r="C34" s="171">
        <v>445</v>
      </c>
      <c r="D34" s="4"/>
      <c r="E34" s="185">
        <v>27498</v>
      </c>
      <c r="F34" s="171"/>
      <c r="P34"/>
      <c r="Q34"/>
      <c r="R34"/>
      <c r="S34"/>
      <c r="T34"/>
    </row>
    <row r="35" spans="1:20" ht="13.5" customHeight="1">
      <c r="A35" s="4" t="s">
        <v>157</v>
      </c>
      <c r="B35" s="185">
        <v>10175</v>
      </c>
      <c r="C35" s="171">
        <v>594</v>
      </c>
      <c r="D35" s="4">
        <v>873</v>
      </c>
      <c r="E35" s="185">
        <v>7885</v>
      </c>
      <c r="F35" s="171"/>
      <c r="P35"/>
      <c r="Q35"/>
      <c r="R35"/>
      <c r="S35"/>
      <c r="T35"/>
    </row>
    <row r="36" spans="1:20" ht="13.5" customHeight="1">
      <c r="A36" s="4" t="s">
        <v>488</v>
      </c>
      <c r="B36" s="185">
        <v>15541</v>
      </c>
      <c r="C36" s="171"/>
      <c r="D36" s="185">
        <v>1054</v>
      </c>
      <c r="E36" s="185">
        <v>16057</v>
      </c>
      <c r="F36" s="171"/>
      <c r="P36"/>
      <c r="Q36"/>
      <c r="R36"/>
      <c r="S36"/>
      <c r="T36"/>
    </row>
    <row r="37" spans="1:20" ht="13.5" customHeight="1">
      <c r="A37" s="4" t="s">
        <v>489</v>
      </c>
      <c r="B37" s="185">
        <v>15256</v>
      </c>
      <c r="C37" s="171"/>
      <c r="D37" s="4">
        <v>294</v>
      </c>
      <c r="E37" s="185">
        <v>18171</v>
      </c>
      <c r="F37" s="171"/>
      <c r="P37"/>
      <c r="Q37"/>
      <c r="R37"/>
      <c r="S37"/>
      <c r="T37"/>
    </row>
    <row r="38" spans="1:20" ht="13.5" customHeight="1">
      <c r="A38" s="4" t="s">
        <v>171</v>
      </c>
      <c r="B38" s="4">
        <v>626</v>
      </c>
      <c r="C38" s="171"/>
      <c r="D38" s="4"/>
      <c r="E38" s="4">
        <v>114</v>
      </c>
      <c r="F38" s="171"/>
      <c r="P38"/>
      <c r="Q38"/>
      <c r="R38"/>
      <c r="S38"/>
      <c r="T38"/>
    </row>
    <row r="39" spans="1:20" ht="13.5" customHeight="1">
      <c r="A39" s="4" t="s">
        <v>492</v>
      </c>
      <c r="B39" s="185">
        <v>1874</v>
      </c>
      <c r="C39" s="171"/>
      <c r="D39" s="4">
        <v>25</v>
      </c>
      <c r="E39" s="4">
        <v>191</v>
      </c>
      <c r="F39" s="171"/>
      <c r="P39"/>
      <c r="Q39"/>
      <c r="R39"/>
      <c r="S39"/>
      <c r="T39"/>
    </row>
    <row r="40" spans="1:20" ht="13.5" customHeight="1">
      <c r="A40" s="4" t="s">
        <v>493</v>
      </c>
      <c r="B40" s="4">
        <v>464</v>
      </c>
      <c r="C40" s="171">
        <v>34</v>
      </c>
      <c r="D40" s="4"/>
      <c r="E40" s="4">
        <v>254</v>
      </c>
      <c r="F40" s="171"/>
      <c r="P40"/>
      <c r="Q40"/>
      <c r="R40"/>
      <c r="S40"/>
      <c r="T40"/>
    </row>
    <row r="41" spans="1:20" ht="13.5" customHeight="1">
      <c r="A41" s="4" t="s">
        <v>409</v>
      </c>
      <c r="B41" s="185">
        <v>8859</v>
      </c>
      <c r="C41" s="171"/>
      <c r="D41" s="4">
        <v>145</v>
      </c>
      <c r="E41" s="185">
        <v>8335</v>
      </c>
      <c r="F41" s="171"/>
      <c r="P41"/>
      <c r="Q41"/>
      <c r="R41"/>
      <c r="S41"/>
      <c r="T41"/>
    </row>
    <row r="42" spans="1:20" ht="13.5" customHeight="1">
      <c r="A42" s="4" t="s">
        <v>525</v>
      </c>
      <c r="B42" s="185">
        <v>22625</v>
      </c>
      <c r="C42" s="382">
        <v>9994</v>
      </c>
      <c r="D42" s="4"/>
      <c r="E42" s="185">
        <v>47171</v>
      </c>
      <c r="F42" s="171"/>
      <c r="P42"/>
      <c r="Q42"/>
      <c r="R42"/>
      <c r="S42"/>
      <c r="T42"/>
    </row>
    <row r="43" spans="1:20" ht="13.5" customHeight="1">
      <c r="A43" s="4" t="s">
        <v>411</v>
      </c>
      <c r="B43" s="185">
        <v>7244</v>
      </c>
      <c r="C43" s="171">
        <v>669</v>
      </c>
      <c r="D43" s="185">
        <v>1164</v>
      </c>
      <c r="E43" s="185">
        <v>21290</v>
      </c>
      <c r="F43" s="171"/>
      <c r="P43"/>
      <c r="Q43"/>
      <c r="R43"/>
      <c r="S43"/>
      <c r="T43"/>
    </row>
    <row r="44" spans="1:20" ht="13.5" customHeight="1">
      <c r="A44" s="4" t="s">
        <v>412</v>
      </c>
      <c r="B44" s="185">
        <v>25346</v>
      </c>
      <c r="C44" s="382">
        <v>4515</v>
      </c>
      <c r="D44" s="4"/>
      <c r="E44" s="185">
        <v>42728</v>
      </c>
      <c r="F44" s="171"/>
      <c r="P44"/>
      <c r="Q44"/>
      <c r="R44"/>
      <c r="S44"/>
      <c r="T44"/>
    </row>
    <row r="45" spans="1:20" ht="13.5" customHeight="1">
      <c r="A45" s="4" t="s">
        <v>414</v>
      </c>
      <c r="B45" s="185">
        <v>8748</v>
      </c>
      <c r="C45" s="382">
        <v>1231</v>
      </c>
      <c r="D45" s="4"/>
      <c r="E45" s="185">
        <v>19303</v>
      </c>
      <c r="F45" s="382">
        <v>14241</v>
      </c>
      <c r="P45"/>
      <c r="Q45"/>
      <c r="R45"/>
      <c r="S45"/>
      <c r="T45"/>
    </row>
    <row r="46" spans="1:20" ht="13.5" customHeight="1">
      <c r="A46" s="4" t="s">
        <v>496</v>
      </c>
      <c r="B46" s="185">
        <v>4199</v>
      </c>
      <c r="C46" s="171">
        <v>199</v>
      </c>
      <c r="D46" s="4"/>
      <c r="E46" s="185">
        <v>4385</v>
      </c>
      <c r="F46" s="171"/>
      <c r="P46"/>
      <c r="Q46"/>
      <c r="R46"/>
      <c r="S46"/>
      <c r="T46"/>
    </row>
    <row r="47" spans="1:20" ht="13.5" customHeight="1">
      <c r="A47" s="4" t="s">
        <v>499</v>
      </c>
      <c r="B47" s="185">
        <v>4155</v>
      </c>
      <c r="C47" s="171">
        <v>336</v>
      </c>
      <c r="D47" s="4">
        <v>87</v>
      </c>
      <c r="E47" s="185">
        <v>5365</v>
      </c>
      <c r="F47" s="382">
        <v>6166</v>
      </c>
      <c r="P47"/>
      <c r="Q47"/>
      <c r="R47"/>
      <c r="S47"/>
      <c r="T47"/>
    </row>
    <row r="48" spans="1:20" ht="13.5" customHeight="1">
      <c r="A48" s="4" t="s">
        <v>416</v>
      </c>
      <c r="B48" s="185">
        <v>3802</v>
      </c>
      <c r="C48" s="382">
        <v>3531</v>
      </c>
      <c r="D48" s="4"/>
      <c r="E48" s="185">
        <v>4824</v>
      </c>
      <c r="F48" s="171"/>
      <c r="P48"/>
      <c r="Q48"/>
      <c r="R48"/>
      <c r="S48"/>
      <c r="T48"/>
    </row>
    <row r="49" spans="1:20" ht="13.5" customHeight="1">
      <c r="A49" s="4" t="s">
        <v>417</v>
      </c>
      <c r="B49" s="185">
        <v>6832</v>
      </c>
      <c r="C49" s="171"/>
      <c r="D49" s="185">
        <v>12112</v>
      </c>
      <c r="E49" s="185">
        <v>11452</v>
      </c>
      <c r="F49" s="171"/>
      <c r="P49"/>
      <c r="Q49"/>
      <c r="R49"/>
      <c r="S49"/>
      <c r="T49"/>
    </row>
    <row r="50" spans="1:20" ht="13.5" customHeight="1">
      <c r="A50" s="4" t="s">
        <v>201</v>
      </c>
      <c r="B50" s="185">
        <v>45525</v>
      </c>
      <c r="C50" s="171">
        <v>16</v>
      </c>
      <c r="D50" s="4"/>
      <c r="E50" s="185">
        <v>17154</v>
      </c>
      <c r="F50" s="382">
        <v>4685</v>
      </c>
      <c r="P50"/>
      <c r="Q50"/>
      <c r="R50"/>
      <c r="S50"/>
      <c r="T50"/>
    </row>
    <row r="51" spans="1:20" ht="13.5" customHeight="1">
      <c r="A51" s="4" t="s">
        <v>501</v>
      </c>
      <c r="B51" s="4">
        <v>429</v>
      </c>
      <c r="C51" s="171"/>
      <c r="D51" s="4"/>
      <c r="E51" s="4"/>
      <c r="F51" s="171"/>
      <c r="P51"/>
      <c r="Q51"/>
      <c r="R51"/>
      <c r="S51"/>
      <c r="T51"/>
    </row>
    <row r="52" spans="1:20" ht="13.5" customHeight="1">
      <c r="A52" s="4" t="s">
        <v>420</v>
      </c>
      <c r="B52" s="185">
        <v>41909</v>
      </c>
      <c r="C52" s="382">
        <v>3572</v>
      </c>
      <c r="D52" s="4"/>
      <c r="E52" s="185">
        <v>50719</v>
      </c>
      <c r="F52" s="171"/>
      <c r="P52"/>
      <c r="Q52"/>
      <c r="R52"/>
      <c r="S52"/>
      <c r="T52"/>
    </row>
    <row r="53" spans="1:20" ht="13.5" customHeight="1">
      <c r="A53" s="4" t="s">
        <v>421</v>
      </c>
      <c r="B53" s="185">
        <v>17410</v>
      </c>
      <c r="C53" s="171">
        <v>285</v>
      </c>
      <c r="D53" s="185">
        <v>1250</v>
      </c>
      <c r="E53" s="185">
        <v>34239</v>
      </c>
      <c r="F53" s="171"/>
      <c r="P53"/>
      <c r="Q53"/>
      <c r="R53"/>
      <c r="S53"/>
      <c r="T53"/>
    </row>
    <row r="54" spans="1:20" ht="13.5" customHeight="1">
      <c r="A54" s="4" t="s">
        <v>502</v>
      </c>
      <c r="B54" s="185">
        <v>1157</v>
      </c>
      <c r="C54" s="171">
        <v>16</v>
      </c>
      <c r="D54" s="4">
        <v>9</v>
      </c>
      <c r="E54" s="4">
        <v>98</v>
      </c>
      <c r="F54" s="171"/>
      <c r="P54"/>
      <c r="Q54"/>
      <c r="R54"/>
      <c r="S54"/>
      <c r="T54"/>
    </row>
    <row r="55" spans="1:20" ht="12.95" customHeight="1">
      <c r="A55" s="4" t="s">
        <v>422</v>
      </c>
      <c r="B55" s="185">
        <v>9042</v>
      </c>
      <c r="C55" s="171"/>
      <c r="D55" s="185">
        <v>1193</v>
      </c>
      <c r="E55" s="185">
        <v>24888</v>
      </c>
      <c r="F55" s="171"/>
      <c r="P55"/>
      <c r="Q55"/>
      <c r="R55"/>
      <c r="S55"/>
      <c r="T55"/>
    </row>
    <row r="56" spans="1:20" ht="12.95" customHeight="1">
      <c r="A56" s="4" t="s">
        <v>504</v>
      </c>
      <c r="B56" s="185">
        <v>3094</v>
      </c>
      <c r="C56" s="171"/>
      <c r="D56" s="4">
        <v>47</v>
      </c>
      <c r="E56" s="4">
        <v>531</v>
      </c>
      <c r="F56" s="171"/>
      <c r="P56"/>
      <c r="Q56"/>
      <c r="R56"/>
      <c r="S56"/>
      <c r="T56"/>
    </row>
    <row r="57" spans="1:20" ht="12.95" customHeight="1">
      <c r="A57" s="4" t="s">
        <v>423</v>
      </c>
      <c r="B57" s="185">
        <v>7377</v>
      </c>
      <c r="C57" s="382">
        <v>1005</v>
      </c>
      <c r="D57" s="185">
        <v>15177</v>
      </c>
      <c r="E57" s="185">
        <v>11028</v>
      </c>
      <c r="F57" s="382">
        <v>1031</v>
      </c>
      <c r="P57"/>
      <c r="Q57"/>
      <c r="R57"/>
      <c r="S57"/>
      <c r="T57"/>
    </row>
    <row r="58" spans="1:20" ht="12.95" customHeight="1">
      <c r="A58" s="44"/>
      <c r="B58" s="134"/>
      <c r="C58" s="134"/>
      <c r="D58" s="134"/>
      <c r="E58" s="134"/>
      <c r="F58" s="134"/>
      <c r="G58" s="134"/>
      <c r="H58" s="45"/>
    </row>
    <row r="59" spans="1:20" ht="12.95" customHeight="1">
      <c r="A59" s="44"/>
      <c r="B59" s="134"/>
      <c r="C59" s="134"/>
      <c r="D59" s="134"/>
      <c r="E59" s="134"/>
      <c r="F59" s="134"/>
      <c r="G59" s="134"/>
      <c r="H59" s="45"/>
    </row>
    <row r="60" spans="1:20" ht="12.95" customHeight="1">
      <c r="A60" s="44"/>
      <c r="B60" s="134"/>
      <c r="C60" s="134"/>
      <c r="D60" s="134"/>
      <c r="E60" s="134"/>
      <c r="F60" s="134"/>
      <c r="G60" s="134"/>
      <c r="H60" s="45"/>
    </row>
    <row r="61" spans="1:20" ht="12.95" customHeight="1">
      <c r="A61" s="44"/>
      <c r="B61" s="134"/>
      <c r="C61" s="134"/>
      <c r="D61" s="134"/>
      <c r="E61" s="134"/>
      <c r="F61" s="134"/>
      <c r="G61" s="134"/>
      <c r="H61" s="45"/>
    </row>
    <row r="62" spans="1:20" ht="12.95" customHeight="1">
      <c r="A62" s="44"/>
      <c r="B62" s="134"/>
      <c r="C62" s="134"/>
      <c r="D62" s="134"/>
      <c r="E62" s="134"/>
      <c r="F62" s="134"/>
      <c r="G62" s="134"/>
      <c r="H62" s="45"/>
    </row>
    <row r="63" spans="1:20" ht="12.95" customHeight="1">
      <c r="A63" s="44"/>
      <c r="B63" s="134"/>
      <c r="C63" s="134"/>
      <c r="D63" s="134"/>
      <c r="E63" s="134"/>
      <c r="F63" s="134"/>
      <c r="G63" s="134"/>
      <c r="H63" s="45"/>
    </row>
    <row r="64" spans="1:20" ht="12.95" customHeight="1">
      <c r="A64" s="44"/>
      <c r="B64" s="134"/>
      <c r="C64" s="134"/>
      <c r="D64" s="134"/>
      <c r="E64" s="134"/>
      <c r="F64" s="134"/>
      <c r="G64" s="134"/>
      <c r="H64" s="45"/>
    </row>
    <row r="65" spans="1:8" ht="12.75" customHeight="1">
      <c r="A65" s="44"/>
      <c r="B65" s="134"/>
      <c r="C65" s="134"/>
      <c r="D65" s="134"/>
      <c r="E65" s="134"/>
      <c r="F65" s="134"/>
      <c r="G65" s="134"/>
      <c r="H65" s="45"/>
    </row>
    <row r="66" spans="1:8" ht="12.75" customHeight="1">
      <c r="A66" s="44"/>
      <c r="B66" s="134"/>
      <c r="C66" s="134"/>
      <c r="D66" s="134"/>
      <c r="E66" s="134"/>
      <c r="F66" s="134"/>
      <c r="G66" s="134"/>
      <c r="H66" s="45"/>
    </row>
    <row r="67" spans="1:8" ht="12.75" customHeight="1">
      <c r="A67" s="44"/>
      <c r="B67" s="134"/>
      <c r="C67" s="134"/>
      <c r="D67" s="134"/>
      <c r="E67" s="134"/>
      <c r="F67" s="134"/>
      <c r="G67" s="134"/>
      <c r="H67" s="45"/>
    </row>
    <row r="68" spans="1:8" ht="12.75" customHeight="1">
      <c r="A68" s="44"/>
      <c r="B68" s="134"/>
      <c r="C68" s="134"/>
      <c r="D68" s="134"/>
      <c r="E68" s="134"/>
      <c r="F68" s="134"/>
      <c r="G68" s="134"/>
      <c r="H68" s="45"/>
    </row>
    <row r="69" spans="1:8" ht="12.75" customHeight="1">
      <c r="A69" s="44"/>
      <c r="B69" s="134"/>
      <c r="C69" s="134"/>
      <c r="D69" s="134"/>
      <c r="E69" s="134"/>
      <c r="F69" s="134"/>
      <c r="G69" s="134"/>
      <c r="H69" s="45"/>
    </row>
    <row r="70" spans="1:8" ht="12.75" customHeight="1">
      <c r="A70" s="44"/>
      <c r="B70" s="134"/>
      <c r="C70" s="134"/>
      <c r="D70" s="134"/>
      <c r="E70" s="134"/>
      <c r="F70" s="134"/>
      <c r="G70" s="134"/>
      <c r="H70" s="45"/>
    </row>
    <row r="71" spans="1:8" ht="12.75" customHeight="1">
      <c r="A71" s="44"/>
      <c r="B71" s="134"/>
      <c r="C71" s="134"/>
      <c r="D71" s="134"/>
      <c r="E71" s="134"/>
      <c r="F71" s="134"/>
      <c r="G71" s="134"/>
      <c r="H71" s="45"/>
    </row>
    <row r="72" spans="1:8" ht="12.75" customHeight="1">
      <c r="A72" s="44"/>
      <c r="B72" s="134"/>
      <c r="C72" s="134"/>
      <c r="D72" s="134"/>
      <c r="E72" s="134"/>
      <c r="F72" s="134"/>
      <c r="G72" s="134"/>
      <c r="H72" s="45"/>
    </row>
    <row r="73" spans="1:8" ht="12.75" customHeight="1">
      <c r="A73" s="44"/>
      <c r="B73" s="134"/>
      <c r="C73" s="134"/>
      <c r="D73" s="134"/>
      <c r="E73" s="134"/>
      <c r="F73" s="134"/>
      <c r="G73" s="134"/>
      <c r="H73" s="45"/>
    </row>
    <row r="74" spans="1:8" ht="12.75" customHeight="1">
      <c r="A74" s="44"/>
      <c r="B74" s="134"/>
      <c r="C74" s="134"/>
      <c r="D74" s="134"/>
      <c r="E74" s="134"/>
      <c r="F74" s="134"/>
      <c r="G74" s="134"/>
      <c r="H74" s="45"/>
    </row>
    <row r="75" spans="1:8" ht="12.75" customHeight="1">
      <c r="A75" s="44"/>
      <c r="B75" s="134"/>
      <c r="C75" s="134"/>
      <c r="D75" s="134"/>
      <c r="E75" s="134"/>
      <c r="F75" s="134"/>
      <c r="G75" s="134"/>
      <c r="H75" s="45"/>
    </row>
    <row r="76" spans="1:8" ht="12.75" customHeight="1">
      <c r="A76" s="44"/>
      <c r="B76" s="134"/>
      <c r="C76" s="134"/>
      <c r="D76" s="134"/>
      <c r="E76" s="134"/>
      <c r="F76" s="134"/>
      <c r="G76" s="134"/>
      <c r="H76" s="45"/>
    </row>
    <row r="77" spans="1:8" ht="12.75" customHeight="1">
      <c r="A77" s="44"/>
      <c r="B77" s="134"/>
      <c r="C77" s="134"/>
      <c r="D77" s="134"/>
      <c r="E77" s="134"/>
      <c r="F77" s="134"/>
      <c r="G77" s="134"/>
      <c r="H77" s="45"/>
    </row>
    <row r="78" spans="1:8" ht="12.75" customHeight="1">
      <c r="A78" s="44"/>
      <c r="B78" s="134"/>
      <c r="C78" s="134"/>
      <c r="D78" s="134"/>
      <c r="E78" s="134"/>
      <c r="F78" s="134"/>
      <c r="G78" s="134"/>
      <c r="H78" s="45"/>
    </row>
    <row r="79" spans="1:8" ht="12.75" customHeight="1">
      <c r="A79" s="44"/>
      <c r="B79" s="134"/>
      <c r="C79" s="134"/>
      <c r="D79" s="134"/>
      <c r="E79" s="134"/>
      <c r="F79" s="134"/>
      <c r="G79" s="134"/>
      <c r="H79" s="45"/>
    </row>
    <row r="80" spans="1:8" ht="12.75" customHeight="1">
      <c r="A80" s="44"/>
      <c r="B80" s="134"/>
      <c r="C80" s="134"/>
      <c r="D80" s="134"/>
      <c r="E80" s="134"/>
      <c r="F80" s="134"/>
      <c r="G80" s="134"/>
      <c r="H80" s="45"/>
    </row>
    <row r="81" spans="1:8" ht="12.75" customHeight="1">
      <c r="A81" s="44"/>
      <c r="B81" s="134"/>
      <c r="C81" s="134"/>
      <c r="D81" s="134"/>
      <c r="E81" s="134"/>
      <c r="F81" s="134"/>
      <c r="G81" s="134"/>
      <c r="H81" s="45"/>
    </row>
    <row r="82" spans="1:8" ht="12.75" customHeight="1">
      <c r="A82" s="44"/>
      <c r="B82" s="134"/>
      <c r="C82" s="134"/>
      <c r="D82" s="134"/>
      <c r="E82" s="134"/>
      <c r="F82" s="134"/>
      <c r="G82" s="134"/>
      <c r="H82" s="45"/>
    </row>
    <row r="83" spans="1:8" ht="12.75" customHeight="1">
      <c r="A83" s="44"/>
      <c r="B83" s="134"/>
      <c r="C83" s="134"/>
      <c r="D83" s="134"/>
      <c r="E83" s="134"/>
      <c r="F83" s="134"/>
      <c r="G83" s="134"/>
      <c r="H83" s="45"/>
    </row>
    <row r="84" spans="1:8" ht="12.75" customHeight="1">
      <c r="A84" s="44"/>
      <c r="B84" s="134"/>
      <c r="C84" s="134"/>
      <c r="D84" s="134"/>
      <c r="E84" s="134"/>
      <c r="F84" s="134"/>
      <c r="G84" s="134"/>
      <c r="H84" s="45"/>
    </row>
    <row r="85" spans="1:8" ht="12.75" customHeight="1">
      <c r="A85" s="44"/>
      <c r="B85" s="134"/>
      <c r="C85" s="134"/>
      <c r="D85" s="134"/>
      <c r="E85" s="134"/>
      <c r="F85" s="134"/>
      <c r="G85" s="134"/>
      <c r="H85" s="45"/>
    </row>
    <row r="86" spans="1:8" ht="12.75" customHeight="1">
      <c r="A86" s="44"/>
      <c r="B86" s="134"/>
      <c r="C86" s="134"/>
      <c r="D86" s="134"/>
      <c r="E86" s="134"/>
      <c r="F86" s="134"/>
      <c r="G86" s="134"/>
      <c r="H86" s="45"/>
    </row>
    <row r="87" spans="1:8" ht="12.75" customHeight="1">
      <c r="A87" s="44"/>
      <c r="B87" s="134"/>
      <c r="C87" s="134"/>
      <c r="D87" s="134"/>
      <c r="E87" s="134"/>
      <c r="F87" s="134"/>
      <c r="G87" s="134"/>
      <c r="H87" s="45"/>
    </row>
    <row r="88" spans="1:8" ht="12.75" customHeight="1">
      <c r="A88" s="44"/>
      <c r="B88" s="134"/>
      <c r="C88" s="134"/>
      <c r="D88" s="134"/>
      <c r="E88" s="134"/>
      <c r="F88" s="134"/>
      <c r="G88" s="134"/>
      <c r="H88" s="45"/>
    </row>
    <row r="89" spans="1:8" ht="12.75" customHeight="1">
      <c r="A89" s="44"/>
      <c r="B89" s="134"/>
      <c r="C89" s="134"/>
      <c r="D89" s="134"/>
      <c r="E89" s="134"/>
      <c r="F89" s="134"/>
      <c r="G89" s="134"/>
      <c r="H89" s="45"/>
    </row>
    <row r="90" spans="1:8" ht="12.75" customHeight="1">
      <c r="A90" s="44"/>
      <c r="B90" s="134"/>
      <c r="C90" s="134"/>
      <c r="D90" s="134"/>
      <c r="E90" s="134"/>
      <c r="F90" s="134"/>
      <c r="G90" s="134"/>
      <c r="H90" s="45"/>
    </row>
    <row r="91" spans="1:8" ht="12.75" customHeight="1">
      <c r="A91" s="44"/>
      <c r="B91" s="134"/>
      <c r="C91" s="134"/>
      <c r="D91" s="134"/>
      <c r="E91" s="134"/>
      <c r="F91" s="134"/>
      <c r="G91" s="134"/>
      <c r="H91" s="45"/>
    </row>
    <row r="92" spans="1:8" ht="12.75" customHeight="1">
      <c r="A92" s="44"/>
      <c r="B92" s="134"/>
      <c r="C92" s="134"/>
      <c r="D92" s="134"/>
      <c r="E92" s="134"/>
      <c r="F92" s="134"/>
      <c r="G92" s="134"/>
      <c r="H92" s="45"/>
    </row>
    <row r="93" spans="1:8" ht="12.75" customHeight="1">
      <c r="A93" s="44"/>
      <c r="B93" s="134"/>
      <c r="C93" s="134"/>
      <c r="D93" s="134"/>
      <c r="E93" s="134"/>
      <c r="F93" s="134"/>
      <c r="G93" s="134"/>
      <c r="H93" s="45"/>
    </row>
    <row r="94" spans="1:8" ht="12.75" customHeight="1">
      <c r="A94" s="44"/>
      <c r="B94" s="134"/>
      <c r="C94" s="134"/>
      <c r="D94" s="134"/>
      <c r="E94" s="134"/>
      <c r="F94" s="134"/>
      <c r="G94" s="134"/>
      <c r="H94" s="45"/>
    </row>
    <row r="95" spans="1:8" ht="12.75" customHeight="1">
      <c r="A95" s="44"/>
      <c r="B95" s="134"/>
      <c r="C95" s="134"/>
      <c r="D95" s="134"/>
      <c r="E95" s="134"/>
      <c r="F95" s="134"/>
      <c r="G95" s="134"/>
      <c r="H95" s="45"/>
    </row>
    <row r="96" spans="1:8" ht="12.75" customHeight="1">
      <c r="A96" s="44"/>
      <c r="B96" s="134"/>
      <c r="C96" s="134"/>
      <c r="D96" s="134"/>
      <c r="E96" s="134"/>
      <c r="F96" s="134"/>
      <c r="G96" s="134"/>
      <c r="H96" s="45"/>
    </row>
    <row r="97" spans="1:8" ht="12.75" customHeight="1">
      <c r="A97" s="44"/>
      <c r="B97" s="134"/>
      <c r="C97" s="134"/>
      <c r="D97" s="134"/>
      <c r="E97" s="134"/>
      <c r="F97" s="134"/>
      <c r="G97" s="134"/>
      <c r="H97" s="45"/>
    </row>
    <row r="98" spans="1:8" ht="12.75" customHeight="1">
      <c r="A98" s="44"/>
      <c r="B98" s="134"/>
      <c r="C98" s="134"/>
      <c r="D98" s="134"/>
      <c r="E98" s="134"/>
      <c r="F98" s="134"/>
      <c r="G98" s="134"/>
      <c r="H98" s="45"/>
    </row>
    <row r="99" spans="1:8" ht="12.75" customHeight="1">
      <c r="A99" s="44"/>
      <c r="B99" s="134"/>
      <c r="C99" s="134"/>
      <c r="D99" s="134"/>
      <c r="E99" s="134"/>
      <c r="F99" s="134"/>
      <c r="G99" s="134"/>
      <c r="H99" s="45"/>
    </row>
    <row r="100" spans="1:8" ht="12.75" customHeight="1">
      <c r="A100" s="26"/>
      <c r="B100" s="412"/>
      <c r="C100" s="679"/>
      <c r="D100" s="26"/>
      <c r="E100" s="26"/>
      <c r="F100" s="172"/>
      <c r="G100" s="26"/>
    </row>
    <row r="101" spans="1:8" ht="12.75" customHeight="1">
      <c r="A101" s="28"/>
      <c r="B101" s="42"/>
      <c r="C101" s="161"/>
      <c r="D101" s="42"/>
      <c r="E101" s="42"/>
      <c r="F101" s="161"/>
      <c r="G101" s="42"/>
      <c r="H101" s="42"/>
    </row>
    <row r="102" spans="1:8" ht="12.75" customHeight="1">
      <c r="A102" s="28"/>
      <c r="B102" s="42"/>
      <c r="C102" s="161"/>
      <c r="D102" s="42"/>
      <c r="E102" s="42"/>
      <c r="F102" s="161"/>
      <c r="G102" s="42"/>
      <c r="H102" s="42"/>
    </row>
    <row r="103" spans="1:8" ht="12.75" customHeight="1">
      <c r="A103" s="28"/>
      <c r="B103" s="42"/>
      <c r="C103" s="161"/>
      <c r="D103" s="42"/>
      <c r="E103" s="42"/>
      <c r="F103" s="161"/>
      <c r="G103" s="42"/>
      <c r="H103" s="42"/>
    </row>
    <row r="104" spans="1:8" ht="12.75" customHeight="1"/>
    <row r="105" spans="1:8" ht="12.75" customHeight="1"/>
    <row r="106" spans="1:8" ht="12.75" customHeight="1"/>
    <row r="107" spans="1:8" ht="12.75" customHeight="1"/>
    <row r="108" spans="1:8" ht="12.75" customHeight="1"/>
    <row r="109" spans="1:8" ht="12.75" customHeight="1"/>
    <row r="110" spans="1:8" ht="12.75" customHeight="1"/>
    <row r="111" spans="1:8" ht="12.75" customHeight="1"/>
    <row r="112" spans="1: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sheetData>
  <phoneticPr fontId="25" type="noConversion"/>
  <pageMargins left="0.51181102362204722" right="0.51181102362204722"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40"/>
  <sheetViews>
    <sheetView zoomScaleNormal="100" workbookViewId="0">
      <pane ySplit="3" topLeftCell="A4" activePane="bottomLeft" state="frozen"/>
      <selection activeCell="E6" sqref="E6"/>
      <selection pane="bottomLeft" activeCell="H36" sqref="H36"/>
    </sheetView>
  </sheetViews>
  <sheetFormatPr defaultColWidth="8.85546875" defaultRowHeight="12.75"/>
  <cols>
    <col min="1" max="1" width="18.140625" customWidth="1"/>
    <col min="2" max="2" width="10.28515625" customWidth="1"/>
    <col min="3" max="3" width="15.5703125" bestFit="1" customWidth="1"/>
    <col min="4" max="4" width="12.5703125" customWidth="1"/>
    <col min="5" max="5" width="11.140625" customWidth="1"/>
    <col min="6" max="6" width="12.42578125" customWidth="1"/>
    <col min="7" max="7" width="12" customWidth="1"/>
    <col min="8" max="8" width="8.85546875" customWidth="1"/>
    <col min="9" max="9" width="8.85546875" style="181" customWidth="1"/>
    <col min="10" max="10" width="8.85546875" customWidth="1"/>
    <col min="11" max="11" width="18.7109375" bestFit="1" customWidth="1"/>
    <col min="12" max="12" width="7.42578125" bestFit="1" customWidth="1"/>
    <col min="13" max="13" width="9.7109375" bestFit="1" customWidth="1"/>
    <col min="14" max="14" width="9.85546875" bestFit="1" customWidth="1"/>
    <col min="15" max="15" width="16.140625" bestFit="1" customWidth="1"/>
    <col min="16" max="16" width="6.28515625" bestFit="1" customWidth="1"/>
  </cols>
  <sheetData>
    <row r="1" spans="1:17" ht="15">
      <c r="A1" s="40" t="s">
        <v>581</v>
      </c>
      <c r="B1" s="40"/>
      <c r="C1" s="40"/>
    </row>
    <row r="2" spans="1:17" ht="8.25" customHeight="1"/>
    <row r="3" spans="1:17" s="71" customFormat="1" ht="24" customHeight="1">
      <c r="A3" s="11"/>
      <c r="B3" s="579" t="s">
        <v>122</v>
      </c>
      <c r="C3" s="357" t="s">
        <v>524</v>
      </c>
      <c r="D3" s="357" t="s">
        <v>50</v>
      </c>
      <c r="E3" s="357" t="s">
        <v>51</v>
      </c>
      <c r="F3" s="357" t="s">
        <v>52</v>
      </c>
      <c r="G3" s="357" t="s">
        <v>53</v>
      </c>
      <c r="I3" s="14"/>
      <c r="J3" s="10"/>
      <c r="K3" s="418"/>
      <c r="L3" s="418"/>
      <c r="M3" s="418"/>
      <c r="N3" s="418"/>
      <c r="O3" s="418"/>
      <c r="P3" s="418"/>
      <c r="Q3" s="545"/>
    </row>
    <row r="4" spans="1:17" s="71" customFormat="1" ht="13.5" customHeight="1">
      <c r="A4" s="4" t="s">
        <v>449</v>
      </c>
      <c r="B4" s="4"/>
      <c r="C4" s="185">
        <v>50487</v>
      </c>
      <c r="D4" s="4"/>
      <c r="E4" s="4"/>
      <c r="F4" s="4"/>
      <c r="G4" s="4">
        <v>334</v>
      </c>
      <c r="H4" s="331"/>
    </row>
    <row r="5" spans="1:17" s="71" customFormat="1" ht="13.5" customHeight="1">
      <c r="A5" s="4" t="s">
        <v>310</v>
      </c>
      <c r="B5" s="4">
        <v>404</v>
      </c>
      <c r="C5" s="185">
        <v>73156</v>
      </c>
      <c r="D5" s="4"/>
      <c r="E5" s="4"/>
      <c r="F5" s="4"/>
      <c r="G5" s="4">
        <v>617</v>
      </c>
      <c r="H5" s="331"/>
    </row>
    <row r="6" spans="1:17" s="71" customFormat="1" ht="13.5" customHeight="1">
      <c r="A6" s="4" t="s">
        <v>391</v>
      </c>
      <c r="B6" s="4"/>
      <c r="C6" s="185">
        <v>71297</v>
      </c>
      <c r="D6" s="4"/>
      <c r="E6" s="185">
        <v>1519</v>
      </c>
      <c r="F6" s="4"/>
      <c r="G6" s="4"/>
      <c r="H6" s="331"/>
    </row>
    <row r="7" spans="1:17" s="71" customFormat="1" ht="13.5" customHeight="1">
      <c r="A7" s="4" t="s">
        <v>392</v>
      </c>
      <c r="B7" s="185">
        <v>1382</v>
      </c>
      <c r="C7" s="185">
        <v>64604</v>
      </c>
      <c r="D7" s="4"/>
      <c r="E7" s="4">
        <v>178</v>
      </c>
      <c r="F7" s="4"/>
      <c r="G7" s="185">
        <v>2112</v>
      </c>
      <c r="H7" s="331"/>
    </row>
    <row r="8" spans="1:17" s="71" customFormat="1" ht="13.5" customHeight="1">
      <c r="A8" s="4" t="s">
        <v>452</v>
      </c>
      <c r="B8" s="4">
        <v>75</v>
      </c>
      <c r="C8" s="4"/>
      <c r="D8" s="4"/>
      <c r="E8" s="4"/>
      <c r="F8" s="4"/>
      <c r="G8" s="4"/>
      <c r="H8" s="331"/>
    </row>
    <row r="9" spans="1:17" s="71" customFormat="1" ht="13.5" customHeight="1">
      <c r="A9" s="4" t="s">
        <v>394</v>
      </c>
      <c r="B9" s="4">
        <v>151</v>
      </c>
      <c r="C9" s="185">
        <v>161813</v>
      </c>
      <c r="D9" s="4"/>
      <c r="E9" s="4"/>
      <c r="F9" s="4"/>
      <c r="G9" s="4">
        <v>936</v>
      </c>
      <c r="H9" s="331"/>
    </row>
    <row r="10" spans="1:17" s="71" customFormat="1" ht="13.5" customHeight="1">
      <c r="A10" s="4" t="s">
        <v>453</v>
      </c>
      <c r="B10" s="4">
        <v>19</v>
      </c>
      <c r="C10" s="185">
        <v>80812</v>
      </c>
      <c r="D10" s="4"/>
      <c r="E10" s="4"/>
      <c r="F10" s="4"/>
      <c r="G10" s="4">
        <v>513</v>
      </c>
      <c r="H10" s="331"/>
    </row>
    <row r="11" spans="1:17" s="71" customFormat="1" ht="13.5" customHeight="1">
      <c r="A11" s="4" t="s">
        <v>454</v>
      </c>
      <c r="B11" s="4">
        <v>941</v>
      </c>
      <c r="C11" s="185">
        <v>13927</v>
      </c>
      <c r="D11" s="4"/>
      <c r="E11" s="4">
        <v>138</v>
      </c>
      <c r="F11" s="4"/>
      <c r="G11" s="4"/>
      <c r="H11" s="331"/>
    </row>
    <row r="12" spans="1:17" s="71" customFormat="1" ht="13.5" customHeight="1">
      <c r="A12" s="4" t="s">
        <v>457</v>
      </c>
      <c r="B12" s="4"/>
      <c r="C12" s="185">
        <v>3190</v>
      </c>
      <c r="D12" s="4"/>
      <c r="E12" s="4"/>
      <c r="F12" s="4"/>
      <c r="G12" s="4">
        <v>24</v>
      </c>
      <c r="H12" s="331"/>
    </row>
    <row r="13" spans="1:17" s="71" customFormat="1" ht="13.5" customHeight="1">
      <c r="A13" s="4" t="s">
        <v>396</v>
      </c>
      <c r="B13" s="185">
        <v>2663</v>
      </c>
      <c r="C13" s="185">
        <v>226724</v>
      </c>
      <c r="D13" s="185">
        <v>1458</v>
      </c>
      <c r="E13" s="4">
        <v>303</v>
      </c>
      <c r="F13" s="4"/>
      <c r="G13" s="185">
        <v>15331</v>
      </c>
      <c r="H13" s="331"/>
    </row>
    <row r="14" spans="1:17" s="71" customFormat="1" ht="13.5" customHeight="1">
      <c r="A14" s="4" t="s">
        <v>458</v>
      </c>
      <c r="B14" s="4"/>
      <c r="C14" s="185">
        <v>4303</v>
      </c>
      <c r="D14" s="4"/>
      <c r="E14" s="4"/>
      <c r="F14" s="4"/>
      <c r="G14" s="4"/>
      <c r="H14" s="331"/>
    </row>
    <row r="15" spans="1:17" s="71" customFormat="1" ht="13.5" customHeight="1">
      <c r="A15" s="4" t="s">
        <v>398</v>
      </c>
      <c r="B15" s="4">
        <v>741</v>
      </c>
      <c r="C15" s="185">
        <v>118732</v>
      </c>
      <c r="D15" s="4"/>
      <c r="E15" s="4">
        <v>177</v>
      </c>
      <c r="F15" s="4"/>
      <c r="G15" s="4"/>
      <c r="H15" s="331"/>
    </row>
    <row r="16" spans="1:17" s="71" customFormat="1" ht="13.5" customHeight="1">
      <c r="A16" s="4" t="s">
        <v>170</v>
      </c>
      <c r="B16" s="4"/>
      <c r="C16" s="185">
        <v>24432</v>
      </c>
      <c r="D16" s="4"/>
      <c r="E16" s="4"/>
      <c r="F16" s="4"/>
      <c r="G16" s="4"/>
      <c r="H16" s="331"/>
    </row>
    <row r="17" spans="1:8" s="71" customFormat="1" ht="13.5" customHeight="1">
      <c r="A17" s="4" t="s">
        <v>463</v>
      </c>
      <c r="B17" s="4"/>
      <c r="C17" s="185">
        <v>2105</v>
      </c>
      <c r="D17" s="4"/>
      <c r="E17" s="4"/>
      <c r="F17" s="4"/>
      <c r="G17" s="4"/>
      <c r="H17" s="331"/>
    </row>
    <row r="18" spans="1:8" s="71" customFormat="1" ht="13.5" customHeight="1">
      <c r="A18" s="4" t="s">
        <v>465</v>
      </c>
      <c r="B18" s="4"/>
      <c r="C18" s="185">
        <v>22418</v>
      </c>
      <c r="D18" s="4"/>
      <c r="E18" s="4"/>
      <c r="F18" s="4"/>
      <c r="G18" s="4"/>
      <c r="H18" s="331"/>
    </row>
    <row r="19" spans="1:8" s="71" customFormat="1" ht="13.5" customHeight="1">
      <c r="A19" s="4" t="s">
        <v>400</v>
      </c>
      <c r="B19" s="185">
        <v>2201</v>
      </c>
      <c r="C19" s="185">
        <v>58219</v>
      </c>
      <c r="D19" s="4"/>
      <c r="E19" s="185">
        <v>2869</v>
      </c>
      <c r="F19" s="4"/>
      <c r="G19" s="4"/>
      <c r="H19" s="331"/>
    </row>
    <row r="20" spans="1:8" s="71" customFormat="1" ht="13.5" customHeight="1">
      <c r="A20" s="4" t="s">
        <v>401</v>
      </c>
      <c r="B20" s="4">
        <v>41</v>
      </c>
      <c r="C20" s="185">
        <v>39117</v>
      </c>
      <c r="D20" s="4"/>
      <c r="E20" s="4"/>
      <c r="F20" s="4"/>
      <c r="G20" s="4">
        <v>872</v>
      </c>
      <c r="H20" s="331"/>
    </row>
    <row r="21" spans="1:8" s="71" customFormat="1" ht="13.5" customHeight="1">
      <c r="A21" s="4" t="s">
        <v>402</v>
      </c>
      <c r="B21" s="185">
        <v>1852</v>
      </c>
      <c r="C21" s="185">
        <v>150415</v>
      </c>
      <c r="D21" s="4"/>
      <c r="E21" s="4"/>
      <c r="F21" s="4"/>
      <c r="G21" s="4">
        <v>111</v>
      </c>
      <c r="H21" s="331"/>
    </row>
    <row r="22" spans="1:8" s="71" customFormat="1" ht="13.5" customHeight="1">
      <c r="A22" s="4" t="s">
        <v>193</v>
      </c>
      <c r="B22" s="4">
        <v>210</v>
      </c>
      <c r="C22" s="185">
        <v>48113</v>
      </c>
      <c r="D22" s="4"/>
      <c r="E22" s="185">
        <v>3711</v>
      </c>
      <c r="F22" s="4"/>
      <c r="G22" s="4"/>
      <c r="H22" s="331"/>
    </row>
    <row r="23" spans="1:8" s="71" customFormat="1" ht="13.5" customHeight="1">
      <c r="A23" s="4" t="s">
        <v>403</v>
      </c>
      <c r="B23" s="4">
        <v>817</v>
      </c>
      <c r="C23" s="185">
        <v>156244</v>
      </c>
      <c r="D23" s="4"/>
      <c r="E23" s="4"/>
      <c r="F23" s="4"/>
      <c r="G23" s="4">
        <v>162</v>
      </c>
      <c r="H23" s="331"/>
    </row>
    <row r="24" spans="1:8" s="71" customFormat="1" ht="13.5" customHeight="1">
      <c r="A24" s="4" t="s">
        <v>311</v>
      </c>
      <c r="B24" s="4"/>
      <c r="C24" s="185">
        <v>17042</v>
      </c>
      <c r="D24" s="4"/>
      <c r="E24" s="4"/>
      <c r="F24" s="4"/>
      <c r="G24" s="4"/>
      <c r="H24" s="331"/>
    </row>
    <row r="25" spans="1:8" s="71" customFormat="1" ht="13.5" customHeight="1">
      <c r="A25" s="4" t="s">
        <v>312</v>
      </c>
      <c r="B25" s="4"/>
      <c r="C25" s="185">
        <v>32591</v>
      </c>
      <c r="D25" s="185">
        <v>1670</v>
      </c>
      <c r="E25" s="4"/>
      <c r="F25" s="4"/>
      <c r="G25" s="185">
        <v>3325</v>
      </c>
      <c r="H25" s="331"/>
    </row>
    <row r="26" spans="1:8" s="71" customFormat="1" ht="13.5" customHeight="1">
      <c r="A26" s="4" t="s">
        <v>194</v>
      </c>
      <c r="B26" s="4">
        <v>279</v>
      </c>
      <c r="C26" s="185">
        <v>67121</v>
      </c>
      <c r="D26" s="185">
        <v>1119</v>
      </c>
      <c r="E26" s="4"/>
      <c r="F26" s="4"/>
      <c r="G26" s="4"/>
      <c r="H26" s="331"/>
    </row>
    <row r="27" spans="1:8" s="71" customFormat="1" ht="13.5" customHeight="1">
      <c r="A27" s="4" t="s">
        <v>405</v>
      </c>
      <c r="B27" s="4">
        <v>84</v>
      </c>
      <c r="C27" s="185">
        <v>43773</v>
      </c>
      <c r="D27" s="4"/>
      <c r="E27" s="4">
        <v>18</v>
      </c>
      <c r="F27" s="4"/>
      <c r="G27" s="4"/>
      <c r="H27" s="331"/>
    </row>
    <row r="28" spans="1:8" s="71" customFormat="1" ht="13.5" customHeight="1">
      <c r="A28" s="4" t="s">
        <v>313</v>
      </c>
      <c r="B28" s="4">
        <v>34</v>
      </c>
      <c r="C28" s="185">
        <v>13805</v>
      </c>
      <c r="D28" s="4"/>
      <c r="E28" s="4">
        <v>621</v>
      </c>
      <c r="F28" s="4"/>
      <c r="G28" s="4"/>
      <c r="H28" s="331"/>
    </row>
    <row r="29" spans="1:8" s="71" customFormat="1" ht="13.5" customHeight="1">
      <c r="A29" s="4" t="s">
        <v>471</v>
      </c>
      <c r="B29" s="4"/>
      <c r="C29" s="185">
        <v>6964</v>
      </c>
      <c r="D29" s="4"/>
      <c r="E29" s="4"/>
      <c r="F29" s="4"/>
      <c r="G29" s="4"/>
      <c r="H29" s="331"/>
    </row>
    <row r="30" spans="1:8" s="71" customFormat="1" ht="13.5" customHeight="1">
      <c r="A30" s="4" t="s">
        <v>472</v>
      </c>
      <c r="B30" s="4"/>
      <c r="C30" s="185">
        <v>68488</v>
      </c>
      <c r="D30" s="4"/>
      <c r="E30" s="4"/>
      <c r="F30" s="4"/>
      <c r="G30" s="4">
        <v>2</v>
      </c>
      <c r="H30" s="331"/>
    </row>
    <row r="31" spans="1:8" s="71" customFormat="1" ht="13.5" customHeight="1">
      <c r="A31" s="4" t="s">
        <v>484</v>
      </c>
      <c r="B31" s="4">
        <v>17</v>
      </c>
      <c r="C31" s="185">
        <v>23360</v>
      </c>
      <c r="D31" s="4"/>
      <c r="E31" s="4">
        <v>140</v>
      </c>
      <c r="F31" s="4"/>
      <c r="G31" s="4">
        <v>78</v>
      </c>
      <c r="H31" s="331"/>
    </row>
    <row r="32" spans="1:8" s="71" customFormat="1" ht="13.5" customHeight="1">
      <c r="A32" s="4" t="s">
        <v>406</v>
      </c>
      <c r="B32" s="4"/>
      <c r="C32" s="185">
        <v>103080</v>
      </c>
      <c r="D32" s="4"/>
      <c r="E32" s="4"/>
      <c r="F32" s="4"/>
      <c r="G32" s="4">
        <v>75</v>
      </c>
      <c r="H32" s="331"/>
    </row>
    <row r="33" spans="1:8" s="71" customFormat="1" ht="13.5" customHeight="1">
      <c r="A33" s="4" t="s">
        <v>152</v>
      </c>
      <c r="B33" s="4"/>
      <c r="C33" s="185">
        <v>23009</v>
      </c>
      <c r="D33" s="4"/>
      <c r="E33" s="4"/>
      <c r="F33" s="4"/>
      <c r="G33" s="185">
        <v>1125</v>
      </c>
      <c r="H33" s="331"/>
    </row>
    <row r="34" spans="1:8" s="71" customFormat="1" ht="13.5" customHeight="1">
      <c r="A34" s="4" t="s">
        <v>407</v>
      </c>
      <c r="B34" s="4"/>
      <c r="C34" s="185">
        <v>106264</v>
      </c>
      <c r="D34" s="4"/>
      <c r="E34" s="185">
        <v>1000</v>
      </c>
      <c r="F34" s="4">
        <v>9</v>
      </c>
      <c r="G34" s="4">
        <v>386</v>
      </c>
      <c r="H34" s="331"/>
    </row>
    <row r="35" spans="1:8" s="71" customFormat="1" ht="13.5" customHeight="1">
      <c r="A35" s="4" t="s">
        <v>157</v>
      </c>
      <c r="B35" s="4">
        <v>6</v>
      </c>
      <c r="C35" s="185">
        <v>34838</v>
      </c>
      <c r="D35" s="4"/>
      <c r="E35" s="4"/>
      <c r="F35" s="4"/>
      <c r="G35" s="4"/>
      <c r="H35" s="331"/>
    </row>
    <row r="36" spans="1:8" s="71" customFormat="1" ht="13.5" customHeight="1">
      <c r="A36" s="4" t="s">
        <v>488</v>
      </c>
      <c r="B36" s="4">
        <v>43</v>
      </c>
      <c r="C36" s="185">
        <v>63145</v>
      </c>
      <c r="D36" s="4">
        <v>349</v>
      </c>
      <c r="E36" s="4"/>
      <c r="F36" s="4"/>
      <c r="G36" s="4"/>
      <c r="H36" s="331"/>
    </row>
    <row r="37" spans="1:8" s="71" customFormat="1" ht="13.5" customHeight="1">
      <c r="A37" s="4" t="s">
        <v>489</v>
      </c>
      <c r="B37" s="4">
        <v>127</v>
      </c>
      <c r="C37" s="185">
        <v>68993</v>
      </c>
      <c r="D37" s="4"/>
      <c r="E37" s="4"/>
      <c r="F37" s="4"/>
      <c r="G37" s="4">
        <v>90</v>
      </c>
      <c r="H37" s="331"/>
    </row>
    <row r="38" spans="1:8" s="71" customFormat="1" ht="13.5" customHeight="1">
      <c r="A38" s="4" t="s">
        <v>171</v>
      </c>
      <c r="B38" s="4">
        <v>24</v>
      </c>
      <c r="C38" s="185">
        <v>1504</v>
      </c>
      <c r="D38" s="4"/>
      <c r="E38" s="4">
        <v>368</v>
      </c>
      <c r="F38" s="4"/>
      <c r="G38" s="4"/>
      <c r="H38" s="331"/>
    </row>
    <row r="39" spans="1:8" s="71" customFormat="1" ht="13.5" customHeight="1">
      <c r="A39" s="4" t="s">
        <v>492</v>
      </c>
      <c r="B39" s="4"/>
      <c r="C39" s="185">
        <v>1414</v>
      </c>
      <c r="D39" s="4"/>
      <c r="E39" s="4"/>
      <c r="F39" s="4"/>
      <c r="G39" s="4"/>
      <c r="H39" s="331"/>
    </row>
    <row r="40" spans="1:8" s="71" customFormat="1" ht="13.5" customHeight="1">
      <c r="A40" s="4" t="s">
        <v>493</v>
      </c>
      <c r="B40" s="4"/>
      <c r="C40" s="185">
        <v>5355</v>
      </c>
      <c r="D40" s="4"/>
      <c r="E40" s="4"/>
      <c r="F40" s="4"/>
      <c r="G40" s="4">
        <v>11</v>
      </c>
      <c r="H40" s="331"/>
    </row>
    <row r="41" spans="1:8" s="71" customFormat="1" ht="13.5" customHeight="1">
      <c r="A41" s="4" t="s">
        <v>409</v>
      </c>
      <c r="B41" s="4"/>
      <c r="C41" s="185">
        <v>70007</v>
      </c>
      <c r="D41" s="4"/>
      <c r="E41" s="4"/>
      <c r="F41" s="4"/>
      <c r="G41" s="4"/>
      <c r="H41" s="331"/>
    </row>
    <row r="42" spans="1:8" s="71" customFormat="1" ht="13.5" customHeight="1">
      <c r="A42" s="4" t="s">
        <v>525</v>
      </c>
      <c r="B42" s="4"/>
      <c r="C42" s="185">
        <v>183751</v>
      </c>
      <c r="D42" s="4"/>
      <c r="E42" s="4"/>
      <c r="F42" s="4"/>
      <c r="G42" s="4">
        <v>317</v>
      </c>
      <c r="H42" s="331"/>
    </row>
    <row r="43" spans="1:8" s="71" customFormat="1" ht="13.5" customHeight="1">
      <c r="A43" s="4" t="s">
        <v>411</v>
      </c>
      <c r="B43" s="185">
        <v>3104</v>
      </c>
      <c r="C43" s="185">
        <v>191647</v>
      </c>
      <c r="D43" s="185">
        <v>4408</v>
      </c>
      <c r="E43" s="185">
        <v>16484</v>
      </c>
      <c r="F43" s="4">
        <v>705</v>
      </c>
      <c r="G43" s="185">
        <v>2979</v>
      </c>
      <c r="H43" s="331"/>
    </row>
    <row r="44" spans="1:8" s="71" customFormat="1" ht="13.5" customHeight="1">
      <c r="A44" s="4" t="s">
        <v>412</v>
      </c>
      <c r="B44" s="185">
        <v>3550</v>
      </c>
      <c r="C44" s="185">
        <v>311076</v>
      </c>
      <c r="D44" s="4"/>
      <c r="E44" s="4"/>
      <c r="F44" s="4"/>
      <c r="G44" s="4">
        <v>545</v>
      </c>
      <c r="H44" s="331"/>
    </row>
    <row r="45" spans="1:8" s="71" customFormat="1" ht="13.5" customHeight="1">
      <c r="A45" s="4" t="s">
        <v>414</v>
      </c>
      <c r="B45" s="4">
        <v>932</v>
      </c>
      <c r="C45" s="185">
        <v>176848</v>
      </c>
      <c r="D45" s="4">
        <v>10</v>
      </c>
      <c r="E45" s="185">
        <v>3053</v>
      </c>
      <c r="F45" s="4"/>
      <c r="G45" s="4"/>
      <c r="H45" s="331"/>
    </row>
    <row r="46" spans="1:8" s="71" customFormat="1" ht="13.5" customHeight="1">
      <c r="A46" s="4" t="s">
        <v>496</v>
      </c>
      <c r="B46" s="4">
        <v>44</v>
      </c>
      <c r="C46" s="185">
        <v>29162</v>
      </c>
      <c r="D46" s="4"/>
      <c r="E46" s="4"/>
      <c r="F46" s="4"/>
      <c r="G46" s="4"/>
      <c r="H46" s="331"/>
    </row>
    <row r="47" spans="1:8" s="71" customFormat="1" ht="13.5" customHeight="1">
      <c r="A47" s="4" t="s">
        <v>499</v>
      </c>
      <c r="B47" s="4">
        <v>174</v>
      </c>
      <c r="C47" s="185">
        <v>25148</v>
      </c>
      <c r="D47" s="4"/>
      <c r="E47" s="185">
        <v>2999</v>
      </c>
      <c r="F47" s="4">
        <v>91</v>
      </c>
      <c r="G47" s="4">
        <v>108</v>
      </c>
      <c r="H47" s="331"/>
    </row>
    <row r="48" spans="1:8" s="71" customFormat="1" ht="13.5" customHeight="1">
      <c r="A48" s="4" t="s">
        <v>416</v>
      </c>
      <c r="B48" s="4">
        <v>25</v>
      </c>
      <c r="C48" s="185">
        <v>11568</v>
      </c>
      <c r="D48" s="4"/>
      <c r="E48" s="185">
        <v>1170</v>
      </c>
      <c r="F48" s="4"/>
      <c r="G48" s="4"/>
      <c r="H48" s="331"/>
    </row>
    <row r="49" spans="1:9" s="71" customFormat="1" ht="13.5" customHeight="1">
      <c r="A49" s="4" t="s">
        <v>417</v>
      </c>
      <c r="B49" s="4">
        <v>82</v>
      </c>
      <c r="C49" s="185">
        <v>101833</v>
      </c>
      <c r="D49" s="4"/>
      <c r="E49" s="4"/>
      <c r="F49" s="4"/>
      <c r="G49" s="4"/>
      <c r="H49" s="331"/>
    </row>
    <row r="50" spans="1:9" s="71" customFormat="1" ht="13.5" customHeight="1">
      <c r="A50" s="4" t="s">
        <v>201</v>
      </c>
      <c r="B50" s="4"/>
      <c r="C50" s="185">
        <v>113223</v>
      </c>
      <c r="D50" s="4"/>
      <c r="E50" s="4"/>
      <c r="F50" s="4"/>
      <c r="G50" s="4">
        <v>690</v>
      </c>
      <c r="H50" s="331"/>
    </row>
    <row r="51" spans="1:9" s="71" customFormat="1" ht="13.5" customHeight="1">
      <c r="A51" s="4" t="s">
        <v>501</v>
      </c>
      <c r="B51" s="4"/>
      <c r="C51" s="4">
        <v>6</v>
      </c>
      <c r="D51" s="4"/>
      <c r="E51" s="4"/>
      <c r="F51" s="4"/>
      <c r="G51" s="4">
        <v>2</v>
      </c>
      <c r="H51" s="331"/>
    </row>
    <row r="52" spans="1:9" s="71" customFormat="1" ht="13.5" customHeight="1">
      <c r="A52" s="4" t="s">
        <v>420</v>
      </c>
      <c r="B52" s="185">
        <v>7074</v>
      </c>
      <c r="C52" s="185">
        <v>248960</v>
      </c>
      <c r="D52" s="4">
        <v>107</v>
      </c>
      <c r="E52" s="4">
        <v>12</v>
      </c>
      <c r="F52" s="4"/>
      <c r="G52" s="4">
        <v>204</v>
      </c>
      <c r="H52" s="331"/>
    </row>
    <row r="53" spans="1:9" ht="13.5" customHeight="1">
      <c r="A53" s="4" t="s">
        <v>421</v>
      </c>
      <c r="B53" s="185">
        <v>1200</v>
      </c>
      <c r="C53" s="185">
        <v>170162</v>
      </c>
      <c r="D53" s="4"/>
      <c r="E53" s="4"/>
      <c r="F53" s="4"/>
      <c r="G53" s="4"/>
      <c r="H53" s="168"/>
      <c r="I53" s="183"/>
    </row>
    <row r="54" spans="1:9" s="71" customFormat="1" ht="13.5" customHeight="1">
      <c r="A54" s="4" t="s">
        <v>502</v>
      </c>
      <c r="B54" s="4"/>
      <c r="C54" s="185">
        <v>5146</v>
      </c>
      <c r="D54" s="4"/>
      <c r="E54" s="4">
        <v>23</v>
      </c>
      <c r="F54" s="4"/>
      <c r="G54" s="4">
        <v>100</v>
      </c>
    </row>
    <row r="55" spans="1:9" ht="12.95" customHeight="1">
      <c r="A55" s="4" t="s">
        <v>422</v>
      </c>
      <c r="B55" s="4">
        <v>401</v>
      </c>
      <c r="C55" s="185">
        <v>126270</v>
      </c>
      <c r="D55" s="4"/>
      <c r="E55" s="185">
        <v>7726</v>
      </c>
      <c r="F55" s="4"/>
      <c r="G55" s="4"/>
    </row>
    <row r="56" spans="1:9" ht="12.95" customHeight="1">
      <c r="A56" s="4" t="s">
        <v>504</v>
      </c>
      <c r="B56" s="4">
        <v>7</v>
      </c>
      <c r="C56" s="185">
        <v>15475</v>
      </c>
      <c r="D56" s="4"/>
      <c r="E56" s="4"/>
      <c r="F56" s="4"/>
      <c r="G56" s="4"/>
    </row>
    <row r="57" spans="1:9" ht="12.95" customHeight="1">
      <c r="A57" s="4" t="s">
        <v>423</v>
      </c>
      <c r="B57" s="185">
        <v>3772</v>
      </c>
      <c r="C57" s="185">
        <v>166254</v>
      </c>
      <c r="D57" s="4"/>
      <c r="E57" s="4"/>
      <c r="F57" s="4"/>
      <c r="G57" s="4"/>
    </row>
    <row r="58" spans="1:9" ht="12.95" customHeight="1">
      <c r="D58" s="134"/>
      <c r="E58" s="134"/>
      <c r="F58" s="134"/>
      <c r="G58" s="134"/>
    </row>
    <row r="59" spans="1:9" ht="12.6" customHeight="1">
      <c r="D59" s="134"/>
      <c r="E59" s="134"/>
      <c r="F59" s="134"/>
      <c r="G59" s="134"/>
    </row>
    <row r="60" spans="1:9" ht="12.6" customHeight="1">
      <c r="D60" s="134"/>
      <c r="E60" s="134"/>
      <c r="F60" s="134"/>
      <c r="G60" s="134"/>
    </row>
    <row r="61" spans="1:9" ht="12.6" customHeight="1">
      <c r="D61" s="134"/>
      <c r="E61" s="134"/>
      <c r="F61" s="134"/>
      <c r="G61" s="134"/>
    </row>
    <row r="62" spans="1:9" ht="12.6" customHeight="1">
      <c r="D62" s="134"/>
      <c r="E62" s="134"/>
      <c r="F62" s="134"/>
      <c r="G62" s="134"/>
    </row>
    <row r="63" spans="1:9" ht="12.6" customHeight="1">
      <c r="D63" s="134"/>
      <c r="E63" s="134"/>
      <c r="F63" s="134"/>
      <c r="G63" s="134"/>
    </row>
    <row r="64" spans="1:9" ht="12.6" customHeight="1">
      <c r="D64" s="134"/>
      <c r="E64" s="134"/>
      <c r="F64" s="134"/>
      <c r="G64" s="134"/>
    </row>
    <row r="65" spans="4:7" ht="12.6" customHeight="1">
      <c r="D65" s="134"/>
      <c r="E65" s="134"/>
      <c r="F65" s="134"/>
      <c r="G65" s="134"/>
    </row>
    <row r="66" spans="4:7" ht="12.6" customHeight="1">
      <c r="D66" s="134"/>
      <c r="E66" s="134"/>
      <c r="F66" s="134"/>
      <c r="G66" s="134"/>
    </row>
    <row r="67" spans="4:7" ht="12.6" customHeight="1">
      <c r="D67" s="134"/>
      <c r="E67" s="134"/>
      <c r="F67" s="134"/>
      <c r="G67" s="134"/>
    </row>
    <row r="68" spans="4:7" ht="12.6" customHeight="1">
      <c r="D68" s="134"/>
      <c r="E68" s="134"/>
      <c r="F68" s="134"/>
      <c r="G68" s="134"/>
    </row>
    <row r="69" spans="4:7" ht="12.6" customHeight="1">
      <c r="D69" s="134"/>
      <c r="E69" s="134"/>
      <c r="F69" s="134"/>
      <c r="G69" s="134"/>
    </row>
    <row r="70" spans="4:7" ht="12.6" customHeight="1">
      <c r="D70" s="134"/>
      <c r="E70" s="134"/>
      <c r="F70" s="134"/>
      <c r="G70" s="134"/>
    </row>
    <row r="71" spans="4:7" ht="12.6" customHeight="1">
      <c r="D71" s="134"/>
      <c r="E71" s="134"/>
      <c r="F71" s="134"/>
      <c r="G71" s="134"/>
    </row>
    <row r="72" spans="4:7" ht="12.6" customHeight="1">
      <c r="D72" s="134"/>
      <c r="E72" s="134"/>
      <c r="F72" s="134"/>
      <c r="G72" s="134"/>
    </row>
    <row r="73" spans="4:7" ht="12.6" customHeight="1">
      <c r="D73" s="134"/>
      <c r="E73" s="134"/>
      <c r="F73" s="134"/>
      <c r="G73" s="134"/>
    </row>
    <row r="74" spans="4:7" ht="12.6" customHeight="1">
      <c r="D74" s="134"/>
      <c r="E74" s="134"/>
      <c r="F74" s="134"/>
      <c r="G74" s="134"/>
    </row>
    <row r="75" spans="4:7" ht="12.6" customHeight="1">
      <c r="D75" s="134"/>
      <c r="E75" s="134"/>
      <c r="F75" s="134"/>
      <c r="G75" s="134"/>
    </row>
    <row r="76" spans="4:7" ht="12.6" customHeight="1">
      <c r="D76" s="134"/>
      <c r="E76" s="134"/>
      <c r="F76" s="134"/>
      <c r="G76" s="134"/>
    </row>
    <row r="77" spans="4:7" ht="12.6" customHeight="1">
      <c r="D77" s="134"/>
      <c r="E77" s="134"/>
      <c r="F77" s="134"/>
      <c r="G77" s="134"/>
    </row>
    <row r="78" spans="4:7" ht="12.6" customHeight="1">
      <c r="D78" s="134"/>
      <c r="E78" s="134"/>
      <c r="F78" s="134"/>
      <c r="G78" s="134"/>
    </row>
    <row r="79" spans="4:7" ht="12.6" customHeight="1">
      <c r="D79" s="134"/>
      <c r="E79" s="134"/>
      <c r="F79" s="134"/>
      <c r="G79" s="134"/>
    </row>
    <row r="80" spans="4:7" ht="12.6" customHeight="1">
      <c r="D80" s="134"/>
      <c r="E80" s="134"/>
      <c r="F80" s="134"/>
      <c r="G80" s="134"/>
    </row>
    <row r="81" spans="4:7" ht="12.6" customHeight="1">
      <c r="D81" s="134"/>
      <c r="E81" s="134"/>
      <c r="F81" s="134"/>
      <c r="G81" s="134"/>
    </row>
    <row r="82" spans="4:7" ht="12.6" customHeight="1">
      <c r="D82" s="134"/>
      <c r="E82" s="134"/>
      <c r="F82" s="134"/>
      <c r="G82" s="134"/>
    </row>
    <row r="83" spans="4:7" ht="12.6" customHeight="1">
      <c r="D83" s="134"/>
      <c r="E83" s="134"/>
      <c r="F83" s="134"/>
      <c r="G83" s="134"/>
    </row>
    <row r="84" spans="4:7" ht="12.6" customHeight="1">
      <c r="D84" s="134"/>
      <c r="E84" s="134"/>
      <c r="F84" s="134"/>
      <c r="G84" s="134"/>
    </row>
    <row r="85" spans="4:7" ht="12.6" customHeight="1">
      <c r="D85" s="134"/>
      <c r="E85" s="134"/>
      <c r="F85" s="134"/>
      <c r="G85" s="134"/>
    </row>
    <row r="86" spans="4:7" ht="12.6" customHeight="1">
      <c r="D86" s="134"/>
      <c r="E86" s="134"/>
      <c r="F86" s="134"/>
      <c r="G86" s="134"/>
    </row>
    <row r="87" spans="4:7" ht="12.6" customHeight="1">
      <c r="D87" s="134"/>
      <c r="E87" s="134"/>
      <c r="F87" s="134"/>
      <c r="G87" s="134"/>
    </row>
    <row r="88" spans="4:7" ht="12.6" customHeight="1">
      <c r="D88" s="134"/>
      <c r="E88" s="134"/>
      <c r="F88" s="134"/>
      <c r="G88" s="134"/>
    </row>
    <row r="89" spans="4:7" ht="12.6" customHeight="1">
      <c r="D89" s="134"/>
      <c r="E89" s="134"/>
      <c r="F89" s="134"/>
      <c r="G89" s="134"/>
    </row>
    <row r="90" spans="4:7" ht="12.6" customHeight="1">
      <c r="D90" s="134"/>
      <c r="E90" s="134"/>
      <c r="F90" s="134"/>
      <c r="G90" s="134"/>
    </row>
    <row r="91" spans="4:7" ht="12.6" customHeight="1">
      <c r="D91" s="134"/>
      <c r="E91" s="134"/>
      <c r="F91" s="134"/>
      <c r="G91" s="134"/>
    </row>
    <row r="92" spans="4:7" ht="12.6" customHeight="1">
      <c r="D92" s="134"/>
      <c r="E92" s="134"/>
      <c r="F92" s="134"/>
      <c r="G92" s="134"/>
    </row>
    <row r="93" spans="4:7" ht="12.6" customHeight="1">
      <c r="D93" s="134"/>
      <c r="E93" s="134"/>
      <c r="F93" s="134"/>
      <c r="G93" s="134"/>
    </row>
    <row r="94" spans="4:7" ht="12.6" customHeight="1">
      <c r="D94" s="134"/>
      <c r="E94" s="134"/>
      <c r="F94" s="134"/>
      <c r="G94" s="134"/>
    </row>
    <row r="95" spans="4:7" ht="12.6" customHeight="1">
      <c r="D95" s="134"/>
      <c r="E95" s="134"/>
      <c r="F95" s="134"/>
      <c r="G95" s="134"/>
    </row>
    <row r="96" spans="4:7" ht="12.6" customHeight="1">
      <c r="D96" s="134"/>
      <c r="E96" s="134"/>
      <c r="F96" s="134"/>
      <c r="G96" s="134"/>
    </row>
    <row r="97" spans="4:7" ht="12.6" customHeight="1">
      <c r="D97" s="134"/>
      <c r="E97" s="134"/>
      <c r="F97" s="134"/>
      <c r="G97" s="134"/>
    </row>
    <row r="98" spans="4:7" ht="12.6" customHeight="1">
      <c r="D98" s="134"/>
      <c r="E98" s="134"/>
      <c r="F98" s="134"/>
      <c r="G98" s="134"/>
    </row>
    <row r="99" spans="4:7" ht="12.6" customHeight="1">
      <c r="D99" s="134"/>
      <c r="E99" s="134"/>
      <c r="F99" s="134"/>
      <c r="G99" s="134"/>
    </row>
    <row r="100" spans="4:7" ht="12.6" customHeight="1">
      <c r="D100" s="134"/>
      <c r="E100" s="134"/>
      <c r="F100" s="134"/>
      <c r="G100" s="134"/>
    </row>
    <row r="101" spans="4:7" ht="12.6" customHeight="1">
      <c r="D101" s="168"/>
      <c r="E101" s="168"/>
      <c r="F101" s="168"/>
      <c r="G101" s="168"/>
    </row>
    <row r="102" spans="4:7" ht="12.6" customHeight="1">
      <c r="D102" s="168"/>
      <c r="E102" s="168"/>
      <c r="F102" s="168"/>
      <c r="G102" s="168"/>
    </row>
    <row r="103" spans="4:7" ht="12.6" customHeight="1">
      <c r="D103" s="168"/>
      <c r="E103" s="168"/>
      <c r="F103" s="168"/>
      <c r="G103" s="168"/>
    </row>
    <row r="104" spans="4:7" ht="12.6" customHeight="1"/>
    <row r="105" spans="4:7" ht="12.6" customHeight="1"/>
    <row r="106" spans="4:7" ht="12.6" customHeight="1"/>
    <row r="107" spans="4:7" ht="12.6" customHeight="1"/>
    <row r="108" spans="4:7" ht="12.6" customHeight="1"/>
    <row r="109" spans="4:7" ht="12.6" customHeight="1"/>
    <row r="110" spans="4:7" ht="12.6" customHeight="1"/>
    <row r="111" spans="4:7" ht="12.6" customHeight="1"/>
    <row r="112" spans="4:7"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64"/>
  <sheetViews>
    <sheetView zoomScaleNormal="100" workbookViewId="0">
      <pane ySplit="3" topLeftCell="A4" activePane="bottomLeft" state="frozen"/>
      <selection activeCell="E6" sqref="E6"/>
      <selection pane="bottomLeft" activeCell="A15" sqref="A15"/>
    </sheetView>
  </sheetViews>
  <sheetFormatPr defaultRowHeight="12.75"/>
  <cols>
    <col min="1" max="1" width="20.140625" style="22" customWidth="1"/>
    <col min="2" max="2" width="17.85546875" style="22" customWidth="1"/>
    <col min="3" max="3" width="16" style="32" customWidth="1"/>
    <col min="4" max="4" width="12.28515625" style="22" customWidth="1"/>
    <col min="5" max="5" width="14.42578125" style="22" customWidth="1"/>
    <col min="6" max="6" width="12.7109375" style="32" customWidth="1"/>
    <col min="9" max="9" width="6.42578125" style="22" customWidth="1"/>
    <col min="10" max="10" width="9.28515625" style="22" customWidth="1"/>
    <col min="11" max="11" width="9.140625" style="22"/>
    <col min="12" max="12" width="19.28515625" style="22" bestFit="1" customWidth="1"/>
    <col min="13" max="13" width="10.7109375" style="22" bestFit="1" customWidth="1"/>
    <col min="14" max="16384" width="9.140625" style="22"/>
  </cols>
  <sheetData>
    <row r="1" spans="1:15" ht="15">
      <c r="A1" s="40" t="s">
        <v>581</v>
      </c>
    </row>
    <row r="2" spans="1:15" ht="12" customHeight="1"/>
    <row r="3" spans="1:15" ht="38.25" customHeight="1">
      <c r="A3" s="33"/>
      <c r="B3" s="579" t="s">
        <v>523</v>
      </c>
      <c r="C3" s="579" t="s">
        <v>644</v>
      </c>
      <c r="D3" s="579" t="s">
        <v>521</v>
      </c>
      <c r="E3" s="579" t="s">
        <v>522</v>
      </c>
      <c r="F3" s="579" t="s">
        <v>645</v>
      </c>
      <c r="I3" s="102"/>
      <c r="J3" s="102"/>
      <c r="L3" s="10"/>
      <c r="M3" s="10"/>
      <c r="N3" s="10"/>
      <c r="O3" s="418"/>
    </row>
    <row r="4" spans="1:15">
      <c r="A4" s="4" t="s">
        <v>315</v>
      </c>
      <c r="B4" s="185">
        <v>12184</v>
      </c>
      <c r="C4" s="382">
        <v>1241</v>
      </c>
      <c r="D4" s="4"/>
      <c r="E4" s="185">
        <v>6277</v>
      </c>
      <c r="F4" s="171"/>
      <c r="I4" s="134"/>
      <c r="J4" s="134"/>
      <c r="L4" s="4"/>
      <c r="M4" s="185"/>
      <c r="N4" s="4"/>
      <c r="O4" s="292"/>
    </row>
    <row r="5" spans="1:15" ht="13.5" customHeight="1">
      <c r="A5" s="4" t="s">
        <v>424</v>
      </c>
      <c r="B5" s="185">
        <v>9216</v>
      </c>
      <c r="C5" s="382">
        <v>1291</v>
      </c>
      <c r="D5" s="185">
        <v>1719</v>
      </c>
      <c r="E5" s="185">
        <v>18417</v>
      </c>
      <c r="F5" s="382">
        <v>2533</v>
      </c>
      <c r="I5" s="134"/>
      <c r="J5" s="134"/>
      <c r="L5" s="4"/>
      <c r="M5" s="185"/>
      <c r="N5" s="185"/>
      <c r="O5" s="292"/>
    </row>
    <row r="6" spans="1:15" ht="13.5" customHeight="1">
      <c r="A6" s="4" t="s">
        <v>425</v>
      </c>
      <c r="B6" s="185">
        <v>8882</v>
      </c>
      <c r="C6" s="171">
        <v>242</v>
      </c>
      <c r="D6" s="4">
        <v>515</v>
      </c>
      <c r="E6" s="185">
        <v>11275</v>
      </c>
      <c r="F6" s="171"/>
      <c r="I6" s="134"/>
      <c r="J6" s="134"/>
      <c r="L6" s="4"/>
      <c r="M6" s="4"/>
      <c r="N6" s="185"/>
      <c r="O6" s="292"/>
    </row>
    <row r="7" spans="1:15" ht="13.5" customHeight="1">
      <c r="A7" s="4" t="s">
        <v>426</v>
      </c>
      <c r="B7" s="185">
        <v>5534</v>
      </c>
      <c r="C7" s="382">
        <v>3375</v>
      </c>
      <c r="D7" s="185">
        <v>3054</v>
      </c>
      <c r="E7" s="185">
        <v>21687</v>
      </c>
      <c r="F7" s="171"/>
      <c r="I7" s="134"/>
      <c r="J7" s="134"/>
      <c r="L7" s="4"/>
      <c r="M7" s="185"/>
      <c r="N7" s="185"/>
      <c r="O7" s="292"/>
    </row>
    <row r="8" spans="1:15" ht="13.5" customHeight="1">
      <c r="A8" s="4" t="s">
        <v>154</v>
      </c>
      <c r="B8" s="185">
        <v>3707</v>
      </c>
      <c r="C8" s="171">
        <v>620</v>
      </c>
      <c r="D8" s="4"/>
      <c r="E8" s="4">
        <v>992</v>
      </c>
      <c r="F8" s="171"/>
      <c r="I8" s="134"/>
      <c r="J8" s="134"/>
      <c r="L8" s="4"/>
      <c r="M8" s="4"/>
      <c r="N8" s="4"/>
      <c r="O8" s="292"/>
    </row>
    <row r="9" spans="1:15" ht="13.5" customHeight="1">
      <c r="A9" s="4" t="s">
        <v>316</v>
      </c>
      <c r="B9" s="185">
        <v>4337</v>
      </c>
      <c r="C9" s="171">
        <v>537</v>
      </c>
      <c r="D9" s="4"/>
      <c r="E9" s="185">
        <v>1451</v>
      </c>
      <c r="F9" s="171"/>
      <c r="I9" s="134"/>
      <c r="J9" s="134"/>
      <c r="L9" s="4"/>
      <c r="M9" s="4"/>
      <c r="N9" s="4"/>
      <c r="O9" s="292"/>
    </row>
    <row r="10" spans="1:15" ht="13.5" customHeight="1">
      <c r="A10" s="4" t="s">
        <v>427</v>
      </c>
      <c r="B10" s="185">
        <v>10495</v>
      </c>
      <c r="C10" s="171">
        <v>278</v>
      </c>
      <c r="D10" s="4"/>
      <c r="E10" s="185">
        <v>14250</v>
      </c>
      <c r="F10" s="171"/>
      <c r="I10" s="134"/>
      <c r="J10" s="134"/>
      <c r="L10" s="4"/>
      <c r="M10" s="4"/>
      <c r="N10" s="4"/>
      <c r="O10" s="292"/>
    </row>
    <row r="11" spans="1:15" ht="13.5" customHeight="1">
      <c r="A11" s="4" t="s">
        <v>510</v>
      </c>
      <c r="B11" s="185">
        <v>5000</v>
      </c>
      <c r="C11" s="171"/>
      <c r="D11" s="4">
        <v>46</v>
      </c>
      <c r="E11" s="4">
        <v>2</v>
      </c>
      <c r="F11" s="171"/>
      <c r="I11" s="134"/>
      <c r="J11" s="134"/>
      <c r="L11" s="4"/>
      <c r="M11" s="4"/>
      <c r="N11" s="4"/>
      <c r="O11" s="292"/>
    </row>
    <row r="12" spans="1:15" ht="13.5" customHeight="1">
      <c r="A12" s="4" t="s">
        <v>428</v>
      </c>
      <c r="B12" s="185">
        <v>43964</v>
      </c>
      <c r="C12" s="382">
        <v>1013</v>
      </c>
      <c r="D12" s="4"/>
      <c r="E12" s="185">
        <v>141191</v>
      </c>
      <c r="F12" s="382">
        <v>25620</v>
      </c>
      <c r="I12" s="134"/>
      <c r="J12" s="134"/>
      <c r="L12" s="4"/>
      <c r="M12" s="185"/>
      <c r="N12" s="185"/>
      <c r="O12" s="292"/>
    </row>
    <row r="13" spans="1:15" ht="13.5" customHeight="1">
      <c r="A13" s="4" t="s">
        <v>429</v>
      </c>
      <c r="B13" s="185">
        <v>20304</v>
      </c>
      <c r="C13" s="171"/>
      <c r="D13" s="185">
        <v>8712</v>
      </c>
      <c r="E13" s="185">
        <v>49098</v>
      </c>
      <c r="F13" s="171"/>
      <c r="I13" s="134"/>
      <c r="J13" s="134"/>
      <c r="L13" s="4"/>
      <c r="M13" s="4"/>
      <c r="N13" s="4"/>
      <c r="O13" s="292"/>
    </row>
    <row r="14" spans="1:15" ht="13.5" customHeight="1">
      <c r="A14" s="4" t="s">
        <v>317</v>
      </c>
      <c r="B14" s="185">
        <v>3124</v>
      </c>
      <c r="C14" s="171"/>
      <c r="D14" s="4"/>
      <c r="E14" s="185">
        <v>1177</v>
      </c>
      <c r="F14" s="171"/>
      <c r="I14" s="134"/>
      <c r="J14" s="134"/>
      <c r="L14" s="4"/>
      <c r="M14" s="4"/>
      <c r="N14" s="4"/>
      <c r="O14" s="292"/>
    </row>
    <row r="15" spans="1:15" ht="13.5" customHeight="1">
      <c r="A15" s="171" t="s">
        <v>554</v>
      </c>
      <c r="B15" s="185">
        <v>1659</v>
      </c>
      <c r="C15" s="171"/>
      <c r="D15" s="4"/>
      <c r="E15" s="4"/>
      <c r="F15" s="171"/>
      <c r="I15" s="134"/>
      <c r="J15" s="134"/>
      <c r="L15" s="4"/>
      <c r="M15" s="4"/>
      <c r="N15" s="4"/>
      <c r="O15" s="292"/>
    </row>
    <row r="16" spans="1:15" ht="13.5" customHeight="1">
      <c r="A16" s="4" t="s">
        <v>514</v>
      </c>
      <c r="B16" s="4">
        <v>350</v>
      </c>
      <c r="C16" s="171"/>
      <c r="D16" s="4"/>
      <c r="E16" s="4">
        <v>67</v>
      </c>
      <c r="F16" s="171"/>
      <c r="I16" s="134"/>
      <c r="J16" s="134"/>
      <c r="L16" s="4"/>
      <c r="M16" s="4"/>
      <c r="N16" s="4"/>
      <c r="O16" s="292"/>
    </row>
    <row r="17" spans="1:15" ht="13.5" customHeight="1">
      <c r="A17" s="4" t="s">
        <v>516</v>
      </c>
      <c r="B17" s="185">
        <v>3951</v>
      </c>
      <c r="C17" s="171"/>
      <c r="D17" s="4"/>
      <c r="E17" s="185">
        <v>2085</v>
      </c>
      <c r="F17" s="171"/>
      <c r="I17" s="134"/>
      <c r="J17" s="134"/>
      <c r="L17" s="4"/>
      <c r="M17" s="4"/>
      <c r="N17" s="4"/>
      <c r="O17" s="292"/>
    </row>
    <row r="18" spans="1:15" ht="13.5" customHeight="1">
      <c r="A18" s="4" t="s">
        <v>430</v>
      </c>
      <c r="B18" s="185">
        <v>14353</v>
      </c>
      <c r="C18" s="171"/>
      <c r="D18" s="185">
        <v>7934</v>
      </c>
      <c r="E18" s="185">
        <v>18258</v>
      </c>
      <c r="F18" s="382">
        <v>4878</v>
      </c>
      <c r="I18" s="134"/>
      <c r="J18" s="134"/>
      <c r="L18" s="4"/>
      <c r="M18" s="4"/>
      <c r="N18" s="185"/>
      <c r="O18" s="292"/>
    </row>
    <row r="19" spans="1:15" ht="13.5" customHeight="1">
      <c r="A19" s="4" t="s">
        <v>431</v>
      </c>
      <c r="B19" s="185">
        <v>14186</v>
      </c>
      <c r="C19" s="382">
        <v>5906</v>
      </c>
      <c r="D19" s="4">
        <v>795</v>
      </c>
      <c r="E19" s="185">
        <v>4665</v>
      </c>
      <c r="F19" s="171"/>
      <c r="I19" s="134"/>
      <c r="J19" s="134"/>
      <c r="L19" s="4"/>
      <c r="M19" s="185"/>
      <c r="N19" s="185"/>
      <c r="O19" s="292"/>
    </row>
    <row r="20" spans="1:15" ht="13.5" customHeight="1">
      <c r="A20" s="4" t="s">
        <v>432</v>
      </c>
      <c r="B20" s="185">
        <v>11600</v>
      </c>
      <c r="C20" s="382">
        <v>1646</v>
      </c>
      <c r="D20" s="185">
        <v>1029</v>
      </c>
      <c r="E20" s="185">
        <v>13274</v>
      </c>
      <c r="F20" s="171"/>
      <c r="I20" s="134"/>
      <c r="J20" s="134"/>
      <c r="L20" s="4"/>
      <c r="M20" s="185"/>
      <c r="N20" s="4"/>
      <c r="O20" s="292"/>
    </row>
    <row r="21" spans="1:15" ht="13.5" customHeight="1">
      <c r="A21" s="4" t="s">
        <v>21</v>
      </c>
      <c r="B21" s="185">
        <v>17939</v>
      </c>
      <c r="C21" s="382">
        <v>3120</v>
      </c>
      <c r="D21" s="4"/>
      <c r="E21" s="185">
        <v>32743</v>
      </c>
      <c r="F21" s="382">
        <v>20260</v>
      </c>
      <c r="I21" s="134"/>
      <c r="J21" s="134"/>
      <c r="L21" s="4"/>
      <c r="M21" s="185"/>
      <c r="N21" s="185"/>
      <c r="O21" s="292"/>
    </row>
    <row r="22" spans="1:15" ht="13.5" customHeight="1">
      <c r="A22" s="4" t="s">
        <v>433</v>
      </c>
      <c r="B22" s="185">
        <v>8040</v>
      </c>
      <c r="C22" s="171">
        <v>438</v>
      </c>
      <c r="D22" s="4"/>
      <c r="E22" s="185">
        <v>6499</v>
      </c>
      <c r="F22" s="171"/>
      <c r="I22" s="134"/>
      <c r="J22" s="134"/>
      <c r="L22" s="4"/>
      <c r="M22" s="4"/>
      <c r="N22" s="185"/>
      <c r="O22" s="292"/>
    </row>
    <row r="23" spans="1:15" ht="13.5" customHeight="1">
      <c r="A23" s="4" t="s">
        <v>434</v>
      </c>
      <c r="B23" s="185">
        <v>12848</v>
      </c>
      <c r="C23" s="382">
        <v>5108</v>
      </c>
      <c r="D23" s="185">
        <v>5497</v>
      </c>
      <c r="E23" s="185">
        <v>40274</v>
      </c>
      <c r="F23" s="171"/>
      <c r="I23" s="134"/>
      <c r="J23" s="134"/>
      <c r="L23" s="4"/>
      <c r="M23" s="185"/>
      <c r="N23" s="185"/>
      <c r="O23" s="292"/>
    </row>
    <row r="24" spans="1:15" ht="13.5" customHeight="1">
      <c r="A24" s="4" t="s">
        <v>318</v>
      </c>
      <c r="B24" s="185">
        <v>60461</v>
      </c>
      <c r="C24" s="382">
        <v>2817</v>
      </c>
      <c r="D24" s="185">
        <v>2011</v>
      </c>
      <c r="E24" s="185">
        <v>60837</v>
      </c>
      <c r="F24" s="382">
        <v>17476</v>
      </c>
      <c r="I24" s="134"/>
      <c r="J24" s="134"/>
      <c r="L24" s="4"/>
      <c r="M24" s="185"/>
      <c r="N24" s="185"/>
      <c r="O24" s="292"/>
    </row>
    <row r="25" spans="1:15" ht="13.5" customHeight="1">
      <c r="A25" s="4" t="s">
        <v>319</v>
      </c>
      <c r="B25" s="185">
        <v>7504</v>
      </c>
      <c r="C25" s="171"/>
      <c r="D25" s="4"/>
      <c r="E25" s="185">
        <v>4463</v>
      </c>
      <c r="F25" s="171"/>
      <c r="I25" s="134"/>
      <c r="J25" s="134"/>
      <c r="L25" s="4"/>
      <c r="M25" s="4"/>
      <c r="N25" s="4"/>
      <c r="O25" s="292"/>
    </row>
    <row r="26" spans="1:15" ht="13.5" customHeight="1">
      <c r="A26" s="4" t="s">
        <v>320</v>
      </c>
      <c r="B26" s="185">
        <v>19106</v>
      </c>
      <c r="C26" s="382">
        <v>1988</v>
      </c>
      <c r="D26" s="4"/>
      <c r="E26" s="185">
        <v>9087</v>
      </c>
      <c r="F26" s="171"/>
      <c r="I26" s="134"/>
      <c r="J26" s="134"/>
      <c r="L26" s="4"/>
      <c r="M26" s="185"/>
      <c r="N26" s="185"/>
      <c r="O26" s="292"/>
    </row>
    <row r="27" spans="1:15" ht="13.5" customHeight="1">
      <c r="A27" s="4" t="s">
        <v>435</v>
      </c>
      <c r="B27" s="185">
        <v>9500</v>
      </c>
      <c r="C27" s="171">
        <v>523</v>
      </c>
      <c r="D27" s="185">
        <v>4079</v>
      </c>
      <c r="E27" s="185">
        <v>31070</v>
      </c>
      <c r="F27" s="171"/>
      <c r="I27" s="134"/>
      <c r="J27" s="134"/>
      <c r="L27" s="4"/>
      <c r="M27" s="4"/>
      <c r="N27" s="185"/>
      <c r="O27" s="292"/>
    </row>
    <row r="28" spans="1:15" ht="13.5" customHeight="1">
      <c r="A28" s="4" t="s">
        <v>436</v>
      </c>
      <c r="B28" s="185">
        <v>17178</v>
      </c>
      <c r="C28" s="382">
        <v>2291</v>
      </c>
      <c r="D28" s="185">
        <v>7311</v>
      </c>
      <c r="E28" s="185">
        <v>30942</v>
      </c>
      <c r="F28" s="171"/>
      <c r="I28" s="134"/>
      <c r="J28" s="134"/>
      <c r="L28" s="4"/>
      <c r="M28" s="185"/>
      <c r="N28" s="185"/>
      <c r="O28" s="292"/>
    </row>
    <row r="29" spans="1:15" ht="13.5" customHeight="1">
      <c r="A29" s="4" t="s">
        <v>437</v>
      </c>
      <c r="B29" s="185">
        <v>5654</v>
      </c>
      <c r="C29" s="171"/>
      <c r="D29" s="4"/>
      <c r="E29" s="185">
        <v>12938</v>
      </c>
      <c r="F29" s="382">
        <v>3653</v>
      </c>
      <c r="I29" s="134"/>
      <c r="J29" s="134"/>
      <c r="L29" s="4"/>
      <c r="M29" s="4"/>
      <c r="N29" s="185"/>
      <c r="O29" s="292"/>
    </row>
    <row r="30" spans="1:15" ht="13.5" customHeight="1">
      <c r="A30" s="4" t="s">
        <v>284</v>
      </c>
      <c r="B30" s="185">
        <v>18363</v>
      </c>
      <c r="C30" s="171">
        <v>880</v>
      </c>
      <c r="D30" s="4"/>
      <c r="E30" s="185">
        <v>16136</v>
      </c>
      <c r="F30" s="171"/>
      <c r="I30" s="134"/>
      <c r="J30" s="134"/>
      <c r="L30" s="4"/>
      <c r="M30" s="4"/>
      <c r="N30" s="185"/>
      <c r="O30" s="292"/>
    </row>
    <row r="31" spans="1:15" ht="13.5" customHeight="1">
      <c r="A31" s="4" t="s">
        <v>285</v>
      </c>
      <c r="B31" s="185">
        <v>3046</v>
      </c>
      <c r="C31" s="171">
        <v>658</v>
      </c>
      <c r="D31" s="4">
        <v>57</v>
      </c>
      <c r="E31" s="185">
        <v>4014</v>
      </c>
      <c r="F31" s="382">
        <v>2338</v>
      </c>
      <c r="I31" s="134"/>
      <c r="J31" s="134"/>
      <c r="L31" s="4"/>
      <c r="M31" s="4"/>
      <c r="N31" s="4"/>
      <c r="O31" s="292"/>
    </row>
    <row r="32" spans="1:15" ht="13.5" customHeight="1">
      <c r="A32" s="4" t="s">
        <v>172</v>
      </c>
      <c r="B32" s="185">
        <v>2101</v>
      </c>
      <c r="C32" s="171">
        <v>457</v>
      </c>
      <c r="D32" s="4">
        <v>18</v>
      </c>
      <c r="E32" s="185">
        <v>2469</v>
      </c>
      <c r="F32" s="171"/>
      <c r="I32" s="134"/>
      <c r="J32" s="134"/>
      <c r="L32" s="4"/>
      <c r="M32" s="4"/>
      <c r="N32" s="4"/>
      <c r="O32" s="292"/>
    </row>
    <row r="33" spans="1:15" ht="13.5" customHeight="1">
      <c r="A33" s="4" t="s">
        <v>438</v>
      </c>
      <c r="B33" s="185">
        <v>1283</v>
      </c>
      <c r="C33" s="171">
        <v>89</v>
      </c>
      <c r="D33" s="185">
        <v>1819</v>
      </c>
      <c r="E33" s="185">
        <v>4053</v>
      </c>
      <c r="F33" s="171"/>
      <c r="I33" s="134"/>
      <c r="J33" s="134"/>
      <c r="L33" s="4"/>
      <c r="M33" s="4"/>
      <c r="N33" s="4"/>
      <c r="O33" s="292"/>
    </row>
    <row r="34" spans="1:15" ht="13.5" customHeight="1">
      <c r="A34" s="4" t="s">
        <v>439</v>
      </c>
      <c r="B34" s="185">
        <v>42100</v>
      </c>
      <c r="C34" s="382">
        <v>4957</v>
      </c>
      <c r="D34" s="185">
        <v>1715</v>
      </c>
      <c r="E34" s="185">
        <v>50196</v>
      </c>
      <c r="F34" s="382">
        <v>25762</v>
      </c>
      <c r="I34" s="134"/>
      <c r="J34" s="134"/>
      <c r="L34" s="4"/>
      <c r="M34" s="185"/>
      <c r="N34" s="185"/>
      <c r="O34" s="292"/>
    </row>
    <row r="35" spans="1:15" ht="13.5" customHeight="1">
      <c r="A35" s="4" t="s">
        <v>441</v>
      </c>
      <c r="B35" s="185">
        <v>14639</v>
      </c>
      <c r="C35" s="171"/>
      <c r="D35" s="185">
        <v>4906</v>
      </c>
      <c r="E35" s="185">
        <v>63719</v>
      </c>
      <c r="F35" s="171"/>
      <c r="I35" s="134"/>
      <c r="J35" s="134"/>
      <c r="L35" s="4"/>
      <c r="M35" s="4"/>
      <c r="N35" s="4"/>
      <c r="O35" s="292"/>
    </row>
    <row r="36" spans="1:15" ht="13.5" customHeight="1">
      <c r="A36" s="4" t="s">
        <v>288</v>
      </c>
      <c r="B36" s="4">
        <v>364</v>
      </c>
      <c r="C36" s="171">
        <v>20</v>
      </c>
      <c r="D36" s="4"/>
      <c r="E36" s="4">
        <v>728</v>
      </c>
      <c r="F36" s="171"/>
      <c r="I36" s="134"/>
      <c r="J36" s="134"/>
      <c r="L36" s="4"/>
      <c r="M36" s="4"/>
      <c r="N36" s="4"/>
      <c r="O36" s="292"/>
    </row>
    <row r="37" spans="1:15" ht="13.5" customHeight="1">
      <c r="A37" s="171" t="s">
        <v>548</v>
      </c>
      <c r="B37" s="185">
        <v>2954</v>
      </c>
      <c r="C37" s="171">
        <v>280</v>
      </c>
      <c r="D37" s="4">
        <v>253</v>
      </c>
      <c r="E37" s="185">
        <v>2511</v>
      </c>
      <c r="F37" s="171"/>
      <c r="I37" s="134"/>
      <c r="J37" s="134"/>
      <c r="L37" s="4"/>
      <c r="M37" s="4"/>
      <c r="N37" s="4"/>
      <c r="O37" s="292"/>
    </row>
    <row r="38" spans="1:15" ht="13.5" customHeight="1">
      <c r="A38" s="4" t="s">
        <v>149</v>
      </c>
      <c r="B38" s="185">
        <v>2081</v>
      </c>
      <c r="C38" s="382">
        <v>1072</v>
      </c>
      <c r="D38" s="4">
        <v>259</v>
      </c>
      <c r="E38" s="185">
        <v>1220</v>
      </c>
      <c r="F38" s="171"/>
      <c r="I38" s="134"/>
      <c r="J38" s="134"/>
      <c r="L38" s="4"/>
      <c r="M38" s="185"/>
      <c r="N38" s="185"/>
      <c r="O38" s="292"/>
    </row>
    <row r="39" spans="1:15" ht="13.5" customHeight="1">
      <c r="A39" s="4" t="s">
        <v>325</v>
      </c>
      <c r="B39" s="4"/>
      <c r="C39" s="171"/>
      <c r="D39" s="4"/>
      <c r="E39" s="4"/>
      <c r="F39" s="171"/>
      <c r="I39" s="134"/>
      <c r="J39" s="134"/>
      <c r="L39" s="4"/>
      <c r="M39" s="4"/>
      <c r="N39" s="4"/>
      <c r="O39" s="292"/>
    </row>
    <row r="40" spans="1:15" ht="13.5" customHeight="1">
      <c r="A40" s="4" t="s">
        <v>295</v>
      </c>
      <c r="B40" s="4">
        <v>390</v>
      </c>
      <c r="C40" s="382">
        <v>1170</v>
      </c>
      <c r="D40" s="4"/>
      <c r="E40" s="4">
        <v>35</v>
      </c>
      <c r="F40" s="171"/>
      <c r="I40" s="134"/>
      <c r="J40" s="134"/>
      <c r="L40" s="4"/>
      <c r="M40" s="185"/>
      <c r="N40" s="4"/>
      <c r="O40" s="292"/>
    </row>
    <row r="41" spans="1:15" ht="13.5" customHeight="1">
      <c r="A41" s="4" t="s">
        <v>442</v>
      </c>
      <c r="B41" s="185">
        <v>30604</v>
      </c>
      <c r="C41" s="382">
        <v>2707</v>
      </c>
      <c r="D41" s="185">
        <v>6466</v>
      </c>
      <c r="E41" s="185">
        <v>62005</v>
      </c>
      <c r="F41" s="171"/>
      <c r="I41" s="134"/>
      <c r="J41" s="134"/>
      <c r="L41" s="4"/>
      <c r="M41" s="185"/>
      <c r="N41" s="4"/>
      <c r="O41" s="292"/>
    </row>
    <row r="42" spans="1:15" ht="13.5" customHeight="1">
      <c r="A42" s="4" t="s">
        <v>443</v>
      </c>
      <c r="B42" s="185">
        <v>19337</v>
      </c>
      <c r="C42" s="382">
        <v>2242</v>
      </c>
      <c r="D42" s="4">
        <v>744</v>
      </c>
      <c r="E42" s="185">
        <v>19275</v>
      </c>
      <c r="F42" s="171"/>
      <c r="I42" s="134"/>
      <c r="J42" s="134"/>
      <c r="L42" s="4"/>
      <c r="M42" s="185"/>
      <c r="N42" s="185"/>
      <c r="O42" s="292"/>
    </row>
    <row r="43" spans="1:15" ht="13.5" customHeight="1">
      <c r="A43" s="4" t="s">
        <v>301</v>
      </c>
      <c r="B43" s="4">
        <v>861</v>
      </c>
      <c r="C43" s="171">
        <v>524</v>
      </c>
      <c r="D43" s="4">
        <v>11</v>
      </c>
      <c r="E43" s="4">
        <v>45</v>
      </c>
      <c r="F43" s="171"/>
      <c r="I43" s="134"/>
      <c r="J43" s="134"/>
      <c r="L43" s="4"/>
      <c r="M43" s="4"/>
      <c r="N43" s="4"/>
      <c r="O43" s="292"/>
    </row>
    <row r="44" spans="1:15" ht="13.5" customHeight="1">
      <c r="A44" s="4" t="s">
        <v>322</v>
      </c>
      <c r="B44" s="185">
        <v>5363</v>
      </c>
      <c r="C44" s="171">
        <v>892</v>
      </c>
      <c r="D44" s="4">
        <v>294</v>
      </c>
      <c r="E44" s="185">
        <v>2916</v>
      </c>
      <c r="F44" s="171"/>
      <c r="I44" s="134"/>
      <c r="J44" s="134"/>
      <c r="L44" s="4"/>
      <c r="M44" s="4"/>
      <c r="N44" s="4"/>
      <c r="O44" s="292"/>
    </row>
    <row r="45" spans="1:15" ht="13.5" customHeight="1">
      <c r="A45" s="4" t="s">
        <v>444</v>
      </c>
      <c r="B45" s="185">
        <v>40577</v>
      </c>
      <c r="C45" s="171">
        <v>557</v>
      </c>
      <c r="D45" s="185">
        <v>11689</v>
      </c>
      <c r="E45" s="185">
        <v>37747</v>
      </c>
      <c r="F45" s="171"/>
      <c r="I45" s="134"/>
      <c r="J45" s="134"/>
      <c r="L45" s="4"/>
      <c r="M45" s="4"/>
      <c r="N45" s="185"/>
      <c r="O45" s="292"/>
    </row>
    <row r="46" spans="1:15" ht="13.5" customHeight="1">
      <c r="A46" s="4" t="s">
        <v>302</v>
      </c>
      <c r="B46" s="185">
        <v>45039</v>
      </c>
      <c r="C46" s="171">
        <v>601</v>
      </c>
      <c r="D46" s="4">
        <v>320</v>
      </c>
      <c r="E46" s="185">
        <v>8813</v>
      </c>
      <c r="F46" s="171"/>
      <c r="I46" s="134"/>
      <c r="J46" s="134"/>
      <c r="L46" s="4"/>
      <c r="M46" s="4"/>
      <c r="N46" s="185"/>
      <c r="O46" s="292"/>
    </row>
    <row r="47" spans="1:15" ht="13.5" customHeight="1">
      <c r="A47" s="4" t="s">
        <v>445</v>
      </c>
      <c r="B47" s="185">
        <v>4046</v>
      </c>
      <c r="C47" s="171">
        <v>197</v>
      </c>
      <c r="D47" s="4"/>
      <c r="E47" s="185">
        <v>3819</v>
      </c>
      <c r="F47" s="171"/>
      <c r="I47" s="134"/>
      <c r="J47" s="134"/>
      <c r="L47" s="4"/>
      <c r="M47" s="4"/>
      <c r="N47" s="4"/>
      <c r="O47" s="292"/>
    </row>
    <row r="48" spans="1:15" ht="13.5" customHeight="1">
      <c r="A48" s="4" t="s">
        <v>446</v>
      </c>
      <c r="B48" s="185">
        <v>34430</v>
      </c>
      <c r="C48" s="382">
        <v>3777</v>
      </c>
      <c r="D48" s="4">
        <v>689</v>
      </c>
      <c r="E48" s="185">
        <v>66260</v>
      </c>
      <c r="F48" s="382">
        <v>20977</v>
      </c>
      <c r="I48" s="134"/>
      <c r="J48" s="134"/>
      <c r="L48" s="4"/>
      <c r="M48" s="185"/>
      <c r="N48" s="185"/>
      <c r="O48" s="292"/>
    </row>
    <row r="49" spans="1:15" ht="13.5" customHeight="1">
      <c r="A49" s="4" t="s">
        <v>447</v>
      </c>
      <c r="B49" s="185">
        <v>10630</v>
      </c>
      <c r="C49" s="171">
        <v>693</v>
      </c>
      <c r="D49" s="4">
        <v>954</v>
      </c>
      <c r="E49" s="185">
        <v>7140</v>
      </c>
      <c r="F49" s="171"/>
      <c r="I49" s="134"/>
      <c r="J49" s="134"/>
      <c r="L49" s="4"/>
      <c r="M49" s="4"/>
      <c r="N49" s="185"/>
      <c r="O49" s="292"/>
    </row>
    <row r="50" spans="1:15" ht="13.5" customHeight="1">
      <c r="A50" s="4" t="s">
        <v>448</v>
      </c>
      <c r="B50" s="185">
        <v>30245</v>
      </c>
      <c r="C50" s="171"/>
      <c r="D50" s="4"/>
      <c r="E50" s="185">
        <v>19918</v>
      </c>
      <c r="F50" s="171"/>
      <c r="I50" s="134"/>
      <c r="J50" s="134"/>
      <c r="L50" s="4"/>
      <c r="M50" s="4"/>
      <c r="N50" s="4"/>
      <c r="O50" s="292"/>
    </row>
    <row r="51" spans="1:15" ht="13.5" customHeight="1">
      <c r="A51" s="4" t="s">
        <v>151</v>
      </c>
      <c r="B51" s="185">
        <v>5270</v>
      </c>
      <c r="C51" s="171">
        <v>671</v>
      </c>
      <c r="D51" s="4">
        <v>70</v>
      </c>
      <c r="E51" s="185">
        <v>2439</v>
      </c>
      <c r="F51" s="171"/>
      <c r="I51" s="134"/>
      <c r="J51" s="134"/>
      <c r="L51" s="4"/>
      <c r="M51" s="4"/>
      <c r="N51" s="185"/>
      <c r="O51" s="292"/>
    </row>
    <row r="52" spans="1:15" ht="13.5" customHeight="1">
      <c r="A52" s="26"/>
      <c r="B52" s="46"/>
      <c r="C52" s="681"/>
    </row>
    <row r="53" spans="1:15" ht="13.5" customHeight="1">
      <c r="A53" s="42" t="s">
        <v>379</v>
      </c>
      <c r="B53" s="187">
        <f>MEDIAN(B4:B51,'Circulation of Non-Book A-L'!B4:B57)</f>
        <v>7936</v>
      </c>
      <c r="C53" s="187">
        <f>MEDIAN(C4:C51,'Circulation of Non-Book A-L'!C4:C57)</f>
        <v>670</v>
      </c>
      <c r="D53" s="187">
        <f>MEDIAN(D4:D51,'Circulation of Non-Book A-L'!D4:D57)</f>
        <v>795</v>
      </c>
      <c r="E53" s="187">
        <f>MEDIAN(E4:E51,'Circulation of Non-Book A-L'!E4:E57)</f>
        <v>8813</v>
      </c>
      <c r="F53" s="187">
        <f>MEDIAN(F4:F51,'Circulation of Non-Book A-L'!F4:F57)</f>
        <v>4781.5</v>
      </c>
      <c r="I53" s="42"/>
      <c r="J53" s="42"/>
    </row>
    <row r="54" spans="1:15" ht="13.5" customHeight="1">
      <c r="A54" s="42" t="s">
        <v>378</v>
      </c>
      <c r="B54" s="187">
        <f>AVERAGE(B4:B51,'Circulation of Non-Book A-L'!B4:B57)</f>
        <v>11571.465346534653</v>
      </c>
      <c r="C54" s="187">
        <f>AVERAGE(C4:C51,'Circulation of Non-Book A-L'!C4:C57)</f>
        <v>1362.4864864864865</v>
      </c>
      <c r="D54" s="187">
        <f>AVERAGE(D4:D51,'Circulation of Non-Book A-L'!D4:D57)</f>
        <v>2239.2711864406779</v>
      </c>
      <c r="E54" s="187">
        <f>AVERAGE(E4:E51,'Circulation of Non-Book A-L'!E4:E57)</f>
        <v>16300.863157894737</v>
      </c>
      <c r="F54" s="187">
        <f>AVERAGE(F4:F51,'Circulation of Non-Book A-L'!F4:F57)</f>
        <v>9171.7222222222226</v>
      </c>
      <c r="I54" s="42"/>
      <c r="J54" s="42"/>
    </row>
    <row r="55" spans="1:15" ht="13.5" customHeight="1">
      <c r="A55" s="42" t="s">
        <v>328</v>
      </c>
      <c r="B55" s="187">
        <f>SUM(B4:B51,'Circulation of Non-Book A-L'!B4:B57)</f>
        <v>1168718</v>
      </c>
      <c r="C55" s="187">
        <f>SUM(C4:C51,'Circulation of Non-Book A-L'!C4:C57)</f>
        <v>100824</v>
      </c>
      <c r="D55" s="187">
        <f>SUM(D4:D51,'Circulation of Non-Book A-L'!D4:D57)</f>
        <v>132117</v>
      </c>
      <c r="E55" s="187">
        <f>SUM(E4:E51,'Circulation of Non-Book A-L'!E4:E57)</f>
        <v>1548582</v>
      </c>
      <c r="F55" s="187">
        <f>SUM(F4:F51,'Circulation of Non-Book A-L'!F4:F57)</f>
        <v>165091</v>
      </c>
      <c r="I55" s="42"/>
      <c r="J55" s="42"/>
    </row>
    <row r="56" spans="1:15" ht="13.5" customHeight="1">
      <c r="A56" s="43"/>
      <c r="B56" s="43"/>
      <c r="C56" s="680"/>
      <c r="D56" s="43"/>
      <c r="E56" s="43"/>
      <c r="F56" s="680"/>
      <c r="I56" s="43"/>
      <c r="J56" s="43"/>
    </row>
    <row r="57" spans="1:15" ht="13.5" customHeight="1">
      <c r="A57" s="43"/>
      <c r="B57" s="43"/>
      <c r="C57" s="680"/>
      <c r="D57" s="43"/>
      <c r="E57" s="43"/>
      <c r="F57" s="680"/>
      <c r="I57" s="43"/>
      <c r="J57" s="43"/>
    </row>
    <row r="58" spans="1:15" ht="13.5" customHeight="1">
      <c r="A58" s="43"/>
      <c r="B58" s="43"/>
      <c r="C58" s="680"/>
      <c r="D58" s="43"/>
      <c r="E58" s="43"/>
      <c r="F58" s="680"/>
      <c r="I58" s="43"/>
      <c r="J58" s="43"/>
    </row>
    <row r="59" spans="1:15" ht="13.5" customHeight="1">
      <c r="A59" s="43"/>
      <c r="B59" s="43"/>
      <c r="C59" s="680"/>
      <c r="D59" s="43"/>
      <c r="E59" s="43"/>
      <c r="F59" s="680"/>
      <c r="I59" s="43"/>
      <c r="J59" s="43"/>
    </row>
    <row r="60" spans="1:15">
      <c r="B60" s="26"/>
      <c r="C60" s="172"/>
      <c r="D60" s="26"/>
      <c r="E60" s="26"/>
      <c r="F60" s="172"/>
      <c r="I60" s="26"/>
      <c r="J60" s="26"/>
    </row>
    <row r="61" spans="1:15">
      <c r="B61" s="26"/>
      <c r="C61" s="172"/>
      <c r="D61" s="26"/>
      <c r="E61" s="26"/>
      <c r="F61" s="172"/>
      <c r="I61" s="26"/>
      <c r="J61" s="26"/>
    </row>
    <row r="62" spans="1:15">
      <c r="B62" s="26"/>
      <c r="C62" s="172"/>
      <c r="D62" s="26"/>
      <c r="E62" s="26"/>
      <c r="F62" s="172"/>
      <c r="I62" s="26"/>
      <c r="J62" s="26"/>
    </row>
    <row r="63" spans="1:15">
      <c r="B63" s="26"/>
      <c r="C63" s="172"/>
      <c r="D63" s="26"/>
      <c r="E63" s="26"/>
      <c r="F63" s="172"/>
      <c r="I63" s="26"/>
      <c r="J63" s="26"/>
    </row>
    <row r="64" spans="1:15">
      <c r="B64" s="26"/>
      <c r="C64" s="172"/>
      <c r="D64" s="26"/>
      <c r="E64" s="26"/>
      <c r="F64" s="172"/>
      <c r="I64" s="26"/>
      <c r="J64"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384"/>
  <sheetViews>
    <sheetView zoomScaleNormal="100" workbookViewId="0">
      <pane ySplit="3" topLeftCell="A4" activePane="bottomLeft" state="frozen"/>
      <selection activeCell="E6" sqref="E6"/>
      <selection pane="bottomLeft" activeCell="A2" sqref="A2"/>
    </sheetView>
  </sheetViews>
  <sheetFormatPr defaultColWidth="8.85546875" defaultRowHeight="12.75"/>
  <cols>
    <col min="1" max="1" width="19.85546875" customWidth="1"/>
    <col min="2" max="2" width="10.5703125" style="22" customWidth="1"/>
    <col min="3" max="3" width="13.5703125" style="22" customWidth="1"/>
    <col min="4" max="4" width="12" customWidth="1"/>
    <col min="5" max="5" width="11.85546875" customWidth="1"/>
    <col min="6" max="6" width="12.85546875" customWidth="1"/>
    <col min="7" max="7" width="13.28515625" customWidth="1"/>
    <col min="10" max="10" width="8.85546875" customWidth="1"/>
    <col min="11" max="11" width="23" bestFit="1" customWidth="1"/>
    <col min="12" max="12" width="11.28515625" customWidth="1"/>
  </cols>
  <sheetData>
    <row r="1" spans="1:7" ht="15">
      <c r="A1" s="40" t="s">
        <v>581</v>
      </c>
    </row>
    <row r="3" spans="1:7" ht="24">
      <c r="B3" s="579" t="s">
        <v>122</v>
      </c>
      <c r="C3" s="357" t="s">
        <v>524</v>
      </c>
      <c r="D3" s="357" t="s">
        <v>50</v>
      </c>
      <c r="E3" s="357" t="s">
        <v>51</v>
      </c>
      <c r="F3" s="357" t="s">
        <v>52</v>
      </c>
      <c r="G3" s="357" t="s">
        <v>53</v>
      </c>
    </row>
    <row r="4" spans="1:7" ht="13.5" customHeight="1">
      <c r="A4" s="4" t="s">
        <v>315</v>
      </c>
      <c r="B4" s="4">
        <v>22</v>
      </c>
      <c r="C4" s="185">
        <v>47199</v>
      </c>
      <c r="D4" s="4"/>
      <c r="E4" s="4"/>
      <c r="F4" s="4"/>
      <c r="G4" s="4"/>
    </row>
    <row r="5" spans="1:7" ht="13.5" customHeight="1">
      <c r="A5" s="4" t="s">
        <v>424</v>
      </c>
      <c r="B5" s="4">
        <v>221</v>
      </c>
      <c r="C5" s="185">
        <v>109627</v>
      </c>
      <c r="D5" s="4"/>
      <c r="E5" s="4">
        <v>246</v>
      </c>
      <c r="F5" s="4"/>
      <c r="G5" s="4"/>
    </row>
    <row r="6" spans="1:7" ht="13.5" customHeight="1">
      <c r="A6" s="4" t="s">
        <v>425</v>
      </c>
      <c r="B6" s="4">
        <v>211</v>
      </c>
      <c r="C6" s="185">
        <v>71857</v>
      </c>
      <c r="D6" s="4"/>
      <c r="E6" s="4">
        <v>52</v>
      </c>
      <c r="F6" s="4"/>
      <c r="G6" s="185">
        <v>14856</v>
      </c>
    </row>
    <row r="7" spans="1:7" ht="13.5" customHeight="1">
      <c r="A7" s="4" t="s">
        <v>426</v>
      </c>
      <c r="B7" s="185">
        <v>3121</v>
      </c>
      <c r="C7" s="185">
        <v>79979</v>
      </c>
      <c r="D7" s="4"/>
      <c r="E7" s="4"/>
      <c r="F7" s="4"/>
      <c r="G7" s="4"/>
    </row>
    <row r="8" spans="1:7" ht="13.5" customHeight="1">
      <c r="A8" s="4" t="s">
        <v>154</v>
      </c>
      <c r="B8" s="4">
        <v>10</v>
      </c>
      <c r="C8" s="185">
        <v>8213</v>
      </c>
      <c r="D8" s="4"/>
      <c r="E8" s="4">
        <v>2</v>
      </c>
      <c r="F8" s="4"/>
      <c r="G8" s="4">
        <v>88</v>
      </c>
    </row>
    <row r="9" spans="1:7" ht="13.5" customHeight="1">
      <c r="A9" s="4" t="s">
        <v>316</v>
      </c>
      <c r="B9" s="4">
        <v>70</v>
      </c>
      <c r="C9" s="185">
        <v>24407</v>
      </c>
      <c r="D9" s="4"/>
      <c r="E9" s="4"/>
      <c r="F9" s="4"/>
      <c r="G9" s="4">
        <v>93</v>
      </c>
    </row>
    <row r="10" spans="1:7" ht="13.5" customHeight="1">
      <c r="A10" s="4" t="s">
        <v>427</v>
      </c>
      <c r="B10" s="4">
        <v>907</v>
      </c>
      <c r="C10" s="185">
        <v>65531</v>
      </c>
      <c r="D10" s="4"/>
      <c r="E10" s="4"/>
      <c r="F10" s="4"/>
      <c r="G10" s="4"/>
    </row>
    <row r="11" spans="1:7" ht="13.5" customHeight="1">
      <c r="A11" s="4" t="s">
        <v>510</v>
      </c>
      <c r="B11" s="4"/>
      <c r="C11" s="185">
        <v>2971</v>
      </c>
      <c r="D11" s="4"/>
      <c r="E11" s="4"/>
      <c r="F11" s="4">
        <v>519</v>
      </c>
      <c r="G11" s="4"/>
    </row>
    <row r="12" spans="1:7" ht="13.5" customHeight="1">
      <c r="A12" s="4" t="s">
        <v>428</v>
      </c>
      <c r="B12" s="185">
        <v>2010</v>
      </c>
      <c r="C12" s="185">
        <v>375881</v>
      </c>
      <c r="D12" s="4"/>
      <c r="E12" s="185">
        <v>1606</v>
      </c>
      <c r="F12" s="4"/>
      <c r="G12" s="185">
        <v>10605</v>
      </c>
    </row>
    <row r="13" spans="1:7" ht="13.5" customHeight="1">
      <c r="A13" s="4" t="s">
        <v>429</v>
      </c>
      <c r="B13" s="185">
        <v>3738</v>
      </c>
      <c r="C13" s="185">
        <v>104618</v>
      </c>
      <c r="D13" s="4"/>
      <c r="E13" s="4"/>
      <c r="F13" s="4"/>
      <c r="G13" s="4"/>
    </row>
    <row r="14" spans="1:7" ht="13.5" customHeight="1">
      <c r="A14" s="4" t="s">
        <v>317</v>
      </c>
      <c r="B14" s="4">
        <v>55</v>
      </c>
      <c r="C14" s="185">
        <v>12642</v>
      </c>
      <c r="D14" s="4"/>
      <c r="E14" s="4">
        <v>703</v>
      </c>
      <c r="F14" s="4"/>
      <c r="G14" s="4"/>
    </row>
    <row r="15" spans="1:7" ht="13.5" customHeight="1">
      <c r="A15" s="171" t="s">
        <v>554</v>
      </c>
      <c r="B15" s="4"/>
      <c r="C15" s="185">
        <v>7434</v>
      </c>
      <c r="D15" s="4"/>
      <c r="E15" s="4"/>
      <c r="F15" s="4"/>
      <c r="G15" s="4"/>
    </row>
    <row r="16" spans="1:7" ht="13.5" customHeight="1">
      <c r="A16" s="4" t="s">
        <v>514</v>
      </c>
      <c r="B16" s="4">
        <v>2</v>
      </c>
      <c r="C16" s="185">
        <v>3119</v>
      </c>
      <c r="D16" s="4"/>
      <c r="E16" s="4"/>
      <c r="F16" s="4"/>
      <c r="G16" s="4"/>
    </row>
    <row r="17" spans="1:7" ht="13.5" customHeight="1">
      <c r="A17" s="4" t="s">
        <v>516</v>
      </c>
      <c r="B17" s="4">
        <v>92</v>
      </c>
      <c r="C17" s="185">
        <v>12135</v>
      </c>
      <c r="D17" s="4"/>
      <c r="E17" s="4"/>
      <c r="F17" s="4"/>
      <c r="G17" s="4"/>
    </row>
    <row r="18" spans="1:7" ht="13.5" customHeight="1">
      <c r="A18" s="4" t="s">
        <v>430</v>
      </c>
      <c r="B18" s="185">
        <v>4237</v>
      </c>
      <c r="C18" s="185">
        <v>174272</v>
      </c>
      <c r="D18" s="4"/>
      <c r="E18" s="4"/>
      <c r="F18" s="4"/>
      <c r="G18" s="4">
        <v>241</v>
      </c>
    </row>
    <row r="19" spans="1:7" ht="13.5" customHeight="1">
      <c r="A19" s="4" t="s">
        <v>431</v>
      </c>
      <c r="B19" s="4">
        <v>7</v>
      </c>
      <c r="C19" s="185">
        <v>195250</v>
      </c>
      <c r="D19" s="4"/>
      <c r="E19" s="185">
        <v>6125</v>
      </c>
      <c r="F19" s="4"/>
      <c r="G19" s="4">
        <v>67</v>
      </c>
    </row>
    <row r="20" spans="1:7" ht="13.5" customHeight="1">
      <c r="A20" s="4" t="s">
        <v>432</v>
      </c>
      <c r="B20" s="4">
        <v>116</v>
      </c>
      <c r="C20" s="185">
        <v>67018</v>
      </c>
      <c r="D20" s="4"/>
      <c r="E20" s="4"/>
      <c r="F20" s="4"/>
      <c r="G20" s="4"/>
    </row>
    <row r="21" spans="1:7" ht="13.5" customHeight="1">
      <c r="A21" s="4" t="s">
        <v>21</v>
      </c>
      <c r="B21" s="4">
        <v>28</v>
      </c>
      <c r="C21" s="185">
        <v>131687</v>
      </c>
      <c r="D21" s="4">
        <v>1</v>
      </c>
      <c r="E21" s="4"/>
      <c r="F21" s="4">
        <v>655</v>
      </c>
      <c r="G21" s="4"/>
    </row>
    <row r="22" spans="1:7" ht="13.5" customHeight="1">
      <c r="A22" s="4" t="s">
        <v>433</v>
      </c>
      <c r="B22" s="4"/>
      <c r="C22" s="185">
        <v>54847</v>
      </c>
      <c r="D22" s="4"/>
      <c r="E22" s="185">
        <v>2706</v>
      </c>
      <c r="F22" s="4"/>
      <c r="G22" s="4">
        <v>500</v>
      </c>
    </row>
    <row r="23" spans="1:7" ht="13.5" customHeight="1">
      <c r="A23" s="4" t="s">
        <v>434</v>
      </c>
      <c r="B23" s="4">
        <v>362</v>
      </c>
      <c r="C23" s="185">
        <v>207313</v>
      </c>
      <c r="D23" s="185">
        <v>4833</v>
      </c>
      <c r="E23" s="185">
        <v>36798</v>
      </c>
      <c r="F23" s="4"/>
      <c r="G23" s="185">
        <v>2225</v>
      </c>
    </row>
    <row r="24" spans="1:7" ht="13.5" customHeight="1">
      <c r="A24" s="4" t="s">
        <v>318</v>
      </c>
      <c r="B24" s="185">
        <v>4256</v>
      </c>
      <c r="C24" s="185">
        <v>328421</v>
      </c>
      <c r="D24" s="4"/>
      <c r="E24" s="185">
        <v>2545</v>
      </c>
      <c r="F24" s="4"/>
      <c r="G24" s="185">
        <v>1021</v>
      </c>
    </row>
    <row r="25" spans="1:7" ht="13.5" customHeight="1">
      <c r="A25" s="4" t="s">
        <v>319</v>
      </c>
      <c r="B25" s="4">
        <v>960</v>
      </c>
      <c r="C25" s="185">
        <v>11459</v>
      </c>
      <c r="D25" s="4"/>
      <c r="E25" s="4"/>
      <c r="F25" s="4"/>
      <c r="G25" s="4"/>
    </row>
    <row r="26" spans="1:7" ht="13.5" customHeight="1">
      <c r="A26" s="4" t="s">
        <v>320</v>
      </c>
      <c r="B26" s="4">
        <v>207</v>
      </c>
      <c r="C26" s="185">
        <v>133349</v>
      </c>
      <c r="D26" s="4"/>
      <c r="E26" s="4"/>
      <c r="F26" s="4"/>
      <c r="G26" s="185">
        <v>17291</v>
      </c>
    </row>
    <row r="27" spans="1:7" ht="13.5" customHeight="1">
      <c r="A27" s="4" t="s">
        <v>435</v>
      </c>
      <c r="B27" s="185">
        <v>1242</v>
      </c>
      <c r="C27" s="185">
        <v>141567</v>
      </c>
      <c r="D27" s="4"/>
      <c r="E27" s="4"/>
      <c r="F27" s="185">
        <v>1627</v>
      </c>
      <c r="G27" s="4">
        <v>90</v>
      </c>
    </row>
    <row r="28" spans="1:7" ht="13.5" customHeight="1">
      <c r="A28" s="4" t="s">
        <v>436</v>
      </c>
      <c r="B28" s="4">
        <v>22</v>
      </c>
      <c r="C28" s="185">
        <v>155108</v>
      </c>
      <c r="D28" s="4"/>
      <c r="E28" s="185">
        <v>5281</v>
      </c>
      <c r="F28" s="4"/>
      <c r="G28" s="4">
        <v>54</v>
      </c>
    </row>
    <row r="29" spans="1:7" ht="13.5" customHeight="1">
      <c r="A29" s="4" t="s">
        <v>437</v>
      </c>
      <c r="B29" s="4">
        <v>55</v>
      </c>
      <c r="C29" s="185">
        <v>63937</v>
      </c>
      <c r="D29" s="4"/>
      <c r="E29" s="4"/>
      <c r="F29" s="4"/>
      <c r="G29" s="4">
        <v>216</v>
      </c>
    </row>
    <row r="30" spans="1:7" ht="13.5" customHeight="1">
      <c r="A30" s="4" t="s">
        <v>284</v>
      </c>
      <c r="B30" s="4">
        <v>12</v>
      </c>
      <c r="C30" s="185">
        <v>47788</v>
      </c>
      <c r="D30" s="4"/>
      <c r="E30" s="185">
        <v>1422</v>
      </c>
      <c r="F30" s="4"/>
      <c r="G30" s="4"/>
    </row>
    <row r="31" spans="1:7" ht="13.5" customHeight="1">
      <c r="A31" s="4" t="s">
        <v>285</v>
      </c>
      <c r="B31" s="4">
        <v>2</v>
      </c>
      <c r="C31" s="185">
        <v>25597</v>
      </c>
      <c r="D31" s="4">
        <v>742</v>
      </c>
      <c r="E31" s="4"/>
      <c r="F31" s="4"/>
      <c r="G31" s="185">
        <v>1394</v>
      </c>
    </row>
    <row r="32" spans="1:7" ht="13.5" customHeight="1">
      <c r="A32" s="4" t="s">
        <v>172</v>
      </c>
      <c r="B32" s="4">
        <v>8</v>
      </c>
      <c r="C32" s="185">
        <v>11161</v>
      </c>
      <c r="D32" s="4"/>
      <c r="E32" s="4"/>
      <c r="F32" s="4"/>
      <c r="G32" s="4">
        <v>92</v>
      </c>
    </row>
    <row r="33" spans="1:7" ht="13.5" customHeight="1">
      <c r="A33" s="4" t="s">
        <v>438</v>
      </c>
      <c r="B33" s="4"/>
      <c r="C33" s="185">
        <v>15951</v>
      </c>
      <c r="D33" s="4"/>
      <c r="E33" s="4"/>
      <c r="F33" s="4"/>
      <c r="G33" s="4"/>
    </row>
    <row r="34" spans="1:7" ht="13.5" customHeight="1">
      <c r="A34" s="4" t="s">
        <v>439</v>
      </c>
      <c r="B34" s="4">
        <v>104</v>
      </c>
      <c r="C34" s="185">
        <v>247993</v>
      </c>
      <c r="D34" s="4"/>
      <c r="E34" s="4"/>
      <c r="F34" s="4"/>
      <c r="G34" s="4">
        <v>681</v>
      </c>
    </row>
    <row r="35" spans="1:7" ht="13.5" customHeight="1">
      <c r="A35" s="4" t="s">
        <v>441</v>
      </c>
      <c r="B35" s="185">
        <v>1558</v>
      </c>
      <c r="C35" s="185">
        <v>202378</v>
      </c>
      <c r="D35" s="4"/>
      <c r="E35" s="185">
        <v>4121</v>
      </c>
      <c r="F35" s="185">
        <v>1488</v>
      </c>
      <c r="G35" s="4"/>
    </row>
    <row r="36" spans="1:7" ht="13.5" customHeight="1">
      <c r="A36" s="4" t="s">
        <v>288</v>
      </c>
      <c r="B36" s="4">
        <v>9</v>
      </c>
      <c r="C36" s="185">
        <v>4564</v>
      </c>
      <c r="D36" s="4"/>
      <c r="E36" s="4"/>
      <c r="F36" s="4"/>
      <c r="G36" s="4">
        <v>29</v>
      </c>
    </row>
    <row r="37" spans="1:7" ht="13.5" customHeight="1">
      <c r="A37" s="171" t="s">
        <v>548</v>
      </c>
      <c r="B37" s="4">
        <v>100</v>
      </c>
      <c r="C37" s="185">
        <v>11904</v>
      </c>
      <c r="D37" s="4"/>
      <c r="E37" s="4"/>
      <c r="F37" s="4"/>
      <c r="G37" s="185">
        <v>1137</v>
      </c>
    </row>
    <row r="38" spans="1:7" ht="13.5" customHeight="1">
      <c r="A38" s="4" t="s">
        <v>149</v>
      </c>
      <c r="B38" s="4"/>
      <c r="C38" s="185">
        <v>12652</v>
      </c>
      <c r="D38" s="4"/>
      <c r="E38" s="4"/>
      <c r="F38" s="4"/>
      <c r="G38" s="4">
        <v>10</v>
      </c>
    </row>
    <row r="39" spans="1:7" ht="13.5" customHeight="1">
      <c r="A39" s="4" t="s">
        <v>325</v>
      </c>
      <c r="B39" s="4"/>
      <c r="C39" s="4"/>
      <c r="D39" s="4"/>
      <c r="E39" s="4"/>
      <c r="F39" s="4"/>
      <c r="G39" s="4"/>
    </row>
    <row r="40" spans="1:7" ht="13.5" customHeight="1">
      <c r="A40" s="4" t="s">
        <v>295</v>
      </c>
      <c r="B40" s="4">
        <v>25</v>
      </c>
      <c r="C40" s="185">
        <v>1969</v>
      </c>
      <c r="D40" s="4"/>
      <c r="E40" s="4"/>
      <c r="F40" s="4"/>
      <c r="G40" s="4"/>
    </row>
    <row r="41" spans="1:7" ht="13.5" customHeight="1">
      <c r="A41" s="4" t="s">
        <v>442</v>
      </c>
      <c r="B41" s="4">
        <v>203</v>
      </c>
      <c r="C41" s="185">
        <v>239181</v>
      </c>
      <c r="D41" s="4"/>
      <c r="E41" s="4"/>
      <c r="F41" s="4"/>
      <c r="G41" s="185">
        <v>5042</v>
      </c>
    </row>
    <row r="42" spans="1:7" ht="13.5" customHeight="1">
      <c r="A42" s="4" t="s">
        <v>443</v>
      </c>
      <c r="B42" s="4"/>
      <c r="C42" s="185">
        <v>97907</v>
      </c>
      <c r="D42" s="4"/>
      <c r="E42" s="4"/>
      <c r="F42" s="4"/>
      <c r="G42" s="4">
        <v>13</v>
      </c>
    </row>
    <row r="43" spans="1:7" ht="13.5" customHeight="1">
      <c r="A43" s="4" t="s">
        <v>301</v>
      </c>
      <c r="B43" s="4">
        <v>1</v>
      </c>
      <c r="C43" s="4">
        <v>832</v>
      </c>
      <c r="D43" s="4">
        <v>143</v>
      </c>
      <c r="E43" s="4">
        <v>30</v>
      </c>
      <c r="F43" s="4"/>
      <c r="G43" s="4">
        <v>516</v>
      </c>
    </row>
    <row r="44" spans="1:7" ht="13.5" customHeight="1">
      <c r="A44" s="4" t="s">
        <v>322</v>
      </c>
      <c r="B44" s="4">
        <v>18</v>
      </c>
      <c r="C44" s="185">
        <v>55901</v>
      </c>
      <c r="D44" s="4"/>
      <c r="E44" s="4"/>
      <c r="F44" s="4"/>
      <c r="G44" s="4">
        <v>380</v>
      </c>
    </row>
    <row r="45" spans="1:7" ht="13.5" customHeight="1">
      <c r="A45" s="4" t="s">
        <v>444</v>
      </c>
      <c r="B45" s="185">
        <v>1599</v>
      </c>
      <c r="C45" s="185">
        <v>178549</v>
      </c>
      <c r="D45" s="4"/>
      <c r="E45" s="4"/>
      <c r="F45" s="185">
        <v>4452</v>
      </c>
      <c r="G45" s="4">
        <v>12</v>
      </c>
    </row>
    <row r="46" spans="1:7" ht="13.5" customHeight="1">
      <c r="A46" s="4" t="s">
        <v>302</v>
      </c>
      <c r="B46" s="4"/>
      <c r="C46" s="185">
        <v>57677</v>
      </c>
      <c r="D46" s="4"/>
      <c r="E46" s="4"/>
      <c r="F46" s="4"/>
      <c r="G46" s="4"/>
    </row>
    <row r="47" spans="1:7" ht="13.5" customHeight="1">
      <c r="A47" s="4" t="s">
        <v>445</v>
      </c>
      <c r="B47" s="4"/>
      <c r="C47" s="185">
        <v>15976</v>
      </c>
      <c r="D47" s="4"/>
      <c r="E47" s="4"/>
      <c r="F47" s="4"/>
      <c r="G47" s="4">
        <v>23</v>
      </c>
    </row>
    <row r="48" spans="1:7" ht="13.5" customHeight="1">
      <c r="A48" s="4" t="s">
        <v>446</v>
      </c>
      <c r="B48" s="185">
        <v>5477</v>
      </c>
      <c r="C48" s="185">
        <v>273402</v>
      </c>
      <c r="D48" s="4"/>
      <c r="E48" s="4"/>
      <c r="F48" s="4"/>
      <c r="G48" s="185">
        <v>15008</v>
      </c>
    </row>
    <row r="49" spans="1:7" ht="13.5" customHeight="1">
      <c r="A49" s="4" t="s">
        <v>447</v>
      </c>
      <c r="B49" s="4">
        <v>2</v>
      </c>
      <c r="C49" s="185">
        <v>89266</v>
      </c>
      <c r="D49" s="4"/>
      <c r="E49" s="4"/>
      <c r="F49" s="4"/>
      <c r="G49" s="185">
        <v>1808</v>
      </c>
    </row>
    <row r="50" spans="1:7" ht="13.5" customHeight="1">
      <c r="A50" s="4" t="s">
        <v>448</v>
      </c>
      <c r="B50" s="185">
        <v>1614</v>
      </c>
      <c r="C50" s="185">
        <v>187881</v>
      </c>
      <c r="D50" s="4"/>
      <c r="E50" s="4"/>
      <c r="F50" s="4"/>
      <c r="G50" s="4">
        <v>102</v>
      </c>
    </row>
    <row r="51" spans="1:7" ht="13.5" customHeight="1">
      <c r="A51" s="4" t="s">
        <v>151</v>
      </c>
      <c r="B51" s="4"/>
      <c r="C51" s="185">
        <v>16782</v>
      </c>
      <c r="D51" s="4"/>
      <c r="E51" s="4">
        <v>13</v>
      </c>
      <c r="F51" s="4"/>
      <c r="G51" s="4"/>
    </row>
    <row r="52" spans="1:7" ht="13.5" customHeight="1">
      <c r="A52" s="26"/>
      <c r="C52"/>
    </row>
    <row r="53" spans="1:7" ht="13.5" customHeight="1">
      <c r="A53" s="42" t="s">
        <v>379</v>
      </c>
      <c r="B53" s="187">
        <f>MEDIAN(B4:B51,'Circulation of Non-Book A-L '!B4:B57)</f>
        <v>151</v>
      </c>
      <c r="C53" s="187">
        <f>MEDIAN(C4:C51,'Circulation of Non-Book A-L '!C4:C57)</f>
        <v>60682</v>
      </c>
      <c r="D53" s="187">
        <f>MEDIAN(D4:D51,'Circulation of Non-Book A-L '!D4:D57)</f>
        <v>742</v>
      </c>
      <c r="E53" s="187">
        <f>MEDIAN(E4:E51,'Circulation of Non-Book A-L '!E4:E57)</f>
        <v>1000</v>
      </c>
      <c r="F53" s="187">
        <f>MEDIAN(F4:F51,'Circulation of Non-Book A-L '!F4:F57)</f>
        <v>680</v>
      </c>
      <c r="G53" s="187">
        <f>MEDIAN(G4:G51,'Circulation of Non-Book A-L '!G4:G57)</f>
        <v>325.5</v>
      </c>
    </row>
    <row r="54" spans="1:7" ht="13.5" customHeight="1">
      <c r="A54" s="42" t="s">
        <v>378</v>
      </c>
      <c r="B54" s="187">
        <f>AVERAGE(B4:B51,'Circulation of Non-Book A-L '!B4:B57)</f>
        <v>917.73239436619713</v>
      </c>
      <c r="C54" s="187">
        <f>AVERAGE(C4:C51,'Circulation of Non-Book A-L '!C4:C57)</f>
        <v>83825.42</v>
      </c>
      <c r="D54" s="187">
        <f>AVERAGE(D4:D51,'Circulation of Non-Book A-L '!D4:D57)</f>
        <v>1349.090909090909</v>
      </c>
      <c r="E54" s="187">
        <f>AVERAGE(E4:E51,'Circulation of Non-Book A-L '!E4:E57)</f>
        <v>3156.3333333333335</v>
      </c>
      <c r="F54" s="187">
        <f>AVERAGE(F4:F51,'Circulation of Non-Book A-L '!F4:F57)</f>
        <v>1193.25</v>
      </c>
      <c r="G54" s="187">
        <f>AVERAGE(G4:G51,'Circulation of Non-Book A-L '!G4:G57)</f>
        <v>1937.8333333333333</v>
      </c>
    </row>
    <row r="55" spans="1:7" ht="13.5" customHeight="1">
      <c r="A55" s="42" t="s">
        <v>328</v>
      </c>
      <c r="B55" s="187">
        <f>SUM(B4:B51,'Circulation of Non-Book A-L '!B4:B57)</f>
        <v>65159</v>
      </c>
      <c r="C55" s="187">
        <f>SUM(C4:C51,'Circulation of Non-Book A-L '!C4:C57)</f>
        <v>8382542</v>
      </c>
      <c r="D55" s="187">
        <f>SUM(D4:D51,'Circulation of Non-Book A-L '!D4:D57)</f>
        <v>14840</v>
      </c>
      <c r="E55" s="187">
        <f>SUM(E4:E51,'Circulation of Non-Book A-L '!E4:E57)</f>
        <v>104159</v>
      </c>
      <c r="F55" s="187">
        <f>SUM(F4:F51,'Circulation of Non-Book A-L '!F4:F57)</f>
        <v>9546</v>
      </c>
      <c r="G55" s="187">
        <f>SUM(G4:G51,'Circulation of Non-Book A-L '!G4:G57)</f>
        <v>104643</v>
      </c>
    </row>
    <row r="56" spans="1:7" ht="13.5" customHeight="1">
      <c r="B56" s="43"/>
      <c r="C56" s="43"/>
    </row>
    <row r="57" spans="1:7" ht="13.5" customHeight="1">
      <c r="B57" s="43"/>
      <c r="C57" s="43"/>
    </row>
    <row r="58" spans="1:7" ht="13.5" customHeight="1">
      <c r="B58" s="43"/>
      <c r="C58" s="43"/>
    </row>
    <row r="59" spans="1:7" ht="13.5" customHeight="1">
      <c r="B59" s="43"/>
      <c r="C59" s="43"/>
    </row>
    <row r="60" spans="1:7" ht="13.5" customHeight="1">
      <c r="B60" s="26"/>
      <c r="C60" s="26"/>
    </row>
    <row r="61" spans="1:7" ht="13.5" customHeight="1">
      <c r="B61" s="26"/>
      <c r="C61" s="26"/>
    </row>
    <row r="62" spans="1:7" ht="13.5" customHeight="1">
      <c r="B62" s="26"/>
      <c r="C62" s="26"/>
    </row>
    <row r="63" spans="1:7" ht="13.5" customHeight="1">
      <c r="B63" s="26"/>
      <c r="C63" s="26"/>
    </row>
    <row r="64" spans="1:7" ht="13.5" customHeight="1">
      <c r="B64" s="26"/>
      <c r="C64" s="26"/>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Y105"/>
  <sheetViews>
    <sheetView zoomScaleNormal="100" workbookViewId="0">
      <pane ySplit="3" topLeftCell="A4" activePane="bottomLeft" state="frozen"/>
      <selection activeCell="E6" sqref="E6"/>
      <selection pane="bottomLeft" activeCell="J26" sqref="J26"/>
    </sheetView>
  </sheetViews>
  <sheetFormatPr defaultColWidth="8.85546875" defaultRowHeight="12.75" customHeight="1"/>
  <cols>
    <col min="1" max="1" width="14.7109375" style="22" customWidth="1"/>
    <col min="2" max="2" width="8.7109375" style="51" customWidth="1"/>
    <col min="3" max="3" width="9.28515625" style="51" customWidth="1"/>
    <col min="4" max="4" width="10.85546875" style="51" customWidth="1"/>
    <col min="5" max="5" width="8.140625" style="22" customWidth="1"/>
    <col min="6" max="6" width="7.85546875" customWidth="1"/>
    <col min="7" max="7" width="12.42578125" customWidth="1"/>
    <col min="8" max="8" width="8.140625" customWidth="1"/>
    <col min="9" max="9" width="11.85546875" customWidth="1"/>
    <col min="10" max="10" width="19.28515625" bestFit="1" customWidth="1"/>
    <col min="11" max="11" width="23.5703125" bestFit="1" customWidth="1"/>
    <col min="12" max="12" width="11.28515625" style="559" customWidth="1"/>
    <col min="13" max="13" width="20" style="559" customWidth="1"/>
    <col min="14" max="14" width="11.7109375" style="559" customWidth="1"/>
    <col min="15" max="15" width="13.42578125" style="559" customWidth="1"/>
    <col min="16" max="16" width="18.28515625" style="559" customWidth="1"/>
    <col min="17" max="17" width="13.28515625" style="559" customWidth="1"/>
    <col min="18" max="77" width="8.85546875" style="559" customWidth="1"/>
    <col min="78" max="16384" width="8.85546875" style="22"/>
  </cols>
  <sheetData>
    <row r="1" spans="1:19" ht="15" customHeight="1">
      <c r="A1" s="40" t="s">
        <v>582</v>
      </c>
    </row>
    <row r="2" spans="1:19" ht="6.75" customHeight="1">
      <c r="A2" s="47"/>
    </row>
    <row r="3" spans="1:19" ht="25.5" customHeight="1">
      <c r="A3" s="10"/>
      <c r="B3" s="357" t="s">
        <v>54</v>
      </c>
      <c r="C3" s="357" t="s">
        <v>55</v>
      </c>
      <c r="D3" s="357" t="s">
        <v>56</v>
      </c>
      <c r="E3" s="357" t="s">
        <v>57</v>
      </c>
      <c r="F3" s="357" t="s">
        <v>58</v>
      </c>
      <c r="G3" s="357" t="s">
        <v>59</v>
      </c>
      <c r="H3" s="357" t="s">
        <v>520</v>
      </c>
      <c r="I3" s="652" t="s">
        <v>665</v>
      </c>
      <c r="J3" s="10"/>
      <c r="K3" s="10"/>
      <c r="L3" s="418"/>
      <c r="M3" s="418"/>
      <c r="N3" s="418"/>
      <c r="O3" s="418"/>
      <c r="P3" s="418"/>
      <c r="Q3" s="418"/>
      <c r="R3" s="578"/>
      <c r="S3" s="581"/>
    </row>
    <row r="4" spans="1:19">
      <c r="A4" s="4" t="s">
        <v>530</v>
      </c>
      <c r="B4" s="4"/>
      <c r="C4" s="185">
        <v>32353</v>
      </c>
      <c r="D4" s="4"/>
      <c r="E4" s="4"/>
      <c r="F4" s="4"/>
      <c r="G4" s="4"/>
      <c r="H4" s="185">
        <v>3682</v>
      </c>
      <c r="I4" s="185">
        <v>2836</v>
      </c>
      <c r="J4" s="4"/>
    </row>
    <row r="5" spans="1:19" ht="13.5" customHeight="1">
      <c r="A5" s="4" t="s">
        <v>310</v>
      </c>
      <c r="B5" s="4"/>
      <c r="C5" s="185">
        <v>9635</v>
      </c>
      <c r="D5" s="4">
        <v>374</v>
      </c>
      <c r="E5" s="4"/>
      <c r="F5" s="4"/>
      <c r="G5" s="185">
        <v>5412</v>
      </c>
      <c r="H5" s="185">
        <v>3332</v>
      </c>
      <c r="I5" s="185">
        <v>1550</v>
      </c>
      <c r="J5" s="4"/>
    </row>
    <row r="6" spans="1:19" ht="13.5" customHeight="1">
      <c r="A6" s="4" t="s">
        <v>391</v>
      </c>
      <c r="B6" s="185">
        <v>2931</v>
      </c>
      <c r="C6" s="185">
        <v>9668</v>
      </c>
      <c r="D6" s="185">
        <v>42696</v>
      </c>
      <c r="E6" s="4"/>
      <c r="F6" s="4"/>
      <c r="G6" s="185">
        <v>4010</v>
      </c>
      <c r="H6" s="185">
        <v>9855</v>
      </c>
      <c r="I6" s="185">
        <v>1263</v>
      </c>
      <c r="J6" s="4"/>
    </row>
    <row r="7" spans="1:19" ht="13.5" customHeight="1">
      <c r="A7" s="4" t="s">
        <v>392</v>
      </c>
      <c r="B7" s="185">
        <v>6017</v>
      </c>
      <c r="C7" s="185">
        <v>5165</v>
      </c>
      <c r="D7" s="185">
        <v>72949</v>
      </c>
      <c r="E7" s="4"/>
      <c r="F7" s="4">
        <v>9</v>
      </c>
      <c r="G7" s="4"/>
      <c r="H7" s="185">
        <v>11035</v>
      </c>
      <c r="I7" s="4">
        <v>165</v>
      </c>
      <c r="J7" s="4"/>
    </row>
    <row r="8" spans="1:19" ht="13.5" customHeight="1">
      <c r="A8" s="4" t="s">
        <v>452</v>
      </c>
      <c r="B8" s="4"/>
      <c r="C8" s="4"/>
      <c r="D8" s="4"/>
      <c r="E8" s="4"/>
      <c r="F8" s="4"/>
      <c r="G8" s="4"/>
      <c r="H8" s="4"/>
      <c r="I8" s="4"/>
      <c r="J8" s="4"/>
    </row>
    <row r="9" spans="1:19" ht="13.5" customHeight="1">
      <c r="A9" s="4" t="s">
        <v>394</v>
      </c>
      <c r="B9" s="185">
        <v>5487</v>
      </c>
      <c r="C9" s="185">
        <v>28948</v>
      </c>
      <c r="D9" s="185">
        <v>76248</v>
      </c>
      <c r="E9" s="4"/>
      <c r="F9" s="4">
        <v>54</v>
      </c>
      <c r="G9" s="185">
        <v>1684</v>
      </c>
      <c r="H9" s="185">
        <v>2136</v>
      </c>
      <c r="I9" s="185">
        <v>14437</v>
      </c>
      <c r="J9" s="4"/>
    </row>
    <row r="10" spans="1:19" ht="13.5" customHeight="1">
      <c r="A10" s="4" t="s">
        <v>453</v>
      </c>
      <c r="B10" s="4">
        <v>166</v>
      </c>
      <c r="C10" s="185">
        <v>27819</v>
      </c>
      <c r="D10" s="4"/>
      <c r="E10" s="4"/>
      <c r="F10" s="4">
        <v>4</v>
      </c>
      <c r="G10" s="185">
        <v>13819</v>
      </c>
      <c r="H10" s="185">
        <v>6068</v>
      </c>
      <c r="I10" s="4">
        <v>963</v>
      </c>
      <c r="J10" s="4"/>
    </row>
    <row r="11" spans="1:19" ht="13.5" customHeight="1">
      <c r="A11" s="4" t="s">
        <v>454</v>
      </c>
      <c r="B11" s="4">
        <v>75</v>
      </c>
      <c r="C11" s="185">
        <v>12889</v>
      </c>
      <c r="D11" s="4"/>
      <c r="E11" s="4"/>
      <c r="F11" s="4">
        <v>204</v>
      </c>
      <c r="G11" s="4"/>
      <c r="H11" s="4"/>
      <c r="I11" s="185">
        <v>2643</v>
      </c>
      <c r="J11" s="4"/>
    </row>
    <row r="12" spans="1:19" ht="13.5" customHeight="1">
      <c r="A12" s="4" t="s">
        <v>457</v>
      </c>
      <c r="B12" s="4"/>
      <c r="C12" s="185">
        <v>3952</v>
      </c>
      <c r="D12" s="4"/>
      <c r="E12" s="4"/>
      <c r="F12" s="4">
        <v>33</v>
      </c>
      <c r="G12" s="4"/>
      <c r="H12" s="4">
        <v>23</v>
      </c>
      <c r="I12" s="4">
        <v>140</v>
      </c>
      <c r="J12" s="4"/>
    </row>
    <row r="13" spans="1:19" ht="13.5" customHeight="1">
      <c r="A13" s="4" t="s">
        <v>396</v>
      </c>
      <c r="B13" s="4">
        <v>864</v>
      </c>
      <c r="C13" s="185">
        <v>37563</v>
      </c>
      <c r="D13" s="185">
        <v>78922</v>
      </c>
      <c r="E13" s="4">
        <v>49</v>
      </c>
      <c r="F13" s="4"/>
      <c r="G13" s="185">
        <v>20766</v>
      </c>
      <c r="H13" s="185">
        <v>36399</v>
      </c>
      <c r="I13" s="185">
        <v>3270</v>
      </c>
      <c r="J13" s="4"/>
    </row>
    <row r="14" spans="1:19" ht="13.5" customHeight="1">
      <c r="A14" s="4" t="s">
        <v>458</v>
      </c>
      <c r="B14" s="4"/>
      <c r="C14" s="185">
        <v>5596</v>
      </c>
      <c r="D14" s="4"/>
      <c r="E14" s="4"/>
      <c r="F14" s="4">
        <v>7</v>
      </c>
      <c r="G14" s="4"/>
      <c r="H14" s="4">
        <v>270</v>
      </c>
      <c r="I14" s="4">
        <v>973</v>
      </c>
      <c r="J14" s="4"/>
    </row>
    <row r="15" spans="1:19" ht="13.5" customHeight="1">
      <c r="A15" s="4" t="s">
        <v>398</v>
      </c>
      <c r="B15" s="4"/>
      <c r="C15" s="185">
        <v>23427</v>
      </c>
      <c r="D15" s="4"/>
      <c r="E15" s="4">
        <v>3</v>
      </c>
      <c r="F15" s="4">
        <v>12</v>
      </c>
      <c r="G15" s="4"/>
      <c r="H15" s="185">
        <v>8302</v>
      </c>
      <c r="I15" s="4"/>
      <c r="J15" s="4"/>
    </row>
    <row r="16" spans="1:19" ht="13.5" customHeight="1">
      <c r="A16" s="4" t="s">
        <v>170</v>
      </c>
      <c r="B16" s="185">
        <v>1412</v>
      </c>
      <c r="C16" s="185">
        <v>7679</v>
      </c>
      <c r="D16" s="185">
        <v>10826</v>
      </c>
      <c r="E16" s="4"/>
      <c r="F16" s="4">
        <v>14</v>
      </c>
      <c r="G16" s="4"/>
      <c r="H16" s="185">
        <v>4610</v>
      </c>
      <c r="I16" s="4">
        <v>16</v>
      </c>
      <c r="J16" s="4"/>
    </row>
    <row r="17" spans="1:10" ht="13.5" customHeight="1">
      <c r="A17" s="4" t="s">
        <v>463</v>
      </c>
      <c r="B17" s="4"/>
      <c r="C17" s="4">
        <v>359</v>
      </c>
      <c r="D17" s="4"/>
      <c r="E17" s="4"/>
      <c r="F17" s="4">
        <v>24</v>
      </c>
      <c r="G17" s="4"/>
      <c r="H17" s="4">
        <v>15</v>
      </c>
      <c r="I17" s="4">
        <v>44</v>
      </c>
      <c r="J17" s="4"/>
    </row>
    <row r="18" spans="1:10" ht="13.5" customHeight="1">
      <c r="A18" s="4" t="s">
        <v>465</v>
      </c>
      <c r="B18" s="4"/>
      <c r="C18" s="185">
        <v>10443</v>
      </c>
      <c r="D18" s="4"/>
      <c r="E18" s="4"/>
      <c r="F18" s="4"/>
      <c r="G18" s="4"/>
      <c r="H18" s="4"/>
      <c r="I18" s="4"/>
      <c r="J18" s="4"/>
    </row>
    <row r="19" spans="1:10" ht="13.5" customHeight="1">
      <c r="A19" s="4" t="s">
        <v>400</v>
      </c>
      <c r="B19" s="185">
        <v>2412</v>
      </c>
      <c r="C19" s="185">
        <v>5728</v>
      </c>
      <c r="D19" s="185">
        <v>64564</v>
      </c>
      <c r="E19" s="4"/>
      <c r="F19" s="4"/>
      <c r="G19" s="185">
        <v>7425</v>
      </c>
      <c r="H19" s="185">
        <v>6302</v>
      </c>
      <c r="I19" s="4">
        <v>946</v>
      </c>
      <c r="J19" s="4"/>
    </row>
    <row r="20" spans="1:10" ht="13.5" customHeight="1">
      <c r="A20" s="4" t="s">
        <v>401</v>
      </c>
      <c r="B20" s="4">
        <v>142</v>
      </c>
      <c r="C20" s="185">
        <v>10974</v>
      </c>
      <c r="D20" s="4"/>
      <c r="E20" s="4"/>
      <c r="F20" s="4"/>
      <c r="G20" s="4"/>
      <c r="H20" s="185">
        <v>2006</v>
      </c>
      <c r="I20" s="4">
        <v>515</v>
      </c>
      <c r="J20" s="4"/>
    </row>
    <row r="21" spans="1:10" ht="13.5" customHeight="1">
      <c r="A21" s="4" t="s">
        <v>402</v>
      </c>
      <c r="B21" s="185">
        <v>12649</v>
      </c>
      <c r="C21" s="185">
        <v>35647</v>
      </c>
      <c r="D21" s="185">
        <v>17072</v>
      </c>
      <c r="E21" s="4"/>
      <c r="F21" s="4">
        <v>2</v>
      </c>
      <c r="G21" s="4"/>
      <c r="H21" s="185">
        <v>12647</v>
      </c>
      <c r="I21" s="185">
        <v>6430</v>
      </c>
      <c r="J21" s="4"/>
    </row>
    <row r="22" spans="1:10" ht="13.5" customHeight="1">
      <c r="A22" s="4" t="s">
        <v>193</v>
      </c>
      <c r="B22" s="185">
        <v>1693</v>
      </c>
      <c r="C22" s="185">
        <v>14937</v>
      </c>
      <c r="D22" s="185">
        <v>13450</v>
      </c>
      <c r="E22" s="4"/>
      <c r="F22" s="4"/>
      <c r="G22" s="4"/>
      <c r="H22" s="185">
        <v>3635</v>
      </c>
      <c r="I22" s="185">
        <v>2174</v>
      </c>
      <c r="J22" s="4"/>
    </row>
    <row r="23" spans="1:10" ht="13.5" customHeight="1">
      <c r="A23" s="4" t="s">
        <v>403</v>
      </c>
      <c r="B23" s="185">
        <v>4453</v>
      </c>
      <c r="C23" s="185">
        <v>22419</v>
      </c>
      <c r="D23" s="185">
        <v>132048</v>
      </c>
      <c r="E23" s="4"/>
      <c r="F23" s="4"/>
      <c r="G23" s="4"/>
      <c r="H23" s="185">
        <v>22639</v>
      </c>
      <c r="I23" s="185">
        <v>1223</v>
      </c>
      <c r="J23" s="4"/>
    </row>
    <row r="24" spans="1:10" ht="13.5" customHeight="1">
      <c r="A24" s="4" t="s">
        <v>311</v>
      </c>
      <c r="B24" s="4"/>
      <c r="C24" s="185">
        <v>2885</v>
      </c>
      <c r="D24" s="4"/>
      <c r="E24" s="4"/>
      <c r="F24" s="4"/>
      <c r="G24" s="4"/>
      <c r="H24" s="4"/>
      <c r="I24" s="4">
        <v>342</v>
      </c>
      <c r="J24" s="4"/>
    </row>
    <row r="25" spans="1:10" ht="13.5" customHeight="1">
      <c r="A25" s="4" t="s">
        <v>312</v>
      </c>
      <c r="B25" s="4">
        <v>253</v>
      </c>
      <c r="C25" s="185">
        <v>51252</v>
      </c>
      <c r="D25" s="4"/>
      <c r="E25" s="4"/>
      <c r="F25" s="4">
        <v>201</v>
      </c>
      <c r="G25" s="185">
        <v>2119</v>
      </c>
      <c r="H25" s="185">
        <v>2785</v>
      </c>
      <c r="I25" s="185">
        <v>7939</v>
      </c>
      <c r="J25" s="4"/>
    </row>
    <row r="26" spans="1:10" ht="13.5" customHeight="1">
      <c r="A26" s="4" t="s">
        <v>194</v>
      </c>
      <c r="B26" s="4"/>
      <c r="C26" s="185">
        <v>34599</v>
      </c>
      <c r="D26" s="4">
        <v>419</v>
      </c>
      <c r="E26" s="4">
        <v>16</v>
      </c>
      <c r="F26" s="4">
        <v>82</v>
      </c>
      <c r="G26" s="4"/>
      <c r="H26" s="185">
        <v>1974</v>
      </c>
      <c r="I26" s="185">
        <v>2299</v>
      </c>
      <c r="J26" s="4"/>
    </row>
    <row r="27" spans="1:10" ht="13.5" customHeight="1">
      <c r="A27" s="4" t="s">
        <v>405</v>
      </c>
      <c r="B27" s="185">
        <v>4236</v>
      </c>
      <c r="C27" s="185">
        <v>33964</v>
      </c>
      <c r="D27" s="4"/>
      <c r="E27" s="4"/>
      <c r="F27" s="4"/>
      <c r="G27" s="4"/>
      <c r="H27" s="4"/>
      <c r="I27" s="185">
        <v>3126</v>
      </c>
      <c r="J27" s="4"/>
    </row>
    <row r="28" spans="1:10" ht="13.5" customHeight="1">
      <c r="A28" s="4" t="s">
        <v>313</v>
      </c>
      <c r="B28" s="4">
        <v>8</v>
      </c>
      <c r="C28" s="185">
        <v>37272</v>
      </c>
      <c r="D28" s="4"/>
      <c r="E28" s="4">
        <v>2</v>
      </c>
      <c r="F28" s="4">
        <v>441</v>
      </c>
      <c r="G28" s="4"/>
      <c r="H28" s="185">
        <v>1870</v>
      </c>
      <c r="I28" s="185">
        <v>4459</v>
      </c>
      <c r="J28" s="4"/>
    </row>
    <row r="29" spans="1:10" ht="13.5" customHeight="1">
      <c r="A29" s="4" t="s">
        <v>471</v>
      </c>
      <c r="B29" s="4"/>
      <c r="C29" s="185">
        <v>1478</v>
      </c>
      <c r="D29" s="4">
        <v>57</v>
      </c>
      <c r="E29" s="4"/>
      <c r="F29" s="4"/>
      <c r="G29" s="4"/>
      <c r="H29" s="4"/>
      <c r="I29" s="4"/>
      <c r="J29" s="4"/>
    </row>
    <row r="30" spans="1:10" ht="13.5" customHeight="1">
      <c r="A30" s="4" t="s">
        <v>472</v>
      </c>
      <c r="B30" s="4">
        <v>478</v>
      </c>
      <c r="C30" s="185">
        <v>34310</v>
      </c>
      <c r="D30" s="185">
        <v>1234</v>
      </c>
      <c r="E30" s="4"/>
      <c r="F30" s="4">
        <v>3</v>
      </c>
      <c r="G30" s="4"/>
      <c r="H30" s="185">
        <v>2242</v>
      </c>
      <c r="I30" s="185">
        <v>4741</v>
      </c>
      <c r="J30" s="4"/>
    </row>
    <row r="31" spans="1:10" ht="13.5" customHeight="1">
      <c r="A31" s="4" t="s">
        <v>484</v>
      </c>
      <c r="B31" s="4"/>
      <c r="C31" s="185">
        <v>28930</v>
      </c>
      <c r="D31" s="4"/>
      <c r="E31" s="4"/>
      <c r="F31" s="4">
        <v>353</v>
      </c>
      <c r="G31" s="4"/>
      <c r="H31" s="4"/>
      <c r="I31" s="185">
        <v>1860</v>
      </c>
      <c r="J31" s="4"/>
    </row>
    <row r="32" spans="1:10" ht="13.5" customHeight="1">
      <c r="A32" s="4" t="s">
        <v>406</v>
      </c>
      <c r="B32" s="185">
        <v>5349</v>
      </c>
      <c r="C32" s="185">
        <v>13052</v>
      </c>
      <c r="D32" s="185">
        <v>209967</v>
      </c>
      <c r="E32" s="4"/>
      <c r="F32" s="4"/>
      <c r="G32" s="185">
        <v>9711</v>
      </c>
      <c r="H32" s="185">
        <v>16571</v>
      </c>
      <c r="I32" s="4">
        <v>988</v>
      </c>
      <c r="J32" s="4"/>
    </row>
    <row r="33" spans="1:10" ht="13.5" customHeight="1">
      <c r="A33" s="4" t="s">
        <v>152</v>
      </c>
      <c r="B33" s="4"/>
      <c r="C33" s="185">
        <v>7825</v>
      </c>
      <c r="D33" s="4">
        <v>15</v>
      </c>
      <c r="E33" s="4"/>
      <c r="F33" s="4">
        <v>346</v>
      </c>
      <c r="G33" s="185">
        <v>4913</v>
      </c>
      <c r="H33" s="4">
        <v>78</v>
      </c>
      <c r="I33" s="4">
        <v>376</v>
      </c>
      <c r="J33" s="4"/>
    </row>
    <row r="34" spans="1:10" ht="13.5" customHeight="1">
      <c r="A34" s="4" t="s">
        <v>407</v>
      </c>
      <c r="B34" s="4">
        <v>454</v>
      </c>
      <c r="C34" s="185">
        <v>84372</v>
      </c>
      <c r="D34" s="4"/>
      <c r="E34" s="4"/>
      <c r="F34" s="4">
        <v>448</v>
      </c>
      <c r="G34" s="4"/>
      <c r="H34" s="185">
        <v>7666</v>
      </c>
      <c r="I34" s="185">
        <v>8107</v>
      </c>
      <c r="J34" s="4"/>
    </row>
    <row r="35" spans="1:10" ht="13.5" customHeight="1">
      <c r="A35" s="4" t="s">
        <v>157</v>
      </c>
      <c r="B35" s="4">
        <v>867</v>
      </c>
      <c r="C35" s="185">
        <v>16576</v>
      </c>
      <c r="D35" s="4"/>
      <c r="E35" s="4"/>
      <c r="F35" s="4">
        <v>11</v>
      </c>
      <c r="G35" s="4"/>
      <c r="H35" s="185">
        <v>1255</v>
      </c>
      <c r="I35" s="185">
        <v>3201</v>
      </c>
      <c r="J35" s="4"/>
    </row>
    <row r="36" spans="1:10" ht="13.5" customHeight="1">
      <c r="A36" s="4" t="s">
        <v>488</v>
      </c>
      <c r="B36" s="4">
        <v>35</v>
      </c>
      <c r="C36" s="185">
        <v>45241</v>
      </c>
      <c r="D36" s="4"/>
      <c r="E36" s="4"/>
      <c r="F36" s="4"/>
      <c r="G36" s="4"/>
      <c r="H36" s="185">
        <v>1418</v>
      </c>
      <c r="I36" s="4">
        <v>821</v>
      </c>
      <c r="J36" s="4"/>
    </row>
    <row r="37" spans="1:10" ht="13.5" customHeight="1">
      <c r="A37" s="4" t="s">
        <v>489</v>
      </c>
      <c r="B37" s="4"/>
      <c r="C37" s="185">
        <v>41929</v>
      </c>
      <c r="D37" s="4"/>
      <c r="E37" s="4">
        <v>283</v>
      </c>
      <c r="F37" s="4">
        <v>609</v>
      </c>
      <c r="G37" s="4"/>
      <c r="H37" s="185">
        <v>3120</v>
      </c>
      <c r="I37" s="4">
        <v>490</v>
      </c>
      <c r="J37" s="4"/>
    </row>
    <row r="38" spans="1:10" ht="13.5" customHeight="1">
      <c r="A38" s="4" t="s">
        <v>171</v>
      </c>
      <c r="B38" s="4">
        <v>86</v>
      </c>
      <c r="C38" s="185">
        <v>3454</v>
      </c>
      <c r="D38" s="4"/>
      <c r="E38" s="4"/>
      <c r="F38" s="4"/>
      <c r="G38" s="4"/>
      <c r="H38" s="4"/>
      <c r="I38" s="4"/>
      <c r="J38" s="4"/>
    </row>
    <row r="39" spans="1:10" ht="13.5" customHeight="1">
      <c r="A39" s="4" t="s">
        <v>492</v>
      </c>
      <c r="B39" s="4"/>
      <c r="C39" s="185">
        <v>3178</v>
      </c>
      <c r="D39" s="4">
        <v>25</v>
      </c>
      <c r="E39" s="4"/>
      <c r="F39" s="4">
        <v>4</v>
      </c>
      <c r="G39" s="4">
        <v>94</v>
      </c>
      <c r="H39" s="4"/>
      <c r="I39" s="4"/>
      <c r="J39" s="4"/>
    </row>
    <row r="40" spans="1:10" ht="13.5" customHeight="1">
      <c r="A40" s="4" t="s">
        <v>493</v>
      </c>
      <c r="B40" s="4"/>
      <c r="C40" s="4">
        <v>590</v>
      </c>
      <c r="D40" s="4"/>
      <c r="E40" s="4"/>
      <c r="F40" s="4">
        <v>25</v>
      </c>
      <c r="G40" s="4"/>
      <c r="H40" s="4">
        <v>145</v>
      </c>
      <c r="I40" s="4">
        <v>140</v>
      </c>
      <c r="J40" s="4"/>
    </row>
    <row r="41" spans="1:10" ht="13.5" customHeight="1">
      <c r="A41" s="4" t="s">
        <v>409</v>
      </c>
      <c r="B41" s="4">
        <v>145</v>
      </c>
      <c r="C41" s="185">
        <v>16926</v>
      </c>
      <c r="D41" s="4">
        <v>183</v>
      </c>
      <c r="E41" s="4"/>
      <c r="F41" s="4"/>
      <c r="G41" s="185">
        <v>3306</v>
      </c>
      <c r="H41" s="4"/>
      <c r="I41" s="4"/>
      <c r="J41" s="4"/>
    </row>
    <row r="42" spans="1:10" ht="13.5" customHeight="1">
      <c r="A42" s="4" t="s">
        <v>525</v>
      </c>
      <c r="B42" s="185">
        <v>3006</v>
      </c>
      <c r="C42" s="185">
        <v>15755</v>
      </c>
      <c r="D42" s="185">
        <v>25688</v>
      </c>
      <c r="E42" s="4"/>
      <c r="F42" s="4"/>
      <c r="G42" s="4"/>
      <c r="H42" s="185">
        <v>21028</v>
      </c>
      <c r="I42" s="185">
        <v>90341</v>
      </c>
      <c r="J42" s="4"/>
    </row>
    <row r="43" spans="1:10" ht="13.5" customHeight="1">
      <c r="A43" s="4" t="s">
        <v>411</v>
      </c>
      <c r="B43" s="185">
        <v>8606</v>
      </c>
      <c r="C43" s="185">
        <v>37172</v>
      </c>
      <c r="D43" s="185">
        <v>91683</v>
      </c>
      <c r="E43" s="4">
        <v>15</v>
      </c>
      <c r="F43" s="4">
        <v>37</v>
      </c>
      <c r="G43" s="4"/>
      <c r="H43" s="185">
        <v>19873</v>
      </c>
      <c r="I43" s="185">
        <v>3049</v>
      </c>
      <c r="J43" s="4"/>
    </row>
    <row r="44" spans="1:10" ht="13.5" customHeight="1">
      <c r="A44" s="4" t="s">
        <v>412</v>
      </c>
      <c r="B44" s="185">
        <v>9072</v>
      </c>
      <c r="C44" s="185">
        <v>34295</v>
      </c>
      <c r="D44" s="185">
        <v>103097</v>
      </c>
      <c r="E44" s="4"/>
      <c r="F44" s="4"/>
      <c r="G44" s="4"/>
      <c r="H44" s="4"/>
      <c r="I44" s="185">
        <v>27761</v>
      </c>
      <c r="J44" s="4"/>
    </row>
    <row r="45" spans="1:10" ht="13.5" customHeight="1">
      <c r="A45" s="4" t="s">
        <v>414</v>
      </c>
      <c r="B45" s="185">
        <v>11152</v>
      </c>
      <c r="C45" s="185">
        <v>26545</v>
      </c>
      <c r="D45" s="185">
        <v>129669</v>
      </c>
      <c r="E45" s="4"/>
      <c r="F45" s="4">
        <v>19</v>
      </c>
      <c r="G45" s="185">
        <v>22686</v>
      </c>
      <c r="H45" s="185">
        <v>26528</v>
      </c>
      <c r="I45" s="185">
        <v>15472</v>
      </c>
      <c r="J45" s="4"/>
    </row>
    <row r="46" spans="1:10" ht="13.5" customHeight="1">
      <c r="A46" s="4" t="s">
        <v>496</v>
      </c>
      <c r="B46" s="185">
        <v>6854</v>
      </c>
      <c r="C46" s="185">
        <v>7904</v>
      </c>
      <c r="D46" s="4"/>
      <c r="E46" s="4"/>
      <c r="F46" s="4">
        <v>3</v>
      </c>
      <c r="G46" s="4"/>
      <c r="H46" s="4"/>
      <c r="I46" s="4">
        <v>384</v>
      </c>
      <c r="J46" s="4"/>
    </row>
    <row r="47" spans="1:10" ht="13.5" customHeight="1">
      <c r="A47" s="4" t="s">
        <v>499</v>
      </c>
      <c r="B47" s="4"/>
      <c r="C47" s="185">
        <v>21632</v>
      </c>
      <c r="D47" s="4"/>
      <c r="E47" s="4"/>
      <c r="F47" s="4"/>
      <c r="G47" s="185">
        <v>5126</v>
      </c>
      <c r="H47" s="4"/>
      <c r="I47" s="185">
        <v>8894</v>
      </c>
      <c r="J47" s="4"/>
    </row>
    <row r="48" spans="1:10" ht="13.5" customHeight="1">
      <c r="A48" s="4" t="s">
        <v>416</v>
      </c>
      <c r="B48" s="4">
        <v>5</v>
      </c>
      <c r="C48" s="185">
        <v>11831</v>
      </c>
      <c r="D48" s="4"/>
      <c r="E48" s="4"/>
      <c r="F48" s="4"/>
      <c r="G48" s="4"/>
      <c r="H48" s="4"/>
      <c r="I48" s="185">
        <v>10277</v>
      </c>
      <c r="J48" s="4"/>
    </row>
    <row r="49" spans="1:11" ht="13.5" customHeight="1">
      <c r="A49" s="4" t="s">
        <v>417</v>
      </c>
      <c r="B49" s="185">
        <v>12112</v>
      </c>
      <c r="C49" s="185">
        <v>10849</v>
      </c>
      <c r="D49" s="185">
        <v>57397</v>
      </c>
      <c r="E49" s="4"/>
      <c r="F49" s="4"/>
      <c r="G49" s="185">
        <v>8038</v>
      </c>
      <c r="H49" s="185">
        <v>13342</v>
      </c>
      <c r="I49" s="4"/>
      <c r="J49" s="4"/>
    </row>
    <row r="50" spans="1:11" ht="13.5" customHeight="1">
      <c r="A50" s="4" t="s">
        <v>201</v>
      </c>
      <c r="B50" s="4"/>
      <c r="C50" s="185">
        <v>25144</v>
      </c>
      <c r="D50" s="185">
        <v>4197</v>
      </c>
      <c r="E50" s="4">
        <v>8</v>
      </c>
      <c r="F50" s="4"/>
      <c r="G50" s="4">
        <v>14</v>
      </c>
      <c r="H50" s="185">
        <v>5112</v>
      </c>
      <c r="I50" s="185">
        <v>4717</v>
      </c>
      <c r="J50" s="4"/>
    </row>
    <row r="51" spans="1:11" ht="13.5" customHeight="1">
      <c r="A51" s="4" t="s">
        <v>501</v>
      </c>
      <c r="B51" s="4"/>
      <c r="C51" s="185">
        <v>2584</v>
      </c>
      <c r="D51" s="4"/>
      <c r="E51" s="4"/>
      <c r="F51" s="4">
        <v>9</v>
      </c>
      <c r="G51" s="4"/>
      <c r="H51" s="4"/>
      <c r="I51" s="4"/>
      <c r="J51" s="4"/>
    </row>
    <row r="52" spans="1:11" ht="13.5" customHeight="1">
      <c r="A52" s="4" t="s">
        <v>420</v>
      </c>
      <c r="B52" s="4">
        <v>30</v>
      </c>
      <c r="C52" s="185">
        <v>107166</v>
      </c>
      <c r="D52" s="4"/>
      <c r="E52" s="4">
        <v>100</v>
      </c>
      <c r="F52" s="185">
        <v>1018</v>
      </c>
      <c r="G52" s="4"/>
      <c r="H52" s="185">
        <v>7154</v>
      </c>
      <c r="I52" s="185">
        <v>10662</v>
      </c>
      <c r="J52" s="4"/>
    </row>
    <row r="53" spans="1:11" ht="13.5" customHeight="1">
      <c r="A53" s="4" t="s">
        <v>421</v>
      </c>
      <c r="B53" s="185">
        <v>1954</v>
      </c>
      <c r="C53" s="185">
        <v>13389</v>
      </c>
      <c r="D53" s="185">
        <v>4192</v>
      </c>
      <c r="E53" s="4"/>
      <c r="F53" s="4"/>
      <c r="G53" s="4"/>
      <c r="H53" s="185">
        <v>4121</v>
      </c>
      <c r="I53" s="185">
        <v>2243</v>
      </c>
      <c r="J53" s="4"/>
    </row>
    <row r="54" spans="1:11" ht="13.5" customHeight="1">
      <c r="A54" s="4" t="s">
        <v>502</v>
      </c>
      <c r="B54" s="4">
        <v>8</v>
      </c>
      <c r="C54" s="185">
        <v>6230</v>
      </c>
      <c r="D54" s="4">
        <v>4</v>
      </c>
      <c r="E54" s="4"/>
      <c r="F54" s="4"/>
      <c r="G54" s="4"/>
      <c r="H54" s="4">
        <v>117</v>
      </c>
      <c r="I54" s="4">
        <v>69</v>
      </c>
      <c r="J54" s="4"/>
    </row>
    <row r="55" spans="1:11" ht="13.5" customHeight="1">
      <c r="A55" s="4" t="s">
        <v>422</v>
      </c>
      <c r="B55" s="185">
        <v>1193</v>
      </c>
      <c r="C55" s="185">
        <v>5168</v>
      </c>
      <c r="D55" s="185">
        <v>3982</v>
      </c>
      <c r="E55" s="4"/>
      <c r="F55" s="4"/>
      <c r="G55" s="4"/>
      <c r="H55" s="185">
        <v>4061</v>
      </c>
      <c r="I55" s="185">
        <v>104209</v>
      </c>
      <c r="J55" s="4"/>
    </row>
    <row r="56" spans="1:11" ht="13.5" customHeight="1">
      <c r="A56" s="4" t="s">
        <v>504</v>
      </c>
      <c r="B56" s="185">
        <v>1574</v>
      </c>
      <c r="C56" s="185">
        <v>5179</v>
      </c>
      <c r="D56" s="4"/>
      <c r="E56" s="4"/>
      <c r="F56" s="4">
        <v>149</v>
      </c>
      <c r="G56" s="4"/>
      <c r="H56" s="4">
        <v>425</v>
      </c>
      <c r="I56" s="4"/>
      <c r="J56" s="4"/>
    </row>
    <row r="57" spans="1:11" ht="13.5" customHeight="1">
      <c r="A57" s="4" t="s">
        <v>423</v>
      </c>
      <c r="B57" s="185">
        <v>15177</v>
      </c>
      <c r="C57" s="185">
        <v>17625</v>
      </c>
      <c r="D57" s="185">
        <v>81957</v>
      </c>
      <c r="E57" s="4">
        <v>43</v>
      </c>
      <c r="F57" s="4"/>
      <c r="G57" s="4"/>
      <c r="H57" s="185">
        <v>20230</v>
      </c>
      <c r="I57" s="185">
        <v>10497</v>
      </c>
      <c r="J57" s="4"/>
    </row>
    <row r="58" spans="1:11" ht="4.5" customHeight="1">
      <c r="A58" s="64"/>
      <c r="B58" s="582"/>
      <c r="C58" s="582"/>
      <c r="D58" s="582"/>
      <c r="E58" s="582"/>
      <c r="F58" s="582"/>
      <c r="G58" s="582"/>
      <c r="H58" s="582"/>
      <c r="J58" s="4"/>
      <c r="K58" s="185"/>
    </row>
    <row r="59" spans="1:11" ht="12.95" customHeight="1">
      <c r="A59" s="28" t="s">
        <v>666</v>
      </c>
      <c r="B59" s="135"/>
      <c r="C59" s="135"/>
      <c r="D59" s="135"/>
      <c r="J59" s="4"/>
      <c r="K59" s="185"/>
    </row>
    <row r="60" spans="1:11" ht="12.75" customHeight="1">
      <c r="B60" s="135"/>
      <c r="C60" s="135"/>
      <c r="D60" s="135"/>
      <c r="J60" s="4"/>
      <c r="K60" s="185"/>
    </row>
    <row r="61" spans="1:11" ht="12.75" customHeight="1">
      <c r="B61" s="135"/>
      <c r="C61" s="135"/>
      <c r="D61" s="135"/>
      <c r="J61" s="4"/>
      <c r="K61" s="185"/>
    </row>
    <row r="62" spans="1:11" ht="12.75" customHeight="1">
      <c r="B62" s="135"/>
      <c r="C62" s="135"/>
      <c r="D62" s="135"/>
      <c r="J62" s="4"/>
      <c r="K62" s="4"/>
    </row>
    <row r="63" spans="1:11" ht="12.75" customHeight="1">
      <c r="B63" s="243"/>
      <c r="C63" s="243"/>
      <c r="D63" s="243"/>
      <c r="J63" s="4"/>
      <c r="K63" s="4"/>
    </row>
    <row r="64" spans="1:11" ht="12.75" customHeight="1">
      <c r="B64" s="135"/>
      <c r="C64" s="135"/>
      <c r="D64" s="135"/>
      <c r="J64" s="4"/>
      <c r="K64" s="185"/>
    </row>
    <row r="65" spans="2:11" ht="12.75" customHeight="1">
      <c r="B65" s="135"/>
      <c r="C65" s="135"/>
      <c r="D65" s="135"/>
      <c r="J65" s="4"/>
      <c r="K65" s="4"/>
    </row>
    <row r="66" spans="2:11" ht="12.75" customHeight="1">
      <c r="B66" s="135"/>
      <c r="C66" s="135"/>
      <c r="D66" s="135"/>
      <c r="J66" s="4"/>
      <c r="K66" s="185"/>
    </row>
    <row r="67" spans="2:11" ht="12.75" customHeight="1">
      <c r="B67" s="135"/>
      <c r="C67" s="135"/>
      <c r="D67" s="135"/>
      <c r="J67" s="4"/>
      <c r="K67" s="4"/>
    </row>
    <row r="68" spans="2:11" ht="12.75" customHeight="1">
      <c r="B68" s="135"/>
      <c r="C68" s="135"/>
      <c r="D68" s="135"/>
      <c r="J68" s="4"/>
      <c r="K68" s="4"/>
    </row>
    <row r="69" spans="2:11" ht="12.75" customHeight="1">
      <c r="B69" s="135"/>
      <c r="C69" s="135"/>
      <c r="D69" s="135"/>
      <c r="J69" s="4"/>
      <c r="K69" s="4"/>
    </row>
    <row r="70" spans="2:11" ht="12.75" customHeight="1">
      <c r="B70" s="135"/>
      <c r="C70" s="135"/>
      <c r="D70" s="135"/>
      <c r="J70" s="4"/>
      <c r="K70" s="4"/>
    </row>
    <row r="71" spans="2:11" ht="12.75" customHeight="1">
      <c r="B71" s="135"/>
      <c r="C71" s="135"/>
      <c r="D71" s="135"/>
      <c r="J71" s="4"/>
      <c r="K71" s="4"/>
    </row>
    <row r="72" spans="2:11" ht="12.75" customHeight="1">
      <c r="B72" s="135"/>
      <c r="C72" s="135"/>
      <c r="D72" s="135"/>
      <c r="J72" s="4"/>
      <c r="K72" s="185"/>
    </row>
    <row r="73" spans="2:11" ht="12.75" customHeight="1">
      <c r="B73" s="135"/>
      <c r="C73" s="135"/>
      <c r="D73" s="135"/>
      <c r="J73" s="4"/>
      <c r="K73" s="185"/>
    </row>
    <row r="74" spans="2:11" ht="12.75" customHeight="1">
      <c r="B74" s="135"/>
      <c r="C74" s="135"/>
      <c r="D74" s="135"/>
      <c r="J74" s="4"/>
      <c r="K74" s="185"/>
    </row>
    <row r="75" spans="2:11" ht="12.75" customHeight="1">
      <c r="B75" s="135"/>
      <c r="C75" s="135"/>
      <c r="D75" s="135"/>
      <c r="J75" s="4"/>
      <c r="K75" s="185"/>
    </row>
    <row r="76" spans="2:11" ht="12.75" customHeight="1">
      <c r="B76" s="135"/>
      <c r="C76" s="135"/>
      <c r="D76" s="135"/>
      <c r="J76" s="4"/>
      <c r="K76" s="185"/>
    </row>
    <row r="77" spans="2:11" ht="12.75" customHeight="1">
      <c r="B77" s="135"/>
      <c r="C77" s="135"/>
      <c r="D77" s="135"/>
      <c r="J77" s="4"/>
      <c r="K77" s="185"/>
    </row>
    <row r="78" spans="2:11" ht="12.75" customHeight="1">
      <c r="B78" s="135"/>
      <c r="C78" s="135"/>
      <c r="D78" s="135"/>
      <c r="J78" s="4"/>
      <c r="K78" s="185"/>
    </row>
    <row r="79" spans="2:11" ht="12.75" customHeight="1">
      <c r="B79" s="135"/>
      <c r="C79" s="135"/>
      <c r="D79" s="135"/>
      <c r="J79" s="4"/>
      <c r="K79" s="4"/>
    </row>
    <row r="80" spans="2:11" ht="12.75" customHeight="1">
      <c r="B80" s="135"/>
      <c r="C80" s="135"/>
      <c r="D80" s="135"/>
      <c r="J80" s="4"/>
      <c r="K80" s="185"/>
    </row>
    <row r="81" spans="2:11" ht="12.75" customHeight="1">
      <c r="B81" s="135"/>
      <c r="C81" s="135"/>
      <c r="D81" s="135"/>
      <c r="J81" s="4"/>
      <c r="K81" s="185"/>
    </row>
    <row r="82" spans="2:11" ht="12.75" customHeight="1">
      <c r="B82" s="135"/>
      <c r="C82" s="135"/>
      <c r="D82" s="135"/>
      <c r="J82" s="4"/>
      <c r="K82" s="185"/>
    </row>
    <row r="83" spans="2:11" ht="12.75" customHeight="1">
      <c r="B83" s="135"/>
      <c r="C83" s="135"/>
      <c r="D83" s="135"/>
      <c r="J83" s="4"/>
      <c r="K83" s="185"/>
    </row>
    <row r="84" spans="2:11" ht="12.75" customHeight="1">
      <c r="B84" s="135"/>
      <c r="C84" s="135"/>
      <c r="D84" s="135"/>
      <c r="J84" s="4"/>
      <c r="K84" s="185"/>
    </row>
    <row r="85" spans="2:11" ht="12.75" customHeight="1">
      <c r="B85" s="135"/>
      <c r="C85" s="135"/>
      <c r="D85" s="135"/>
      <c r="J85" s="4"/>
      <c r="K85" s="185"/>
    </row>
    <row r="86" spans="2:11" ht="12.75" customHeight="1">
      <c r="B86" s="135"/>
      <c r="C86" s="135"/>
      <c r="D86" s="135"/>
      <c r="J86" s="4"/>
      <c r="K86" s="4"/>
    </row>
    <row r="87" spans="2:11" ht="12.75" customHeight="1">
      <c r="B87" s="135"/>
      <c r="C87" s="135"/>
      <c r="D87" s="135"/>
      <c r="J87" s="4"/>
      <c r="K87" s="4"/>
    </row>
    <row r="88" spans="2:11" ht="12.75" customHeight="1">
      <c r="B88" s="135"/>
      <c r="C88" s="135"/>
      <c r="D88" s="135"/>
      <c r="J88" s="4"/>
      <c r="K88" s="185"/>
    </row>
    <row r="89" spans="2:11" ht="12.75" customHeight="1">
      <c r="B89" s="135"/>
      <c r="C89" s="135"/>
      <c r="D89" s="135"/>
      <c r="J89" s="4"/>
      <c r="K89" s="4"/>
    </row>
    <row r="90" spans="2:11" ht="12.75" customHeight="1">
      <c r="B90" s="135"/>
      <c r="C90" s="135"/>
      <c r="D90" s="135"/>
      <c r="J90" s="4"/>
      <c r="K90" s="4"/>
    </row>
    <row r="91" spans="2:11" ht="12.75" customHeight="1">
      <c r="B91" s="135"/>
      <c r="C91" s="135"/>
      <c r="D91" s="135"/>
      <c r="J91" s="4"/>
      <c r="K91" s="4"/>
    </row>
    <row r="92" spans="2:11" ht="12.75" customHeight="1">
      <c r="B92" s="135"/>
      <c r="C92" s="135"/>
      <c r="D92" s="135"/>
      <c r="J92" s="4"/>
      <c r="K92" s="185"/>
    </row>
    <row r="93" spans="2:11" ht="12.75" customHeight="1">
      <c r="B93" s="135"/>
      <c r="C93" s="135"/>
      <c r="D93" s="135"/>
      <c r="J93" s="4"/>
      <c r="K93" s="4"/>
    </row>
    <row r="94" spans="2:11" ht="12.75" customHeight="1">
      <c r="B94" s="135"/>
      <c r="C94" s="135"/>
      <c r="D94" s="135"/>
      <c r="J94" s="4"/>
      <c r="K94" s="185"/>
    </row>
    <row r="95" spans="2:11" ht="12.75" customHeight="1">
      <c r="B95" s="135"/>
      <c r="C95" s="135"/>
      <c r="D95" s="135"/>
      <c r="J95" s="4"/>
      <c r="K95" s="185"/>
    </row>
    <row r="96" spans="2:11" ht="12.75" customHeight="1">
      <c r="B96" s="135"/>
      <c r="C96" s="135"/>
      <c r="D96" s="135"/>
      <c r="J96" s="4"/>
      <c r="K96" s="185"/>
    </row>
    <row r="97" spans="2:11" ht="12.75" customHeight="1">
      <c r="B97" s="135"/>
      <c r="C97" s="135"/>
      <c r="D97" s="135"/>
      <c r="J97" s="4"/>
      <c r="K97" s="4"/>
    </row>
    <row r="98" spans="2:11" ht="12.75" customHeight="1">
      <c r="B98" s="135"/>
      <c r="C98" s="135"/>
      <c r="D98" s="135"/>
      <c r="J98" s="4"/>
      <c r="K98" s="185"/>
    </row>
    <row r="99" spans="2:11" ht="12.75" customHeight="1">
      <c r="B99" s="413"/>
      <c r="C99" s="413"/>
      <c r="D99" s="413"/>
      <c r="E99" s="46"/>
      <c r="J99" s="4"/>
      <c r="K99" s="185"/>
    </row>
    <row r="100" spans="2:11" ht="12.75" customHeight="1">
      <c r="B100" s="413"/>
      <c r="C100" s="413"/>
      <c r="D100" s="413"/>
      <c r="E100" s="46"/>
      <c r="J100" s="4"/>
      <c r="K100" s="185"/>
    </row>
    <row r="101" spans="2:11" ht="12.75" customHeight="1">
      <c r="B101" s="413"/>
      <c r="C101" s="413"/>
      <c r="D101" s="413"/>
      <c r="E101" s="46"/>
      <c r="J101" s="4"/>
      <c r="K101" s="4"/>
    </row>
    <row r="102" spans="2:11" ht="12.75" customHeight="1">
      <c r="B102" s="242"/>
      <c r="C102" s="242"/>
      <c r="D102" s="242"/>
      <c r="J102" s="4"/>
      <c r="K102" s="185"/>
    </row>
    <row r="103" spans="2:11" ht="12.75" customHeight="1">
      <c r="J103" s="4"/>
      <c r="K103" s="185"/>
    </row>
    <row r="104" spans="2:11" ht="12.75" customHeight="1">
      <c r="J104" s="4"/>
      <c r="K104" s="185"/>
    </row>
    <row r="105" spans="2:11" ht="12.75" customHeight="1">
      <c r="J105" s="4"/>
      <c r="K105" s="185"/>
    </row>
  </sheetData>
  <phoneticPr fontId="25" type="noConversion"/>
  <pageMargins left="0.51181102362204722" right="0.51181102362204722"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374"/>
  <sheetViews>
    <sheetView zoomScaleNormal="100" workbookViewId="0">
      <selection activeCell="A2" sqref="A2"/>
    </sheetView>
  </sheetViews>
  <sheetFormatPr defaultRowHeight="12.75"/>
  <cols>
    <col min="1" max="1" width="19.7109375" style="22" customWidth="1"/>
    <col min="2" max="2" width="8" style="22" customWidth="1"/>
    <col min="3" max="3" width="8.7109375" style="22" customWidth="1"/>
    <col min="4" max="4" width="10.85546875" style="22" customWidth="1"/>
    <col min="5" max="5" width="7.85546875" style="182" customWidth="1"/>
    <col min="6" max="6" width="7.42578125" style="559" customWidth="1"/>
    <col min="7" max="7" width="12.140625" style="559" customWidth="1"/>
    <col min="8" max="8" width="8.140625" style="559" customWidth="1"/>
    <col min="9" max="9" width="11.28515625" style="559" customWidth="1"/>
    <col min="10" max="16384" width="9.140625" style="22"/>
  </cols>
  <sheetData>
    <row r="1" spans="1:9" ht="15">
      <c r="A1" s="40" t="s">
        <v>582</v>
      </c>
      <c r="F1" s="563"/>
    </row>
    <row r="2" spans="1:9" ht="9.75" customHeight="1">
      <c r="A2" s="47"/>
      <c r="F2" s="563"/>
    </row>
    <row r="3" spans="1:9" s="348" customFormat="1" ht="28.5" customHeight="1">
      <c r="A3" s="580"/>
      <c r="B3" s="357" t="s">
        <v>54</v>
      </c>
      <c r="C3" s="357" t="s">
        <v>55</v>
      </c>
      <c r="D3" s="357" t="s">
        <v>56</v>
      </c>
      <c r="E3" s="357" t="s">
        <v>57</v>
      </c>
      <c r="F3" s="357" t="s">
        <v>58</v>
      </c>
      <c r="G3" s="357" t="s">
        <v>59</v>
      </c>
      <c r="H3" s="357" t="s">
        <v>520</v>
      </c>
      <c r="I3" s="652" t="s">
        <v>665</v>
      </c>
    </row>
    <row r="4" spans="1:9" ht="13.5" customHeight="1">
      <c r="A4" s="4" t="s">
        <v>315</v>
      </c>
      <c r="B4" s="4">
        <v>10</v>
      </c>
      <c r="C4" s="185">
        <v>32315</v>
      </c>
      <c r="D4" s="4"/>
      <c r="E4" s="4"/>
      <c r="F4" s="4">
        <v>185</v>
      </c>
      <c r="G4" s="4"/>
      <c r="H4" s="4"/>
      <c r="I4" s="185">
        <v>1241</v>
      </c>
    </row>
    <row r="5" spans="1:9" ht="13.5" customHeight="1">
      <c r="A5" s="4" t="s">
        <v>424</v>
      </c>
      <c r="B5" s="4">
        <v>108</v>
      </c>
      <c r="C5" s="185">
        <v>22580</v>
      </c>
      <c r="D5" s="4">
        <v>35</v>
      </c>
      <c r="E5" s="4"/>
      <c r="F5" s="4"/>
      <c r="G5" s="4"/>
      <c r="H5" s="185">
        <v>3094</v>
      </c>
      <c r="I5" s="185">
        <v>6402</v>
      </c>
    </row>
    <row r="6" spans="1:9" ht="13.5" customHeight="1">
      <c r="A6" s="4" t="s">
        <v>425</v>
      </c>
      <c r="B6" s="185">
        <v>14856</v>
      </c>
      <c r="C6" s="185">
        <v>9438</v>
      </c>
      <c r="D6" s="185">
        <v>2587</v>
      </c>
      <c r="E6" s="4"/>
      <c r="F6" s="4">
        <v>207</v>
      </c>
      <c r="G6" s="4"/>
      <c r="H6" s="185">
        <v>2130</v>
      </c>
      <c r="I6" s="185">
        <v>1713</v>
      </c>
    </row>
    <row r="7" spans="1:9" ht="13.5" customHeight="1">
      <c r="A7" s="4" t="s">
        <v>426</v>
      </c>
      <c r="B7" s="185">
        <v>3792</v>
      </c>
      <c r="C7" s="185">
        <v>6939</v>
      </c>
      <c r="D7" s="185">
        <v>71992</v>
      </c>
      <c r="E7" s="4"/>
      <c r="F7" s="4">
        <v>5</v>
      </c>
      <c r="G7" s="4">
        <v>6</v>
      </c>
      <c r="H7" s="185">
        <v>17754</v>
      </c>
      <c r="I7" s="185">
        <v>14853</v>
      </c>
    </row>
    <row r="8" spans="1:9" ht="13.5" customHeight="1">
      <c r="A8" s="4" t="s">
        <v>154</v>
      </c>
      <c r="B8" s="4"/>
      <c r="C8" s="185">
        <v>12027</v>
      </c>
      <c r="D8" s="4"/>
      <c r="E8" s="4"/>
      <c r="F8" s="4">
        <v>4</v>
      </c>
      <c r="G8" s="4"/>
      <c r="H8" s="4">
        <v>131</v>
      </c>
      <c r="I8" s="4">
        <v>620</v>
      </c>
    </row>
    <row r="9" spans="1:9" ht="13.5" customHeight="1">
      <c r="A9" s="4" t="s">
        <v>316</v>
      </c>
      <c r="B9" s="4"/>
      <c r="C9" s="185">
        <v>4788</v>
      </c>
      <c r="D9" s="4">
        <v>31</v>
      </c>
      <c r="E9" s="4">
        <v>1</v>
      </c>
      <c r="F9" s="4">
        <v>38</v>
      </c>
      <c r="G9" s="4"/>
      <c r="H9" s="4">
        <v>277</v>
      </c>
      <c r="I9" s="4">
        <v>975</v>
      </c>
    </row>
    <row r="10" spans="1:9" ht="13.5" customHeight="1">
      <c r="A10" s="4" t="s">
        <v>427</v>
      </c>
      <c r="B10" s="185">
        <v>12014</v>
      </c>
      <c r="C10" s="185">
        <v>9815</v>
      </c>
      <c r="D10" s="4"/>
      <c r="E10" s="4"/>
      <c r="F10" s="4"/>
      <c r="G10" s="4"/>
      <c r="H10" s="185">
        <v>2100</v>
      </c>
      <c r="I10" s="185">
        <v>1196</v>
      </c>
    </row>
    <row r="11" spans="1:9" ht="13.5" customHeight="1">
      <c r="A11" s="4" t="s">
        <v>510</v>
      </c>
      <c r="B11" s="4"/>
      <c r="C11" s="185">
        <v>10352</v>
      </c>
      <c r="D11" s="4"/>
      <c r="E11" s="4">
        <v>2</v>
      </c>
      <c r="F11" s="4">
        <v>123</v>
      </c>
      <c r="G11" s="185">
        <v>4258</v>
      </c>
      <c r="H11" s="4"/>
      <c r="I11" s="4"/>
    </row>
    <row r="12" spans="1:9" ht="13.5" customHeight="1">
      <c r="A12" s="4" t="s">
        <v>428</v>
      </c>
      <c r="B12" s="4"/>
      <c r="C12" s="185">
        <v>110251</v>
      </c>
      <c r="D12" s="185">
        <v>10681</v>
      </c>
      <c r="E12" s="4"/>
      <c r="F12" s="4"/>
      <c r="G12" s="4"/>
      <c r="H12" s="4"/>
      <c r="I12" s="185">
        <v>34629</v>
      </c>
    </row>
    <row r="13" spans="1:9" ht="13.5" customHeight="1">
      <c r="A13" s="4" t="s">
        <v>429</v>
      </c>
      <c r="B13" s="185">
        <v>6317</v>
      </c>
      <c r="C13" s="185">
        <v>8415</v>
      </c>
      <c r="D13" s="4"/>
      <c r="E13" s="4"/>
      <c r="F13" s="4"/>
      <c r="G13" s="185">
        <v>8745</v>
      </c>
      <c r="H13" s="185">
        <v>4786</v>
      </c>
      <c r="I13" s="4">
        <v>820</v>
      </c>
    </row>
    <row r="14" spans="1:9" ht="13.5" customHeight="1">
      <c r="A14" s="4" t="s">
        <v>317</v>
      </c>
      <c r="B14" s="4"/>
      <c r="C14" s="185">
        <v>7961</v>
      </c>
      <c r="D14" s="4"/>
      <c r="E14" s="4"/>
      <c r="F14" s="4">
        <v>78</v>
      </c>
      <c r="G14" s="185">
        <v>10921</v>
      </c>
      <c r="H14" s="4">
        <v>336</v>
      </c>
      <c r="I14" s="4">
        <v>20</v>
      </c>
    </row>
    <row r="15" spans="1:9" ht="13.5" customHeight="1">
      <c r="A15" s="171" t="s">
        <v>554</v>
      </c>
      <c r="B15" s="4"/>
      <c r="C15" s="185">
        <v>4982</v>
      </c>
      <c r="D15" s="4"/>
      <c r="E15" s="4">
        <v>5</v>
      </c>
      <c r="F15" s="4"/>
      <c r="G15" s="4"/>
      <c r="H15" s="4"/>
      <c r="I15" s="4"/>
    </row>
    <row r="16" spans="1:9" ht="13.5" customHeight="1">
      <c r="A16" s="4" t="s">
        <v>514</v>
      </c>
      <c r="B16" s="4"/>
      <c r="C16" s="4">
        <v>182</v>
      </c>
      <c r="D16" s="4"/>
      <c r="E16" s="4"/>
      <c r="F16" s="4">
        <v>6</v>
      </c>
      <c r="G16" s="4"/>
      <c r="H16" s="4">
        <v>3</v>
      </c>
      <c r="I16" s="4"/>
    </row>
    <row r="17" spans="1:9" ht="13.5" customHeight="1">
      <c r="A17" s="4" t="s">
        <v>516</v>
      </c>
      <c r="B17" s="185">
        <v>2165</v>
      </c>
      <c r="C17" s="185">
        <v>10037</v>
      </c>
      <c r="D17" s="4"/>
      <c r="E17" s="4"/>
      <c r="F17" s="4"/>
      <c r="G17" s="4"/>
      <c r="H17" s="4"/>
      <c r="I17" s="4">
        <v>192</v>
      </c>
    </row>
    <row r="18" spans="1:9" ht="13.5" customHeight="1">
      <c r="A18" s="4" t="s">
        <v>430</v>
      </c>
      <c r="B18" s="185">
        <v>16643</v>
      </c>
      <c r="C18" s="185">
        <v>13839</v>
      </c>
      <c r="D18" s="185">
        <v>125597</v>
      </c>
      <c r="E18" s="4"/>
      <c r="F18" s="4"/>
      <c r="G18" s="185">
        <v>5960</v>
      </c>
      <c r="H18" s="185">
        <v>10872</v>
      </c>
      <c r="I18" s="185">
        <v>9359</v>
      </c>
    </row>
    <row r="19" spans="1:9" ht="13.5" customHeight="1">
      <c r="A19" s="4" t="s">
        <v>431</v>
      </c>
      <c r="B19" s="4"/>
      <c r="C19" s="185">
        <v>51615</v>
      </c>
      <c r="D19" s="185">
        <v>5932</v>
      </c>
      <c r="E19" s="4"/>
      <c r="F19" s="4"/>
      <c r="G19" s="185">
        <v>15211</v>
      </c>
      <c r="H19" s="185">
        <v>20285</v>
      </c>
      <c r="I19" s="185">
        <v>21401</v>
      </c>
    </row>
    <row r="20" spans="1:9" ht="13.5" customHeight="1">
      <c r="A20" s="4" t="s">
        <v>432</v>
      </c>
      <c r="B20" s="4">
        <v>102</v>
      </c>
      <c r="C20" s="185">
        <v>16485</v>
      </c>
      <c r="D20" s="4">
        <v>920</v>
      </c>
      <c r="E20" s="4"/>
      <c r="F20" s="4">
        <v>242</v>
      </c>
      <c r="G20" s="4"/>
      <c r="H20" s="185">
        <v>2783</v>
      </c>
      <c r="I20" s="185">
        <v>2085</v>
      </c>
    </row>
    <row r="21" spans="1:9" ht="13.5" customHeight="1">
      <c r="A21" s="4" t="s">
        <v>21</v>
      </c>
      <c r="B21" s="185">
        <v>1132</v>
      </c>
      <c r="C21" s="185">
        <v>113954</v>
      </c>
      <c r="D21" s="4">
        <v>34</v>
      </c>
      <c r="E21" s="4"/>
      <c r="F21" s="4"/>
      <c r="G21" s="185">
        <v>10349</v>
      </c>
      <c r="H21" s="185">
        <v>3834</v>
      </c>
      <c r="I21" s="185">
        <v>29616</v>
      </c>
    </row>
    <row r="22" spans="1:9" ht="13.5" customHeight="1">
      <c r="A22" s="4" t="s">
        <v>433</v>
      </c>
      <c r="B22" s="4">
        <v>238</v>
      </c>
      <c r="C22" s="185">
        <v>13578</v>
      </c>
      <c r="D22" s="185">
        <v>3537</v>
      </c>
      <c r="E22" s="4"/>
      <c r="F22" s="4"/>
      <c r="G22" s="185">
        <v>8936</v>
      </c>
      <c r="H22" s="185">
        <v>3840</v>
      </c>
      <c r="I22" s="185">
        <v>1992</v>
      </c>
    </row>
    <row r="23" spans="1:9" ht="13.5" customHeight="1">
      <c r="A23" s="4" t="s">
        <v>434</v>
      </c>
      <c r="B23" s="185">
        <v>3335</v>
      </c>
      <c r="C23" s="185">
        <v>21246</v>
      </c>
      <c r="D23" s="185">
        <v>76887</v>
      </c>
      <c r="E23" s="4"/>
      <c r="F23" s="4">
        <v>40</v>
      </c>
      <c r="G23" s="185">
        <v>25221</v>
      </c>
      <c r="H23" s="185">
        <v>7128</v>
      </c>
      <c r="I23" s="185">
        <v>14334</v>
      </c>
    </row>
    <row r="24" spans="1:9" ht="13.5" customHeight="1">
      <c r="A24" s="4" t="s">
        <v>318</v>
      </c>
      <c r="B24" s="4"/>
      <c r="C24" s="185">
        <v>127533</v>
      </c>
      <c r="D24" s="4"/>
      <c r="E24" s="4"/>
      <c r="F24" s="4"/>
      <c r="G24" s="4"/>
      <c r="H24" s="4"/>
      <c r="I24" s="185">
        <v>28475</v>
      </c>
    </row>
    <row r="25" spans="1:9" ht="13.5" customHeight="1">
      <c r="A25" s="544" t="s">
        <v>319</v>
      </c>
      <c r="B25" s="4"/>
      <c r="C25" s="185">
        <v>14718</v>
      </c>
      <c r="D25" s="4"/>
      <c r="E25" s="4"/>
      <c r="F25" s="4"/>
      <c r="G25" s="185">
        <v>13236</v>
      </c>
      <c r="H25" s="4"/>
      <c r="I25" s="4"/>
    </row>
    <row r="26" spans="1:9" ht="13.5" customHeight="1">
      <c r="A26" s="4" t="s">
        <v>320</v>
      </c>
      <c r="B26" s="185">
        <v>1362</v>
      </c>
      <c r="C26" s="185">
        <v>28834</v>
      </c>
      <c r="D26" s="4"/>
      <c r="E26" s="4"/>
      <c r="F26" s="4">
        <v>1</v>
      </c>
      <c r="G26" s="4"/>
      <c r="H26" s="4"/>
      <c r="I26" s="185">
        <v>4802</v>
      </c>
    </row>
    <row r="27" spans="1:9" ht="13.5" customHeight="1">
      <c r="A27" s="4" t="s">
        <v>435</v>
      </c>
      <c r="B27" s="185">
        <v>5789</v>
      </c>
      <c r="C27" s="185">
        <v>24162</v>
      </c>
      <c r="D27" s="185">
        <v>59275</v>
      </c>
      <c r="E27" s="4"/>
      <c r="F27" s="4"/>
      <c r="G27" s="4"/>
      <c r="H27" s="185">
        <v>9936</v>
      </c>
      <c r="I27" s="185">
        <v>2491</v>
      </c>
    </row>
    <row r="28" spans="1:9" ht="13.5" customHeight="1">
      <c r="A28" s="4" t="s">
        <v>436</v>
      </c>
      <c r="B28" s="185">
        <v>7311</v>
      </c>
      <c r="C28" s="185">
        <v>31837</v>
      </c>
      <c r="D28" s="185">
        <v>100828</v>
      </c>
      <c r="E28" s="4"/>
      <c r="F28" s="4">
        <v>1</v>
      </c>
      <c r="G28" s="4"/>
      <c r="H28" s="185">
        <v>21619</v>
      </c>
      <c r="I28" s="185">
        <v>42122</v>
      </c>
    </row>
    <row r="29" spans="1:9" ht="13.5" customHeight="1">
      <c r="A29" s="4" t="s">
        <v>437</v>
      </c>
      <c r="B29" s="4">
        <v>373</v>
      </c>
      <c r="C29" s="185">
        <v>23194</v>
      </c>
      <c r="D29" s="4"/>
      <c r="E29" s="4"/>
      <c r="F29" s="4">
        <v>5</v>
      </c>
      <c r="G29" s="4">
        <v>808</v>
      </c>
      <c r="H29" s="185">
        <v>5524</v>
      </c>
      <c r="I29" s="185">
        <v>6395</v>
      </c>
    </row>
    <row r="30" spans="1:9" ht="13.5" customHeight="1">
      <c r="A30" s="4" t="s">
        <v>284</v>
      </c>
      <c r="B30" s="4">
        <v>15</v>
      </c>
      <c r="C30" s="185">
        <v>50790</v>
      </c>
      <c r="D30" s="4"/>
      <c r="E30" s="4"/>
      <c r="F30" s="4"/>
      <c r="G30" s="4"/>
      <c r="H30" s="4"/>
      <c r="I30" s="185">
        <v>5097</v>
      </c>
    </row>
    <row r="31" spans="1:9" ht="13.5" customHeight="1">
      <c r="A31" s="4" t="s">
        <v>285</v>
      </c>
      <c r="B31" s="4"/>
      <c r="C31" s="185">
        <v>4774</v>
      </c>
      <c r="D31" s="4"/>
      <c r="E31" s="4">
        <v>21</v>
      </c>
      <c r="F31" s="4">
        <v>169</v>
      </c>
      <c r="G31" s="4"/>
      <c r="H31" s="185">
        <v>1347</v>
      </c>
      <c r="I31" s="185">
        <v>3570</v>
      </c>
    </row>
    <row r="32" spans="1:9" ht="13.5" customHeight="1">
      <c r="A32" s="4" t="s">
        <v>172</v>
      </c>
      <c r="B32" s="4"/>
      <c r="C32" s="185">
        <v>9594</v>
      </c>
      <c r="D32" s="4"/>
      <c r="E32" s="4"/>
      <c r="F32" s="4"/>
      <c r="G32" s="4"/>
      <c r="H32" s="4"/>
      <c r="I32" s="4">
        <v>570</v>
      </c>
    </row>
    <row r="33" spans="1:9" ht="13.5" customHeight="1">
      <c r="A33" s="4" t="s">
        <v>438</v>
      </c>
      <c r="B33" s="185">
        <v>1819</v>
      </c>
      <c r="C33" s="185">
        <v>5308</v>
      </c>
      <c r="D33" s="185">
        <v>19890</v>
      </c>
      <c r="E33" s="4"/>
      <c r="F33" s="4"/>
      <c r="G33" s="4"/>
      <c r="H33" s="185">
        <v>6764</v>
      </c>
      <c r="I33" s="4">
        <v>398</v>
      </c>
    </row>
    <row r="34" spans="1:9" ht="13.5" customHeight="1">
      <c r="A34" s="4" t="s">
        <v>439</v>
      </c>
      <c r="B34" s="185">
        <v>1944</v>
      </c>
      <c r="C34" s="185">
        <v>76493</v>
      </c>
      <c r="D34" s="185">
        <v>20000</v>
      </c>
      <c r="E34" s="4"/>
      <c r="F34" s="4"/>
      <c r="G34" s="185">
        <v>45054</v>
      </c>
      <c r="H34" s="185">
        <v>18017</v>
      </c>
      <c r="I34" s="185">
        <v>47789</v>
      </c>
    </row>
    <row r="35" spans="1:9" ht="13.5" customHeight="1">
      <c r="A35" s="4" t="s">
        <v>441</v>
      </c>
      <c r="B35" s="185">
        <v>4752</v>
      </c>
      <c r="C35" s="185">
        <v>11380</v>
      </c>
      <c r="D35" s="185">
        <v>123930</v>
      </c>
      <c r="E35" s="4"/>
      <c r="F35" s="4">
        <v>19</v>
      </c>
      <c r="G35" s="4"/>
      <c r="H35" s="185">
        <v>14567</v>
      </c>
      <c r="I35" s="4"/>
    </row>
    <row r="36" spans="1:9" ht="13.5" customHeight="1">
      <c r="A36" s="4" t="s">
        <v>288</v>
      </c>
      <c r="B36" s="4"/>
      <c r="C36" s="185">
        <v>1945</v>
      </c>
      <c r="D36" s="4"/>
      <c r="E36" s="4">
        <v>17</v>
      </c>
      <c r="F36" s="4"/>
      <c r="G36" s="185">
        <v>1720</v>
      </c>
      <c r="H36" s="4"/>
      <c r="I36" s="4">
        <v>40</v>
      </c>
    </row>
    <row r="37" spans="1:9" ht="13.5" customHeight="1">
      <c r="A37" s="171" t="s">
        <v>548</v>
      </c>
      <c r="B37" s="185">
        <v>1496</v>
      </c>
      <c r="C37" s="185">
        <v>1827</v>
      </c>
      <c r="D37" s="4">
        <v>253</v>
      </c>
      <c r="E37" s="4"/>
      <c r="F37" s="4"/>
      <c r="G37" s="4"/>
      <c r="H37" s="4"/>
      <c r="I37" s="4">
        <v>280</v>
      </c>
    </row>
    <row r="38" spans="1:9" ht="13.5" customHeight="1">
      <c r="A38" s="4" t="s">
        <v>149</v>
      </c>
      <c r="B38" s="4">
        <v>23</v>
      </c>
      <c r="C38" s="185">
        <v>4543</v>
      </c>
      <c r="D38" s="4"/>
      <c r="E38" s="4"/>
      <c r="F38" s="4"/>
      <c r="G38" s="4"/>
      <c r="H38" s="4">
        <v>82</v>
      </c>
      <c r="I38" s="185">
        <v>3391</v>
      </c>
    </row>
    <row r="39" spans="1:9" ht="13.5" customHeight="1">
      <c r="A39" s="4" t="s">
        <v>325</v>
      </c>
      <c r="B39" s="4"/>
      <c r="C39" s="4"/>
      <c r="D39" s="4"/>
      <c r="E39" s="4"/>
      <c r="F39" s="4"/>
      <c r="G39" s="4"/>
      <c r="H39" s="4"/>
      <c r="I39" s="4"/>
    </row>
    <row r="40" spans="1:9" ht="13.5" customHeight="1">
      <c r="A40" s="4" t="s">
        <v>295</v>
      </c>
      <c r="B40" s="4"/>
      <c r="C40" s="185">
        <v>1859</v>
      </c>
      <c r="D40" s="4"/>
      <c r="E40" s="4"/>
      <c r="F40" s="4"/>
      <c r="G40" s="4"/>
      <c r="H40" s="4"/>
      <c r="I40" s="185">
        <v>1264</v>
      </c>
    </row>
    <row r="41" spans="1:9" ht="13.5" customHeight="1">
      <c r="A41" s="4" t="s">
        <v>442</v>
      </c>
      <c r="B41" s="185">
        <v>4602</v>
      </c>
      <c r="C41" s="185">
        <v>25465</v>
      </c>
      <c r="D41" s="185">
        <v>9247</v>
      </c>
      <c r="E41" s="4"/>
      <c r="F41" s="4"/>
      <c r="G41" s="4"/>
      <c r="H41" s="185">
        <v>16822</v>
      </c>
      <c r="I41" s="185">
        <v>11332</v>
      </c>
    </row>
    <row r="42" spans="1:9" ht="13.5" customHeight="1">
      <c r="A42" s="4" t="s">
        <v>443</v>
      </c>
      <c r="B42" s="185">
        <v>2143</v>
      </c>
      <c r="C42" s="185">
        <v>22531</v>
      </c>
      <c r="D42" s="185">
        <v>21879</v>
      </c>
      <c r="E42" s="4"/>
      <c r="F42" s="4"/>
      <c r="G42" s="185">
        <v>21301</v>
      </c>
      <c r="H42" s="185">
        <v>4631</v>
      </c>
      <c r="I42" s="185">
        <v>5189</v>
      </c>
    </row>
    <row r="43" spans="1:9" ht="13.5" customHeight="1">
      <c r="A43" s="4" t="s">
        <v>301</v>
      </c>
      <c r="B43" s="4">
        <v>11</v>
      </c>
      <c r="C43" s="185">
        <v>2649</v>
      </c>
      <c r="D43" s="4">
        <v>1</v>
      </c>
      <c r="E43" s="4"/>
      <c r="F43" s="4"/>
      <c r="G43" s="4">
        <v>332</v>
      </c>
      <c r="H43" s="4"/>
      <c r="I43" s="4">
        <v>598</v>
      </c>
    </row>
    <row r="44" spans="1:9" ht="13.5" customHeight="1">
      <c r="A44" s="4" t="s">
        <v>322</v>
      </c>
      <c r="B44" s="4">
        <v>661</v>
      </c>
      <c r="C44" s="185">
        <v>27147</v>
      </c>
      <c r="D44" s="185">
        <v>1606</v>
      </c>
      <c r="E44" s="4"/>
      <c r="F44" s="4">
        <v>19</v>
      </c>
      <c r="G44" s="4"/>
      <c r="H44" s="4"/>
      <c r="I44" s="185">
        <v>1284</v>
      </c>
    </row>
    <row r="45" spans="1:9" ht="13.5" customHeight="1">
      <c r="A45" s="4" t="s">
        <v>444</v>
      </c>
      <c r="B45" s="185">
        <v>19696</v>
      </c>
      <c r="C45" s="185">
        <v>14743</v>
      </c>
      <c r="D45" s="185">
        <v>216887</v>
      </c>
      <c r="E45" s="4"/>
      <c r="F45" s="4">
        <v>1</v>
      </c>
      <c r="G45" s="185">
        <v>26186</v>
      </c>
      <c r="H45" s="185">
        <v>16476</v>
      </c>
      <c r="I45" s="185">
        <v>4239</v>
      </c>
    </row>
    <row r="46" spans="1:9" ht="13.5" customHeight="1">
      <c r="A46" s="4" t="s">
        <v>302</v>
      </c>
      <c r="B46" s="185">
        <v>3208</v>
      </c>
      <c r="C46" s="185">
        <v>22310</v>
      </c>
      <c r="D46" s="4"/>
      <c r="E46" s="4"/>
      <c r="F46" s="4"/>
      <c r="G46" s="4"/>
      <c r="H46" s="4"/>
      <c r="I46" s="185">
        <v>2608</v>
      </c>
    </row>
    <row r="47" spans="1:9" ht="13.5" customHeight="1">
      <c r="A47" s="4" t="s">
        <v>445</v>
      </c>
      <c r="B47" s="4">
        <v>48</v>
      </c>
      <c r="C47" s="185">
        <v>4430</v>
      </c>
      <c r="D47" s="4"/>
      <c r="E47" s="4"/>
      <c r="F47" s="4">
        <v>19</v>
      </c>
      <c r="G47" s="4"/>
      <c r="H47" s="185">
        <v>1719</v>
      </c>
      <c r="I47" s="4">
        <v>717</v>
      </c>
    </row>
    <row r="48" spans="1:9" ht="13.5" customHeight="1">
      <c r="A48" s="4" t="s">
        <v>446</v>
      </c>
      <c r="B48" s="185">
        <v>4155</v>
      </c>
      <c r="C48" s="185">
        <v>90183</v>
      </c>
      <c r="D48" s="185">
        <v>16467</v>
      </c>
      <c r="E48" s="4"/>
      <c r="F48" s="4"/>
      <c r="G48" s="4"/>
      <c r="H48" s="185">
        <v>11260</v>
      </c>
      <c r="I48" s="185">
        <v>32914</v>
      </c>
    </row>
    <row r="49" spans="1:9" ht="13.5" customHeight="1">
      <c r="A49" s="4" t="s">
        <v>447</v>
      </c>
      <c r="B49" s="4">
        <v>954</v>
      </c>
      <c r="C49" s="185">
        <v>4691</v>
      </c>
      <c r="D49" s="185">
        <v>1027</v>
      </c>
      <c r="E49" s="4"/>
      <c r="F49" s="4"/>
      <c r="G49" s="4"/>
      <c r="H49" s="4"/>
      <c r="I49" s="185">
        <v>2034</v>
      </c>
    </row>
    <row r="50" spans="1:9" ht="13.5" customHeight="1">
      <c r="A50" s="4" t="s">
        <v>448</v>
      </c>
      <c r="B50" s="4">
        <v>137</v>
      </c>
      <c r="C50" s="185">
        <v>106826</v>
      </c>
      <c r="D50" s="4"/>
      <c r="E50" s="4">
        <v>618</v>
      </c>
      <c r="F50" s="4">
        <v>5</v>
      </c>
      <c r="G50" s="4"/>
      <c r="H50" s="185">
        <v>6615</v>
      </c>
      <c r="I50" s="185">
        <v>1943</v>
      </c>
    </row>
    <row r="51" spans="1:9" ht="13.5" customHeight="1">
      <c r="A51" s="4" t="s">
        <v>151</v>
      </c>
      <c r="B51" s="4">
        <v>41</v>
      </c>
      <c r="C51" s="185">
        <v>5401</v>
      </c>
      <c r="D51" s="4"/>
      <c r="E51" s="4"/>
      <c r="F51" s="4"/>
      <c r="G51" s="4"/>
      <c r="H51" s="4">
        <v>461</v>
      </c>
      <c r="I51" s="185">
        <v>2989</v>
      </c>
    </row>
    <row r="52" spans="1:9" ht="8.25" customHeight="1">
      <c r="A52" s="4"/>
      <c r="B52" s="4"/>
      <c r="C52" s="185"/>
      <c r="D52" s="4"/>
      <c r="E52" s="4"/>
      <c r="F52" s="4"/>
      <c r="G52" s="4"/>
      <c r="H52" s="4"/>
      <c r="I52" s="185"/>
    </row>
    <row r="53" spans="1:9" ht="13.5" customHeight="1">
      <c r="A53" s="28" t="s">
        <v>666</v>
      </c>
      <c r="B53" s="25"/>
      <c r="C53" s="25"/>
      <c r="D53" s="25"/>
      <c r="E53" s="22"/>
    </row>
    <row r="54" spans="1:9" ht="8.25" customHeight="1">
      <c r="A54" s="28"/>
      <c r="B54" s="25"/>
      <c r="C54" s="25"/>
      <c r="D54" s="25"/>
      <c r="E54" s="22"/>
    </row>
    <row r="55" spans="1:9" ht="13.5" customHeight="1">
      <c r="A55" s="64" t="s">
        <v>379</v>
      </c>
      <c r="B55" s="42">
        <f>MEDIAN(B4:B51,'Circ. of Sep. Collections A-L'!B4:B57)</f>
        <v>1633.5</v>
      </c>
      <c r="C55" s="42">
        <f>MEDIAN(C4:C51,'Circ. of Sep. Collections A-L'!C4:C57)</f>
        <v>13708.5</v>
      </c>
      <c r="D55" s="42">
        <f>MEDIAN(D4:D51,'Circ. of Sep. Collections A-L'!D4:D57)</f>
        <v>13450</v>
      </c>
      <c r="E55" s="42">
        <f>MEDIAN(E4:E51,'Circ. of Sep. Collections A-L'!E4:E57)</f>
        <v>16</v>
      </c>
      <c r="F55" s="42">
        <f>MEDIAN(F4:F51,'Circ. of Sep. Collections A-L'!F4:F57)</f>
        <v>21.5</v>
      </c>
      <c r="G55" s="42">
        <f>MEDIAN(G4:G51,'Circ. of Sep. Collections A-L'!G4:G57)</f>
        <v>7425</v>
      </c>
      <c r="H55" s="42">
        <f>MEDIAN(H4:H51,'Circ. of Sep. Collections A-L'!H4:H57)</f>
        <v>4121</v>
      </c>
      <c r="I55" s="42">
        <f>MEDIAN(I4:I51,'Circ. of Sep. Collections A-L'!I4:I57)</f>
        <v>2395</v>
      </c>
    </row>
    <row r="56" spans="1:9" ht="13.5" customHeight="1">
      <c r="A56" s="64" t="s">
        <v>378</v>
      </c>
      <c r="B56" s="42">
        <f>AVERAGE(B4:B51,'Circ. of Sep. Collections A-L'!B4:B57)</f>
        <v>3561.8676470588234</v>
      </c>
      <c r="C56" s="42">
        <f>AVERAGE(C4:C51,'Circ. of Sep. Collections A-L'!C4:C57)</f>
        <v>23374.68</v>
      </c>
      <c r="D56" s="42">
        <f>AVERAGE(D4:D51,'Circ. of Sep. Collections A-L'!D4:D57)</f>
        <v>41420.352941176468</v>
      </c>
      <c r="E56" s="42">
        <f>AVERAGE(E4:E51,'Circ. of Sep. Collections A-L'!E4:E57)</f>
        <v>78.86666666666666</v>
      </c>
      <c r="F56" s="42">
        <f>AVERAGE(F4:F51,'Circ. of Sep. Collections A-L'!F4:F57)</f>
        <v>114.95652173913044</v>
      </c>
      <c r="G56" s="42">
        <f>AVERAGE(G4:G51,'Circ. of Sep. Collections A-L'!G4:G57)</f>
        <v>9915.0645161290322</v>
      </c>
      <c r="H56" s="42">
        <f>AVERAGE(H4:H51,'Circ. of Sep. Collections A-L'!H4:H57)</f>
        <v>7380.63768115942</v>
      </c>
      <c r="I56" s="42">
        <f>AVERAGE(I4:I51,'Circ. of Sep. Collections A-L'!I4:I57)</f>
        <v>8384.0813953488378</v>
      </c>
    </row>
    <row r="57" spans="1:9" ht="13.5" customHeight="1">
      <c r="A57" s="64" t="s">
        <v>328</v>
      </c>
      <c r="B57" s="42">
        <f>SUM(B4:B51,'Circ. of Sep. Collections A-L'!B4:B57)</f>
        <v>242207</v>
      </c>
      <c r="C57" s="42">
        <f>SUM(C4:C51,'Circ. of Sep. Collections A-L'!C4:C57)</f>
        <v>2337468</v>
      </c>
      <c r="D57" s="42">
        <f>SUM(D4:D51,'Circ. of Sep. Collections A-L'!D4:D57)</f>
        <v>2112438</v>
      </c>
      <c r="E57" s="42">
        <f>SUM(E4:E51,'Circ. of Sep. Collections A-L'!E4:E57)</f>
        <v>1183</v>
      </c>
      <c r="F57" s="42">
        <f>SUM(F4:F51,'Circ. of Sep. Collections A-L'!F4:F57)</f>
        <v>5288</v>
      </c>
      <c r="G57" s="42">
        <f>SUM(G4:G51,'Circ. of Sep. Collections A-L'!G4:G57)</f>
        <v>307367</v>
      </c>
      <c r="H57" s="42">
        <f>SUM(H4:H51,'Circ. of Sep. Collections A-L'!H4:H57)</f>
        <v>509264</v>
      </c>
      <c r="I57" s="42">
        <f>SUM(I4:I51,'Circ. of Sep. Collections A-L'!I4:I57)</f>
        <v>721031</v>
      </c>
    </row>
    <row r="58" spans="1:9" ht="13.5" customHeight="1">
      <c r="A58" s="414"/>
      <c r="B58" s="43"/>
      <c r="C58" s="43"/>
      <c r="D58" s="43"/>
    </row>
    <row r="59" spans="1:9">
      <c r="A59" s="415"/>
      <c r="B59" s="416"/>
      <c r="C59" s="416"/>
    </row>
    <row r="60" spans="1:9">
      <c r="A60" s="415"/>
      <c r="B60" s="416"/>
      <c r="C60" s="416"/>
    </row>
    <row r="61" spans="1:9">
      <c r="A61" s="415"/>
      <c r="B61" s="416"/>
      <c r="C61" s="416"/>
    </row>
    <row r="62" spans="1:9">
      <c r="A62" s="415"/>
      <c r="B62" s="416"/>
      <c r="C62" s="416"/>
    </row>
    <row r="63" spans="1:9">
      <c r="A63" s="415"/>
      <c r="B63" s="416"/>
      <c r="C63" s="416"/>
    </row>
    <row r="64" spans="1:9">
      <c r="A64" s="415"/>
      <c r="B64" s="416"/>
      <c r="C64" s="416"/>
    </row>
    <row r="65" spans="1:3">
      <c r="A65" s="415"/>
      <c r="B65" s="416"/>
      <c r="C65" s="416"/>
    </row>
    <row r="66" spans="1:3">
      <c r="A66" s="415"/>
      <c r="B66" s="417"/>
      <c r="C66" s="417"/>
    </row>
    <row r="67" spans="1:3">
      <c r="A67" s="415"/>
      <c r="B67" s="416"/>
      <c r="C67" s="416"/>
    </row>
    <row r="68" spans="1:3">
      <c r="A68" s="415"/>
      <c r="B68" s="416"/>
      <c r="C68" s="416"/>
    </row>
    <row r="69" spans="1:3">
      <c r="A69" s="415"/>
      <c r="B69" s="416"/>
      <c r="C69" s="416"/>
    </row>
    <row r="70" spans="1:3">
      <c r="A70" s="415"/>
      <c r="B70" s="416"/>
      <c r="C70" s="416"/>
    </row>
    <row r="71" spans="1:3">
      <c r="A71" s="415"/>
      <c r="B71" s="416"/>
      <c r="C71" s="416"/>
    </row>
    <row r="72" spans="1:3">
      <c r="A72" s="48"/>
      <c r="B72" s="135"/>
      <c r="C72" s="135"/>
    </row>
    <row r="73" spans="1:3">
      <c r="A73" s="48"/>
      <c r="B73" s="135"/>
      <c r="C73" s="135"/>
    </row>
    <row r="74" spans="1:3">
      <c r="A74" s="48"/>
      <c r="B74" s="135"/>
      <c r="C74" s="135"/>
    </row>
    <row r="75" spans="1:3">
      <c r="A75" s="48"/>
      <c r="B75" s="135"/>
      <c r="C75" s="135"/>
    </row>
    <row r="76" spans="1:3">
      <c r="A76" s="48"/>
      <c r="B76" s="135"/>
      <c r="C76" s="135"/>
    </row>
    <row r="77" spans="1:3">
      <c r="A77" s="48"/>
      <c r="B77" s="135"/>
      <c r="C77" s="135"/>
    </row>
    <row r="78" spans="1:3">
      <c r="A78" s="48"/>
      <c r="B78" s="135"/>
      <c r="C78" s="135"/>
    </row>
    <row r="79" spans="1:3">
      <c r="A79" s="48"/>
      <c r="B79" s="135"/>
      <c r="C79" s="135"/>
    </row>
    <row r="80" spans="1:3">
      <c r="A80" s="48"/>
      <c r="B80" s="135"/>
      <c r="C80" s="135"/>
    </row>
    <row r="81" spans="1:3">
      <c r="A81" s="48"/>
      <c r="B81" s="135"/>
      <c r="C81" s="135"/>
    </row>
    <row r="82" spans="1:3">
      <c r="A82" s="48"/>
      <c r="B82" s="135"/>
      <c r="C82" s="135"/>
    </row>
    <row r="83" spans="1:3">
      <c r="A83" s="48"/>
      <c r="B83" s="135"/>
      <c r="C83" s="135"/>
    </row>
    <row r="84" spans="1:3">
      <c r="A84" s="48"/>
      <c r="B84" s="135"/>
      <c r="C84" s="135"/>
    </row>
    <row r="85" spans="1:3">
      <c r="A85" s="48"/>
      <c r="B85" s="135"/>
      <c r="C85" s="135"/>
    </row>
    <row r="86" spans="1:3">
      <c r="A86" s="48"/>
      <c r="B86" s="135"/>
      <c r="C86" s="135"/>
    </row>
    <row r="87" spans="1:3">
      <c r="A87" s="48"/>
      <c r="B87" s="135"/>
      <c r="C87" s="135"/>
    </row>
    <row r="88" spans="1:3">
      <c r="A88" s="48"/>
      <c r="B88" s="135"/>
      <c r="C88" s="135"/>
    </row>
    <row r="89" spans="1:3">
      <c r="A89" s="48"/>
      <c r="B89" s="135"/>
      <c r="C89" s="135"/>
    </row>
    <row r="90" spans="1:3">
      <c r="A90" s="48"/>
      <c r="B90" s="135"/>
      <c r="C90" s="135"/>
    </row>
    <row r="91" spans="1:3">
      <c r="A91" s="48"/>
      <c r="B91" s="135"/>
      <c r="C91" s="135"/>
    </row>
    <row r="92" spans="1:3">
      <c r="A92" s="48"/>
      <c r="B92" s="135"/>
      <c r="C92" s="135"/>
    </row>
    <row r="93" spans="1:3">
      <c r="A93" s="48"/>
      <c r="B93" s="135"/>
      <c r="C93" s="135"/>
    </row>
    <row r="94" spans="1:3">
      <c r="A94" s="48"/>
      <c r="B94" s="135"/>
      <c r="C94" s="135"/>
    </row>
    <row r="95" spans="1:3">
      <c r="A95" s="48"/>
      <c r="B95" s="135"/>
      <c r="C95" s="135"/>
    </row>
    <row r="96" spans="1:3">
      <c r="A96" s="48"/>
      <c r="B96" s="135"/>
      <c r="C96" s="135"/>
    </row>
    <row r="97" spans="1:4">
      <c r="A97" s="48"/>
      <c r="B97" s="135"/>
      <c r="C97" s="135"/>
    </row>
    <row r="98" spans="1:4">
      <c r="A98" s="48"/>
      <c r="B98" s="135"/>
      <c r="C98" s="135"/>
    </row>
    <row r="99" spans="1:4">
      <c r="A99" s="48"/>
      <c r="B99" s="135"/>
      <c r="C99" s="135"/>
    </row>
    <row r="100" spans="1:4">
      <c r="A100" s="48"/>
      <c r="B100" s="135"/>
      <c r="C100" s="135"/>
    </row>
    <row r="101" spans="1:4">
      <c r="A101" s="48"/>
      <c r="B101" s="135"/>
    </row>
    <row r="102" spans="1:4">
      <c r="A102" s="26"/>
      <c r="B102" s="25"/>
      <c r="C102" s="25"/>
    </row>
    <row r="103" spans="1:4">
      <c r="A103" s="28"/>
      <c r="B103" s="42"/>
      <c r="C103" s="42"/>
      <c r="D103" s="42"/>
    </row>
    <row r="104" spans="1:4">
      <c r="A104" s="28"/>
      <c r="B104" s="42"/>
      <c r="C104" s="42"/>
      <c r="D104" s="42"/>
    </row>
    <row r="105" spans="1:4">
      <c r="A105" s="28"/>
      <c r="B105" s="42"/>
      <c r="C105" s="42"/>
      <c r="D105" s="42"/>
    </row>
    <row r="106" spans="1:4">
      <c r="B106" s="26"/>
      <c r="C106" s="26"/>
    </row>
    <row r="107" spans="1:4">
      <c r="B107" s="26"/>
      <c r="C107" s="26"/>
    </row>
    <row r="108" spans="1:4">
      <c r="B108" s="26"/>
      <c r="C108" s="26"/>
    </row>
    <row r="109" spans="1:4">
      <c r="B109" s="26"/>
      <c r="C109" s="26"/>
    </row>
    <row r="110" spans="1:4">
      <c r="B110" s="26"/>
      <c r="C110" s="26"/>
    </row>
    <row r="111" spans="1:4">
      <c r="B111" s="26"/>
      <c r="C111" s="26"/>
    </row>
    <row r="112" spans="1:4">
      <c r="B112" s="26"/>
      <c r="C112" s="26"/>
    </row>
    <row r="113" spans="2:3">
      <c r="B113" s="26"/>
      <c r="C113" s="26"/>
    </row>
    <row r="114" spans="2:3">
      <c r="B114" s="26"/>
      <c r="C114" s="26"/>
    </row>
    <row r="115" spans="2:3">
      <c r="B115" s="26"/>
      <c r="C115" s="26"/>
    </row>
    <row r="116" spans="2:3">
      <c r="B116" s="26"/>
      <c r="C116" s="26"/>
    </row>
    <row r="117" spans="2:3">
      <c r="B117" s="26"/>
      <c r="C117" s="26"/>
    </row>
    <row r="118" spans="2:3">
      <c r="B118" s="26"/>
      <c r="C118" s="26"/>
    </row>
    <row r="119" spans="2:3">
      <c r="B119" s="26"/>
      <c r="C119" s="26"/>
    </row>
    <row r="120" spans="2:3">
      <c r="B120" s="26"/>
      <c r="C120" s="26"/>
    </row>
    <row r="121" spans="2:3">
      <c r="B121" s="26"/>
      <c r="C121" s="26"/>
    </row>
    <row r="122" spans="2:3">
      <c r="B122" s="26"/>
      <c r="C122" s="26"/>
    </row>
    <row r="123" spans="2:3">
      <c r="B123" s="26"/>
      <c r="C123" s="26"/>
    </row>
    <row r="124" spans="2:3">
      <c r="B124" s="26"/>
      <c r="C124" s="26"/>
    </row>
    <row r="125" spans="2:3">
      <c r="B125" s="26"/>
      <c r="C125" s="26"/>
    </row>
    <row r="126" spans="2:3">
      <c r="B126" s="26"/>
      <c r="C126" s="26"/>
    </row>
    <row r="127" spans="2:3">
      <c r="B127" s="26"/>
      <c r="C127" s="26"/>
    </row>
    <row r="128" spans="2:3">
      <c r="B128" s="26"/>
      <c r="C128" s="26"/>
    </row>
    <row r="129" spans="2:3">
      <c r="B129" s="26"/>
      <c r="C129" s="26"/>
    </row>
    <row r="130" spans="2:3">
      <c r="B130" s="26"/>
      <c r="C130" s="26"/>
    </row>
    <row r="131" spans="2:3">
      <c r="B131" s="26"/>
      <c r="C131" s="26"/>
    </row>
    <row r="132" spans="2:3">
      <c r="B132" s="26"/>
      <c r="C132" s="26"/>
    </row>
    <row r="133" spans="2:3">
      <c r="B133" s="26"/>
      <c r="C133" s="26"/>
    </row>
    <row r="134" spans="2:3">
      <c r="B134" s="26"/>
      <c r="C134" s="26"/>
    </row>
    <row r="135" spans="2:3">
      <c r="B135" s="26"/>
      <c r="C135" s="26"/>
    </row>
    <row r="136" spans="2:3">
      <c r="B136" s="26"/>
      <c r="C136" s="26"/>
    </row>
    <row r="137" spans="2:3">
      <c r="B137" s="26"/>
      <c r="C137" s="26"/>
    </row>
    <row r="138" spans="2:3">
      <c r="B138" s="26"/>
      <c r="C138" s="26"/>
    </row>
    <row r="139" spans="2:3">
      <c r="B139" s="26"/>
      <c r="C139" s="26"/>
    </row>
    <row r="140" spans="2:3">
      <c r="B140" s="26"/>
      <c r="C140" s="26"/>
    </row>
    <row r="141" spans="2:3">
      <c r="B141" s="26"/>
      <c r="C141" s="26"/>
    </row>
    <row r="142" spans="2:3">
      <c r="B142" s="26"/>
      <c r="C142" s="26"/>
    </row>
    <row r="143" spans="2:3">
      <c r="B143" s="26"/>
      <c r="C143" s="26"/>
    </row>
    <row r="144" spans="2:3">
      <c r="B144" s="26"/>
      <c r="C144" s="26"/>
    </row>
    <row r="145" spans="2:3">
      <c r="B145" s="26"/>
      <c r="C145" s="26"/>
    </row>
    <row r="146" spans="2:3">
      <c r="B146" s="26"/>
      <c r="C146" s="26"/>
    </row>
    <row r="147" spans="2:3">
      <c r="B147" s="26"/>
      <c r="C147" s="26"/>
    </row>
    <row r="148" spans="2:3">
      <c r="B148" s="26"/>
      <c r="C148" s="26"/>
    </row>
    <row r="149" spans="2:3">
      <c r="B149" s="26"/>
      <c r="C149" s="26"/>
    </row>
    <row r="150" spans="2:3">
      <c r="B150" s="26"/>
      <c r="C150" s="26"/>
    </row>
    <row r="151" spans="2:3">
      <c r="B151" s="26"/>
      <c r="C151" s="26"/>
    </row>
    <row r="152" spans="2:3">
      <c r="B152" s="26"/>
      <c r="C152" s="26"/>
    </row>
    <row r="153" spans="2:3">
      <c r="B153" s="26"/>
      <c r="C153" s="26"/>
    </row>
    <row r="154" spans="2:3">
      <c r="B154" s="26"/>
      <c r="C154" s="26"/>
    </row>
    <row r="155" spans="2:3">
      <c r="B155" s="26"/>
      <c r="C155" s="26"/>
    </row>
    <row r="156" spans="2:3">
      <c r="B156" s="26"/>
      <c r="C156" s="26"/>
    </row>
    <row r="157" spans="2:3">
      <c r="B157" s="26"/>
      <c r="C157" s="26"/>
    </row>
    <row r="158" spans="2:3">
      <c r="B158" s="26"/>
      <c r="C158" s="26"/>
    </row>
    <row r="159" spans="2:3">
      <c r="B159" s="26"/>
      <c r="C159" s="26"/>
    </row>
    <row r="160" spans="2:3">
      <c r="B160" s="26"/>
      <c r="C160" s="26"/>
    </row>
    <row r="161" spans="2:3">
      <c r="B161" s="26"/>
      <c r="C161" s="26"/>
    </row>
    <row r="162" spans="2:3">
      <c r="B162" s="26"/>
      <c r="C162" s="26"/>
    </row>
    <row r="163" spans="2:3">
      <c r="B163" s="26"/>
      <c r="C163" s="26"/>
    </row>
    <row r="164" spans="2:3">
      <c r="B164" s="26"/>
      <c r="C164" s="26"/>
    </row>
    <row r="165" spans="2:3">
      <c r="B165" s="26"/>
      <c r="C165" s="26"/>
    </row>
    <row r="166" spans="2:3">
      <c r="B166" s="26"/>
      <c r="C166" s="26"/>
    </row>
    <row r="167" spans="2:3">
      <c r="B167" s="26"/>
      <c r="C167" s="26"/>
    </row>
    <row r="168" spans="2:3">
      <c r="B168" s="26"/>
      <c r="C168" s="26"/>
    </row>
    <row r="169" spans="2:3">
      <c r="B169" s="26"/>
      <c r="C169" s="26"/>
    </row>
    <row r="170" spans="2:3">
      <c r="B170" s="26"/>
      <c r="C170" s="26"/>
    </row>
    <row r="171" spans="2:3">
      <c r="B171" s="26"/>
      <c r="C171" s="26"/>
    </row>
    <row r="172" spans="2:3">
      <c r="B172" s="26"/>
      <c r="C172" s="26"/>
    </row>
    <row r="173" spans="2:3">
      <c r="B173" s="26"/>
      <c r="C173" s="26"/>
    </row>
    <row r="174" spans="2:3">
      <c r="B174" s="26"/>
      <c r="C174" s="26"/>
    </row>
    <row r="175" spans="2:3">
      <c r="B175" s="26"/>
      <c r="C175" s="26"/>
    </row>
    <row r="176" spans="2:3">
      <c r="B176" s="26"/>
      <c r="C176" s="26"/>
    </row>
    <row r="177" spans="2:3">
      <c r="B177" s="26"/>
      <c r="C177" s="26"/>
    </row>
    <row r="178" spans="2:3">
      <c r="B178" s="26"/>
      <c r="C178" s="26"/>
    </row>
    <row r="179" spans="2:3">
      <c r="B179" s="26"/>
      <c r="C179" s="26"/>
    </row>
    <row r="180" spans="2:3">
      <c r="B180" s="26"/>
      <c r="C180" s="26"/>
    </row>
    <row r="181" spans="2:3">
      <c r="B181" s="26"/>
      <c r="C181" s="26"/>
    </row>
    <row r="182" spans="2:3">
      <c r="B182" s="26"/>
      <c r="C182" s="26"/>
    </row>
    <row r="183" spans="2:3">
      <c r="B183" s="26"/>
      <c r="C183" s="26"/>
    </row>
    <row r="184" spans="2:3">
      <c r="B184" s="26"/>
      <c r="C184" s="26"/>
    </row>
    <row r="185" spans="2:3">
      <c r="B185" s="26"/>
      <c r="C185" s="26"/>
    </row>
    <row r="186" spans="2:3">
      <c r="B186" s="26"/>
      <c r="C186" s="26"/>
    </row>
    <row r="187" spans="2:3">
      <c r="B187" s="26"/>
      <c r="C187" s="26"/>
    </row>
    <row r="188" spans="2:3">
      <c r="B188" s="26"/>
      <c r="C188" s="26"/>
    </row>
    <row r="189" spans="2:3">
      <c r="B189" s="26"/>
      <c r="C189" s="26"/>
    </row>
    <row r="190" spans="2:3">
      <c r="B190" s="26"/>
      <c r="C190" s="26"/>
    </row>
    <row r="191" spans="2:3">
      <c r="B191" s="26"/>
      <c r="C191" s="26"/>
    </row>
    <row r="192" spans="2:3">
      <c r="B192" s="26"/>
      <c r="C192" s="26"/>
    </row>
    <row r="193" spans="2:3">
      <c r="B193" s="26"/>
      <c r="C193" s="26"/>
    </row>
    <row r="194" spans="2:3">
      <c r="B194" s="26"/>
      <c r="C194" s="26"/>
    </row>
    <row r="195" spans="2:3">
      <c r="B195" s="26"/>
      <c r="C195" s="26"/>
    </row>
    <row r="196" spans="2:3">
      <c r="B196" s="26"/>
      <c r="C196" s="26"/>
    </row>
    <row r="197" spans="2:3">
      <c r="B197" s="26"/>
      <c r="C197" s="26"/>
    </row>
    <row r="198" spans="2:3">
      <c r="B198" s="26"/>
      <c r="C198" s="26"/>
    </row>
    <row r="199" spans="2:3">
      <c r="B199" s="26"/>
      <c r="C199" s="26"/>
    </row>
    <row r="200" spans="2:3">
      <c r="B200" s="26"/>
      <c r="C200" s="26"/>
    </row>
    <row r="201" spans="2:3">
      <c r="B201" s="26"/>
      <c r="C201" s="26"/>
    </row>
    <row r="202" spans="2:3">
      <c r="B202" s="26"/>
      <c r="C202" s="26"/>
    </row>
    <row r="203" spans="2:3">
      <c r="B203" s="26"/>
      <c r="C203" s="26"/>
    </row>
    <row r="204" spans="2:3">
      <c r="B204" s="26"/>
      <c r="C204" s="26"/>
    </row>
    <row r="205" spans="2:3">
      <c r="B205" s="26"/>
      <c r="C205" s="26"/>
    </row>
    <row r="206" spans="2:3">
      <c r="B206" s="26"/>
      <c r="C206" s="26"/>
    </row>
    <row r="207" spans="2:3">
      <c r="B207" s="26"/>
      <c r="C207" s="26"/>
    </row>
    <row r="208" spans="2:3">
      <c r="B208" s="26"/>
      <c r="C208" s="26"/>
    </row>
    <row r="209" spans="2:3">
      <c r="B209" s="26"/>
      <c r="C209" s="26"/>
    </row>
    <row r="210" spans="2:3">
      <c r="B210" s="26"/>
      <c r="C210" s="26"/>
    </row>
    <row r="211" spans="2:3">
      <c r="B211" s="26"/>
      <c r="C211" s="26"/>
    </row>
    <row r="212" spans="2:3">
      <c r="B212" s="26"/>
      <c r="C212" s="26"/>
    </row>
    <row r="213" spans="2:3">
      <c r="B213" s="26"/>
      <c r="C213" s="26"/>
    </row>
    <row r="214" spans="2:3">
      <c r="B214" s="26"/>
      <c r="C214" s="26"/>
    </row>
    <row r="215" spans="2:3">
      <c r="B215" s="26"/>
      <c r="C215" s="26"/>
    </row>
    <row r="216" spans="2:3">
      <c r="B216" s="26"/>
      <c r="C216" s="26"/>
    </row>
    <row r="217" spans="2:3">
      <c r="B217" s="26"/>
      <c r="C217" s="26"/>
    </row>
    <row r="218" spans="2:3">
      <c r="B218" s="26"/>
      <c r="C218" s="26"/>
    </row>
    <row r="219" spans="2:3">
      <c r="B219" s="26"/>
      <c r="C219" s="26"/>
    </row>
    <row r="220" spans="2:3">
      <c r="B220" s="26"/>
      <c r="C220" s="26"/>
    </row>
    <row r="221" spans="2:3">
      <c r="B221" s="26"/>
      <c r="C221" s="26"/>
    </row>
    <row r="222" spans="2:3">
      <c r="B222" s="26"/>
      <c r="C222" s="26"/>
    </row>
    <row r="223" spans="2:3">
      <c r="B223" s="26"/>
      <c r="C223" s="26"/>
    </row>
    <row r="224" spans="2:3">
      <c r="B224" s="26"/>
      <c r="C224" s="26"/>
    </row>
    <row r="225" spans="2:3">
      <c r="B225" s="26"/>
      <c r="C225" s="26"/>
    </row>
    <row r="226" spans="2:3">
      <c r="B226" s="26"/>
      <c r="C226" s="26"/>
    </row>
    <row r="227" spans="2:3">
      <c r="B227" s="26"/>
      <c r="C227" s="26"/>
    </row>
    <row r="228" spans="2:3">
      <c r="B228" s="26"/>
      <c r="C228" s="26"/>
    </row>
    <row r="229" spans="2:3">
      <c r="B229" s="26"/>
      <c r="C229" s="26"/>
    </row>
    <row r="230" spans="2:3">
      <c r="B230" s="26"/>
      <c r="C230" s="26"/>
    </row>
    <row r="231" spans="2:3">
      <c r="B231" s="26"/>
      <c r="C231" s="26"/>
    </row>
    <row r="232" spans="2:3">
      <c r="B232" s="26"/>
      <c r="C232" s="26"/>
    </row>
    <row r="233" spans="2:3">
      <c r="B233" s="26"/>
      <c r="C233" s="26"/>
    </row>
    <row r="234" spans="2:3">
      <c r="B234" s="26"/>
      <c r="C234" s="26"/>
    </row>
    <row r="235" spans="2:3">
      <c r="B235" s="26"/>
      <c r="C235" s="26"/>
    </row>
    <row r="236" spans="2:3">
      <c r="B236" s="26"/>
      <c r="C236" s="26"/>
    </row>
    <row r="237" spans="2:3">
      <c r="B237" s="26"/>
      <c r="C237" s="26"/>
    </row>
    <row r="238" spans="2:3">
      <c r="B238" s="26"/>
      <c r="C238" s="26"/>
    </row>
    <row r="239" spans="2:3">
      <c r="B239" s="26"/>
      <c r="C239" s="26"/>
    </row>
    <row r="240" spans="2:3">
      <c r="B240" s="26"/>
      <c r="C240" s="26"/>
    </row>
    <row r="241" spans="2:3">
      <c r="B241" s="26"/>
      <c r="C241" s="26"/>
    </row>
    <row r="242" spans="2:3">
      <c r="B242" s="26"/>
      <c r="C242" s="26"/>
    </row>
    <row r="243" spans="2:3">
      <c r="B243" s="26"/>
      <c r="C243" s="26"/>
    </row>
    <row r="244" spans="2:3">
      <c r="B244" s="26"/>
      <c r="C244" s="26"/>
    </row>
    <row r="245" spans="2:3">
      <c r="B245" s="26"/>
      <c r="C245" s="26"/>
    </row>
    <row r="246" spans="2:3">
      <c r="B246" s="26"/>
      <c r="C246" s="26"/>
    </row>
    <row r="247" spans="2:3">
      <c r="B247" s="26"/>
      <c r="C247" s="26"/>
    </row>
    <row r="248" spans="2:3">
      <c r="B248" s="26"/>
      <c r="C248" s="26"/>
    </row>
    <row r="249" spans="2:3">
      <c r="B249" s="26"/>
      <c r="C249" s="26"/>
    </row>
    <row r="250" spans="2:3">
      <c r="B250" s="26"/>
      <c r="C250" s="26"/>
    </row>
    <row r="251" spans="2:3">
      <c r="B251" s="26"/>
      <c r="C251" s="26"/>
    </row>
    <row r="252" spans="2:3">
      <c r="B252" s="26"/>
      <c r="C252" s="26"/>
    </row>
    <row r="253" spans="2:3">
      <c r="B253" s="26"/>
      <c r="C253" s="26"/>
    </row>
    <row r="254" spans="2:3">
      <c r="B254" s="26"/>
      <c r="C254" s="26"/>
    </row>
    <row r="255" spans="2:3">
      <c r="B255" s="26"/>
      <c r="C255" s="26"/>
    </row>
    <row r="256" spans="2:3">
      <c r="B256" s="26"/>
      <c r="C256" s="26"/>
    </row>
    <row r="257" spans="2:3">
      <c r="B257" s="26"/>
      <c r="C257" s="26"/>
    </row>
    <row r="258" spans="2:3">
      <c r="B258" s="26"/>
      <c r="C258" s="26"/>
    </row>
    <row r="259" spans="2:3">
      <c r="B259" s="26"/>
      <c r="C259" s="26"/>
    </row>
    <row r="260" spans="2:3">
      <c r="B260" s="26"/>
      <c r="C260" s="26"/>
    </row>
    <row r="261" spans="2:3">
      <c r="B261" s="26"/>
      <c r="C261" s="26"/>
    </row>
    <row r="262" spans="2:3">
      <c r="B262" s="26"/>
      <c r="C262" s="26"/>
    </row>
    <row r="263" spans="2:3">
      <c r="B263" s="26"/>
      <c r="C263" s="26"/>
    </row>
    <row r="264" spans="2:3">
      <c r="B264" s="26"/>
      <c r="C264" s="26"/>
    </row>
    <row r="265" spans="2:3">
      <c r="B265" s="26"/>
      <c r="C265" s="26"/>
    </row>
    <row r="266" spans="2:3">
      <c r="B266" s="26"/>
      <c r="C266" s="26"/>
    </row>
    <row r="267" spans="2:3">
      <c r="B267" s="26"/>
      <c r="C267" s="26"/>
    </row>
    <row r="268" spans="2:3">
      <c r="B268" s="26"/>
      <c r="C268" s="26"/>
    </row>
    <row r="269" spans="2:3">
      <c r="B269" s="26"/>
      <c r="C269" s="26"/>
    </row>
    <row r="270" spans="2:3">
      <c r="B270" s="26"/>
      <c r="C270" s="26"/>
    </row>
    <row r="271" spans="2:3">
      <c r="B271" s="26"/>
      <c r="C271" s="26"/>
    </row>
    <row r="272" spans="2:3">
      <c r="B272" s="26"/>
      <c r="C272" s="26"/>
    </row>
    <row r="273" spans="2:3">
      <c r="B273" s="26"/>
      <c r="C273" s="26"/>
    </row>
    <row r="274" spans="2:3">
      <c r="B274" s="26"/>
      <c r="C274" s="26"/>
    </row>
    <row r="275" spans="2:3">
      <c r="B275" s="26"/>
      <c r="C275" s="26"/>
    </row>
    <row r="276" spans="2:3">
      <c r="B276" s="26"/>
      <c r="C276" s="26"/>
    </row>
    <row r="277" spans="2:3">
      <c r="B277" s="26"/>
      <c r="C277" s="26"/>
    </row>
    <row r="278" spans="2:3">
      <c r="B278" s="26"/>
      <c r="C278" s="26"/>
    </row>
    <row r="279" spans="2:3">
      <c r="B279" s="26"/>
      <c r="C279" s="26"/>
    </row>
    <row r="280" spans="2:3">
      <c r="B280" s="26"/>
      <c r="C280" s="26"/>
    </row>
    <row r="281" spans="2:3">
      <c r="B281" s="26"/>
      <c r="C281" s="26"/>
    </row>
    <row r="282" spans="2:3">
      <c r="B282" s="26"/>
      <c r="C282" s="26"/>
    </row>
    <row r="283" spans="2:3">
      <c r="B283" s="26"/>
      <c r="C283" s="26"/>
    </row>
    <row r="284" spans="2:3">
      <c r="B284" s="26"/>
      <c r="C284" s="26"/>
    </row>
    <row r="285" spans="2:3">
      <c r="B285" s="26"/>
      <c r="C285" s="26"/>
    </row>
    <row r="286" spans="2:3">
      <c r="B286" s="26"/>
      <c r="C286" s="26"/>
    </row>
    <row r="287" spans="2:3">
      <c r="B287" s="26"/>
      <c r="C287" s="26"/>
    </row>
    <row r="288" spans="2:3">
      <c r="B288" s="26"/>
      <c r="C288" s="26"/>
    </row>
    <row r="289" spans="2:3">
      <c r="B289" s="26"/>
      <c r="C289" s="26"/>
    </row>
    <row r="290" spans="2:3">
      <c r="B290" s="26"/>
      <c r="C290" s="26"/>
    </row>
    <row r="291" spans="2:3">
      <c r="B291" s="26"/>
      <c r="C291" s="26"/>
    </row>
    <row r="292" spans="2:3">
      <c r="B292" s="26"/>
      <c r="C292" s="26"/>
    </row>
    <row r="293" spans="2:3">
      <c r="B293" s="26"/>
      <c r="C293" s="26"/>
    </row>
    <row r="294" spans="2:3">
      <c r="B294" s="26"/>
      <c r="C294" s="26"/>
    </row>
    <row r="295" spans="2:3">
      <c r="B295" s="26"/>
      <c r="C295" s="26"/>
    </row>
    <row r="296" spans="2:3">
      <c r="B296" s="26"/>
      <c r="C296" s="26"/>
    </row>
    <row r="297" spans="2:3">
      <c r="B297" s="26"/>
      <c r="C297" s="26"/>
    </row>
    <row r="298" spans="2:3">
      <c r="B298" s="26"/>
      <c r="C298" s="26"/>
    </row>
    <row r="299" spans="2:3">
      <c r="B299" s="26"/>
      <c r="C299" s="26"/>
    </row>
    <row r="300" spans="2:3">
      <c r="B300" s="26"/>
      <c r="C300" s="26"/>
    </row>
    <row r="301" spans="2:3">
      <c r="B301" s="26"/>
      <c r="C301" s="26"/>
    </row>
    <row r="302" spans="2:3">
      <c r="B302" s="26"/>
      <c r="C302" s="26"/>
    </row>
    <row r="303" spans="2:3">
      <c r="B303" s="26"/>
      <c r="C303" s="26"/>
    </row>
    <row r="304" spans="2:3">
      <c r="B304" s="26"/>
      <c r="C304" s="26"/>
    </row>
    <row r="305" spans="2:3">
      <c r="B305" s="26"/>
      <c r="C305" s="26"/>
    </row>
    <row r="306" spans="2:3">
      <c r="B306" s="26"/>
      <c r="C306" s="26"/>
    </row>
    <row r="307" spans="2:3">
      <c r="B307" s="26"/>
      <c r="C307" s="26"/>
    </row>
    <row r="308" spans="2:3">
      <c r="B308" s="26"/>
      <c r="C308" s="26"/>
    </row>
    <row r="309" spans="2:3">
      <c r="B309" s="26"/>
      <c r="C309" s="26"/>
    </row>
    <row r="310" spans="2:3">
      <c r="B310" s="26"/>
      <c r="C310" s="26"/>
    </row>
    <row r="311" spans="2:3">
      <c r="B311" s="26"/>
      <c r="C311" s="26"/>
    </row>
    <row r="312" spans="2:3">
      <c r="B312" s="26"/>
      <c r="C312" s="26"/>
    </row>
    <row r="313" spans="2:3">
      <c r="B313" s="26"/>
      <c r="C313" s="26"/>
    </row>
    <row r="314" spans="2:3">
      <c r="B314" s="26"/>
      <c r="C314" s="26"/>
    </row>
    <row r="315" spans="2:3">
      <c r="B315" s="26"/>
      <c r="C315" s="26"/>
    </row>
    <row r="316" spans="2:3">
      <c r="B316" s="26"/>
      <c r="C316" s="26"/>
    </row>
    <row r="317" spans="2:3">
      <c r="B317" s="26"/>
      <c r="C317" s="26"/>
    </row>
    <row r="318" spans="2:3">
      <c r="B318" s="26"/>
      <c r="C318" s="26"/>
    </row>
    <row r="319" spans="2:3">
      <c r="B319" s="26"/>
      <c r="C319" s="26"/>
    </row>
    <row r="320" spans="2:3">
      <c r="B320" s="26"/>
      <c r="C320" s="26"/>
    </row>
    <row r="321" spans="2:3">
      <c r="B321" s="26"/>
      <c r="C321" s="26"/>
    </row>
    <row r="322" spans="2:3">
      <c r="B322" s="26"/>
      <c r="C322" s="26"/>
    </row>
    <row r="323" spans="2:3">
      <c r="B323" s="26"/>
      <c r="C323" s="26"/>
    </row>
    <row r="324" spans="2:3">
      <c r="B324" s="26"/>
      <c r="C324" s="26"/>
    </row>
    <row r="325" spans="2:3">
      <c r="B325" s="26"/>
      <c r="C325" s="26"/>
    </row>
    <row r="326" spans="2:3">
      <c r="B326" s="26"/>
      <c r="C326" s="26"/>
    </row>
    <row r="327" spans="2:3">
      <c r="B327" s="26"/>
      <c r="C327" s="26"/>
    </row>
    <row r="328" spans="2:3">
      <c r="B328" s="26"/>
      <c r="C328" s="26"/>
    </row>
    <row r="329" spans="2:3">
      <c r="B329" s="26"/>
      <c r="C329" s="26"/>
    </row>
    <row r="330" spans="2:3">
      <c r="B330" s="26"/>
      <c r="C330" s="26"/>
    </row>
    <row r="331" spans="2:3">
      <c r="B331" s="26"/>
      <c r="C331" s="26"/>
    </row>
    <row r="332" spans="2:3">
      <c r="B332" s="26"/>
      <c r="C332" s="26"/>
    </row>
    <row r="333" spans="2:3">
      <c r="B333" s="26"/>
      <c r="C333" s="26"/>
    </row>
    <row r="334" spans="2:3">
      <c r="B334" s="26"/>
      <c r="C334" s="26"/>
    </row>
    <row r="335" spans="2:3">
      <c r="B335" s="26"/>
      <c r="C335" s="26"/>
    </row>
    <row r="336" spans="2:3">
      <c r="B336" s="26"/>
      <c r="C336" s="26"/>
    </row>
    <row r="337" spans="2:3">
      <c r="B337" s="26"/>
      <c r="C337" s="26"/>
    </row>
    <row r="338" spans="2:3">
      <c r="B338" s="26"/>
      <c r="C338" s="26"/>
    </row>
    <row r="339" spans="2:3">
      <c r="B339" s="26"/>
      <c r="C339" s="26"/>
    </row>
    <row r="340" spans="2:3">
      <c r="B340" s="26"/>
      <c r="C340" s="26"/>
    </row>
    <row r="341" spans="2:3">
      <c r="B341" s="26"/>
      <c r="C341" s="26"/>
    </row>
    <row r="342" spans="2:3">
      <c r="B342" s="26"/>
      <c r="C342" s="26"/>
    </row>
    <row r="343" spans="2:3">
      <c r="B343" s="26"/>
      <c r="C343" s="26"/>
    </row>
    <row r="344" spans="2:3">
      <c r="B344" s="26"/>
      <c r="C344" s="26"/>
    </row>
    <row r="345" spans="2:3">
      <c r="B345" s="26"/>
      <c r="C345" s="26"/>
    </row>
    <row r="346" spans="2:3">
      <c r="B346" s="26"/>
      <c r="C346" s="26"/>
    </row>
    <row r="347" spans="2:3">
      <c r="B347" s="26"/>
      <c r="C347" s="26"/>
    </row>
    <row r="348" spans="2:3">
      <c r="B348" s="26"/>
      <c r="C348" s="26"/>
    </row>
    <row r="349" spans="2:3">
      <c r="B349" s="26"/>
      <c r="C349" s="26"/>
    </row>
    <row r="350" spans="2:3">
      <c r="B350" s="26"/>
      <c r="C350" s="26"/>
    </row>
    <row r="351" spans="2:3">
      <c r="B351" s="26"/>
      <c r="C351" s="26"/>
    </row>
    <row r="352" spans="2:3">
      <c r="B352" s="26"/>
      <c r="C352" s="26"/>
    </row>
    <row r="353" spans="2:3">
      <c r="B353" s="26"/>
      <c r="C353" s="26"/>
    </row>
    <row r="354" spans="2:3">
      <c r="B354" s="26"/>
      <c r="C354" s="26"/>
    </row>
    <row r="355" spans="2:3">
      <c r="B355" s="26"/>
      <c r="C355" s="26"/>
    </row>
    <row r="356" spans="2:3">
      <c r="B356" s="26"/>
      <c r="C356" s="26"/>
    </row>
    <row r="357" spans="2:3">
      <c r="B357" s="26"/>
      <c r="C357" s="26"/>
    </row>
    <row r="358" spans="2:3">
      <c r="B358" s="26"/>
      <c r="C358" s="26"/>
    </row>
    <row r="359" spans="2:3">
      <c r="B359" s="26"/>
      <c r="C359" s="26"/>
    </row>
    <row r="360" spans="2:3">
      <c r="B360" s="26"/>
      <c r="C360" s="26"/>
    </row>
    <row r="361" spans="2:3">
      <c r="B361" s="26"/>
      <c r="C361" s="26"/>
    </row>
    <row r="362" spans="2:3">
      <c r="B362" s="26"/>
      <c r="C362" s="26"/>
    </row>
    <row r="363" spans="2:3">
      <c r="B363" s="26"/>
      <c r="C363" s="26"/>
    </row>
    <row r="364" spans="2:3">
      <c r="B364" s="26"/>
      <c r="C364" s="26"/>
    </row>
    <row r="365" spans="2:3">
      <c r="B365" s="26"/>
      <c r="C365" s="26"/>
    </row>
    <row r="366" spans="2:3">
      <c r="B366" s="26"/>
      <c r="C366" s="26"/>
    </row>
    <row r="367" spans="2:3">
      <c r="B367" s="26"/>
      <c r="C367" s="26"/>
    </row>
    <row r="368" spans="2:3">
      <c r="B368" s="26"/>
      <c r="C368" s="26"/>
    </row>
    <row r="369" spans="2:3">
      <c r="B369" s="26"/>
      <c r="C369" s="26"/>
    </row>
    <row r="370" spans="2:3">
      <c r="B370" s="26"/>
      <c r="C370" s="26"/>
    </row>
    <row r="371" spans="2:3">
      <c r="B371" s="26"/>
      <c r="C371" s="26"/>
    </row>
    <row r="372" spans="2:3">
      <c r="B372" s="26"/>
      <c r="C372" s="26"/>
    </row>
    <row r="373" spans="2:3">
      <c r="B373" s="26"/>
      <c r="C373" s="26"/>
    </row>
    <row r="374" spans="2:3">
      <c r="B374" s="26"/>
      <c r="C374"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6" sqref="E6"/>
    </sheetView>
  </sheetViews>
  <sheetFormatPr defaultColWidth="8.85546875" defaultRowHeight="12.75"/>
  <sheetData>
    <row r="1" spans="1:9">
      <c r="A1" s="717" t="s">
        <v>517</v>
      </c>
      <c r="B1" s="717"/>
      <c r="C1" s="717"/>
      <c r="D1" s="717"/>
      <c r="E1" s="717"/>
      <c r="F1" s="717"/>
      <c r="G1" s="717"/>
      <c r="H1" s="717"/>
      <c r="I1" s="717"/>
    </row>
    <row r="2" spans="1:9">
      <c r="A2" s="717"/>
      <c r="B2" s="717"/>
      <c r="C2" s="717"/>
      <c r="D2" s="717"/>
      <c r="E2" s="717"/>
      <c r="F2" s="717"/>
      <c r="G2" s="717"/>
      <c r="H2" s="717"/>
      <c r="I2" s="717"/>
    </row>
  </sheetData>
  <mergeCells count="1">
    <mergeCell ref="A1:I2"/>
  </mergeCells>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2012/13&amp;C&amp;9&amp;P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8"/>
  <sheetViews>
    <sheetView workbookViewId="0">
      <pane ySplit="2" topLeftCell="A3" activePane="bottomLeft" state="frozen"/>
      <selection activeCell="E6" sqref="E6"/>
      <selection pane="bottomLeft" activeCell="A57" sqref="A57:A58"/>
    </sheetView>
  </sheetViews>
  <sheetFormatPr defaultColWidth="8.85546875" defaultRowHeight="12.75"/>
  <cols>
    <col min="1" max="1" width="14.42578125" customWidth="1"/>
    <col min="2" max="2" width="9.7109375" customWidth="1"/>
    <col min="3" max="3" width="6" customWidth="1"/>
    <col min="4" max="4" width="1.140625" customWidth="1"/>
    <col min="5" max="5" width="14.28515625" customWidth="1"/>
    <col min="6" max="6" width="9.7109375" customWidth="1"/>
    <col min="7" max="7" width="6" customWidth="1"/>
    <col min="8" max="8" width="1" customWidth="1"/>
    <col min="9" max="9" width="17.42578125" customWidth="1"/>
    <col min="10" max="10" width="9.7109375" style="531" customWidth="1"/>
    <col min="11" max="11" width="6.42578125" customWidth="1"/>
    <col min="12" max="13" width="8.85546875" customWidth="1"/>
    <col min="14" max="14" width="17" customWidth="1"/>
    <col min="15" max="16" width="8.85546875" customWidth="1"/>
    <col min="17" max="17" width="8.140625" customWidth="1"/>
    <col min="18" max="18" width="5.140625" customWidth="1"/>
    <col min="19" max="19" width="8.85546875" customWidth="1"/>
    <col min="20" max="20" width="14.85546875" customWidth="1"/>
    <col min="21" max="22" width="8.85546875" customWidth="1"/>
    <col min="23" max="23" width="5.140625" customWidth="1"/>
  </cols>
  <sheetData>
    <row r="1" spans="1:11" ht="15">
      <c r="A1" s="40" t="s">
        <v>583</v>
      </c>
    </row>
    <row r="2" spans="1:11">
      <c r="A2" t="s">
        <v>12</v>
      </c>
    </row>
    <row r="3" spans="1:11" ht="8.25" customHeight="1">
      <c r="A3" s="203"/>
    </row>
    <row r="4" spans="1:11" ht="23.25" customHeight="1">
      <c r="A4" s="397"/>
      <c r="B4" s="542" t="s">
        <v>323</v>
      </c>
      <c r="C4" s="543" t="s">
        <v>13</v>
      </c>
      <c r="D4" s="543"/>
      <c r="E4" s="544"/>
      <c r="F4" s="542" t="s">
        <v>323</v>
      </c>
      <c r="G4" s="543" t="s">
        <v>13</v>
      </c>
      <c r="H4" s="543"/>
      <c r="I4" s="544"/>
      <c r="J4" s="542" t="s">
        <v>323</v>
      </c>
      <c r="K4" s="543" t="s">
        <v>13</v>
      </c>
    </row>
    <row r="5" spans="1:11" ht="13.5" customHeight="1">
      <c r="A5" s="4" t="s">
        <v>449</v>
      </c>
      <c r="B5" s="185">
        <v>447809</v>
      </c>
      <c r="C5" s="378">
        <f>AVERAGE(B5/' Expenditure &amp; Subsidy A-G '!D10)</f>
        <v>9.0202235874710439</v>
      </c>
      <c r="D5" s="378"/>
      <c r="E5" s="4" t="s">
        <v>157</v>
      </c>
      <c r="F5" s="185">
        <v>196129</v>
      </c>
      <c r="G5" s="378">
        <f>AVERAGE(F5/'Expenditure &amp; Subsidy G-N'!D11)</f>
        <v>6.8509501187648452</v>
      </c>
      <c r="H5" s="378"/>
      <c r="I5" s="4" t="s">
        <v>515</v>
      </c>
      <c r="J5" s="185">
        <v>226175</v>
      </c>
      <c r="K5" s="378">
        <f>AVERAGE(J5/'Expenditure &amp; Subsidy N-Y'!D12)</f>
        <v>5.6333906199407204</v>
      </c>
    </row>
    <row r="6" spans="1:11" ht="13.5" customHeight="1">
      <c r="A6" s="4" t="s">
        <v>188</v>
      </c>
      <c r="B6" s="185">
        <v>274463</v>
      </c>
      <c r="C6" s="378">
        <f>AVERAGE(B6/' Expenditure &amp; Subsidy A-G '!D11)</f>
        <v>10.81457110209228</v>
      </c>
      <c r="D6" s="378"/>
      <c r="E6" s="4" t="s">
        <v>488</v>
      </c>
      <c r="F6" s="185">
        <v>315948</v>
      </c>
      <c r="G6" s="378">
        <f>AVERAGE(F6/'Expenditure &amp; Subsidy G-N'!D12)</f>
        <v>8.8310366995555807</v>
      </c>
      <c r="H6" s="378"/>
      <c r="I6" s="4" t="s">
        <v>148</v>
      </c>
      <c r="J6" s="185">
        <v>60710</v>
      </c>
      <c r="K6" s="378">
        <f>AVERAGE(J6/'Expenditure &amp; Subsidy N-Y'!D13)</f>
        <v>4.0330831063575365</v>
      </c>
    </row>
    <row r="7" spans="1:11" ht="13.5" customHeight="1">
      <c r="A7" s="8" t="s">
        <v>391</v>
      </c>
      <c r="B7" s="185">
        <v>381899</v>
      </c>
      <c r="C7" s="378">
        <f>AVERAGE(B7/' Expenditure &amp; Subsidy A-G '!D12)</f>
        <v>8.7219430868314074</v>
      </c>
      <c r="D7" s="378"/>
      <c r="E7" s="4" t="s">
        <v>145</v>
      </c>
      <c r="F7" s="541">
        <v>18696</v>
      </c>
      <c r="G7" s="378">
        <f>AVERAGE(F7/'Expenditure &amp; Subsidy G-N'!D13)</f>
        <v>1.8512724032082384</v>
      </c>
      <c r="H7" s="378"/>
      <c r="I7" s="4" t="s">
        <v>516</v>
      </c>
      <c r="J7" s="185">
        <v>81703</v>
      </c>
      <c r="K7" s="378">
        <f>AVERAGE(J7/'Expenditure &amp; Subsidy N-Y'!D14)</f>
        <v>5.3936493266437813</v>
      </c>
    </row>
    <row r="8" spans="1:11" ht="13.5" customHeight="1">
      <c r="A8" s="8" t="s">
        <v>392</v>
      </c>
      <c r="B8" s="185">
        <v>343540</v>
      </c>
      <c r="C8" s="378">
        <f>AVERAGE(B8/' Expenditure &amp; Subsidy A-G '!D13)</f>
        <v>4.2468970973643874</v>
      </c>
      <c r="D8" s="378"/>
      <c r="E8" s="4" t="s">
        <v>489</v>
      </c>
      <c r="F8" s="185">
        <v>398208</v>
      </c>
      <c r="G8" s="378">
        <f>AVERAGE(F8/'Expenditure &amp; Subsidy G-N'!D14)</f>
        <v>8.2636340997758779</v>
      </c>
      <c r="H8" s="378"/>
      <c r="I8" s="8" t="s">
        <v>430</v>
      </c>
      <c r="J8" s="185">
        <v>830829</v>
      </c>
      <c r="K8" s="378">
        <f>AVERAGE(J8/'Expenditure &amp; Subsidy N-Y'!D15)</f>
        <v>4.6616599149394586</v>
      </c>
    </row>
    <row r="9" spans="1:11" ht="13.5" customHeight="1">
      <c r="A9" s="4" t="s">
        <v>450</v>
      </c>
      <c r="B9" s="185">
        <v>447833</v>
      </c>
      <c r="C9" s="378">
        <f>AVERAGE(B9/' Expenditure &amp; Subsidy A-G '!D14)</f>
        <v>10.924621276803357</v>
      </c>
      <c r="D9" s="378"/>
      <c r="E9" s="4" t="s">
        <v>490</v>
      </c>
      <c r="F9" s="185">
        <v>130949</v>
      </c>
      <c r="G9" s="378">
        <f>AVERAGE(F9/'Expenditure &amp; Subsidy G-N'!D15)</f>
        <v>5.1611619107677758</v>
      </c>
      <c r="H9" s="378"/>
      <c r="I9" s="8" t="s">
        <v>431</v>
      </c>
      <c r="J9" s="185">
        <v>819322</v>
      </c>
      <c r="K9" s="378">
        <f>AVERAGE(J9/'Expenditure &amp; Subsidy N-Y'!D16)</f>
        <v>4.3828776539689844</v>
      </c>
    </row>
    <row r="10" spans="1:11" ht="13.5" customHeight="1">
      <c r="A10" s="4" t="s">
        <v>452</v>
      </c>
      <c r="B10" s="185">
        <v>23380</v>
      </c>
      <c r="C10" s="378">
        <f>AVERAGE(B10/' Expenditure &amp; Subsidy A-G '!D15)</f>
        <v>9.9489361702127663</v>
      </c>
      <c r="D10" s="378"/>
      <c r="E10" s="4" t="s">
        <v>491</v>
      </c>
      <c r="F10" s="185">
        <v>14662</v>
      </c>
      <c r="G10" s="378">
        <f>AVERAGE(F10/'Expenditure &amp; Subsidy G-N'!D16)</f>
        <v>3.9077825159914714</v>
      </c>
      <c r="H10" s="378"/>
      <c r="I10" s="8" t="s">
        <v>432</v>
      </c>
      <c r="J10" s="185">
        <v>364612</v>
      </c>
      <c r="K10" s="378">
        <f>AVERAGE(J10/'Expenditure &amp; Subsidy N-Y'!D17)</f>
        <v>5.9797946665791981</v>
      </c>
    </row>
    <row r="11" spans="1:11" ht="13.5" customHeight="1">
      <c r="A11" s="8" t="s">
        <v>394</v>
      </c>
      <c r="B11" s="185">
        <v>796085</v>
      </c>
      <c r="C11" s="378">
        <f>AVERAGE(B11/' Expenditure &amp; Subsidy A-G '!D16)</f>
        <v>4.122976927260015</v>
      </c>
      <c r="D11" s="378"/>
      <c r="E11" s="4" t="s">
        <v>492</v>
      </c>
      <c r="F11" s="185">
        <v>31920</v>
      </c>
      <c r="G11" s="378">
        <f>AVERAGE(F11/'Expenditure &amp; Subsidy G-N'!D17)</f>
        <v>2.5357483317445184</v>
      </c>
      <c r="H11" s="378"/>
      <c r="I11" s="4" t="s">
        <v>21</v>
      </c>
      <c r="J11" s="382">
        <v>780889</v>
      </c>
      <c r="K11" s="378">
        <f>AVERAGE(J11/'Expenditure &amp; Subsidy N-Y'!D18)</f>
        <v>10.3165286089863</v>
      </c>
    </row>
    <row r="12" spans="1:11" ht="13.5" customHeight="1">
      <c r="A12" s="4" t="s">
        <v>176</v>
      </c>
      <c r="B12" s="185">
        <v>320323</v>
      </c>
      <c r="C12" s="378">
        <f>AVERAGE(B12/' Expenditure &amp; Subsidy A-G '!D17)</f>
        <v>7.9664502971971451</v>
      </c>
      <c r="D12" s="378"/>
      <c r="E12" s="4" t="s">
        <v>493</v>
      </c>
      <c r="F12" s="185">
        <v>20292</v>
      </c>
      <c r="G12" s="378">
        <f>AVERAGE(F12/'Expenditure &amp; Subsidy G-N'!D18)</f>
        <v>4.4373496610540126</v>
      </c>
      <c r="H12" s="378"/>
      <c r="I12" s="4" t="s">
        <v>282</v>
      </c>
      <c r="J12" s="185">
        <v>414903</v>
      </c>
      <c r="K12" s="378">
        <f>AVERAGE(J12/'Expenditure &amp; Subsidy N-Y'!D19)</f>
        <v>6.1243911079620936</v>
      </c>
    </row>
    <row r="13" spans="1:11" ht="13.5" customHeight="1">
      <c r="A13" s="4" t="s">
        <v>454</v>
      </c>
      <c r="B13" s="185">
        <v>189349</v>
      </c>
      <c r="C13" s="378">
        <f>AVERAGE(B13/' Expenditure &amp; Subsidy A-G '!D18)</f>
        <v>5.718440444551824</v>
      </c>
      <c r="D13" s="378"/>
      <c r="E13" s="4" t="s">
        <v>146</v>
      </c>
      <c r="F13" s="185">
        <v>18208</v>
      </c>
      <c r="G13" s="378">
        <f>AVERAGE(F13/'Expenditure &amp; Subsidy G-N'!D19)</f>
        <v>3.5842519685039371</v>
      </c>
      <c r="H13" s="378"/>
      <c r="I13" s="8" t="s">
        <v>433</v>
      </c>
      <c r="J13" s="185">
        <v>206275</v>
      </c>
      <c r="K13" s="378">
        <f>AVERAGE(J13/'Expenditure &amp; Subsidy N-Y'!D20)</f>
        <v>5.1535252086144006</v>
      </c>
    </row>
    <row r="14" spans="1:11" ht="13.5" customHeight="1">
      <c r="A14" s="4" t="s">
        <v>455</v>
      </c>
      <c r="B14" s="185">
        <v>83335</v>
      </c>
      <c r="C14" s="378">
        <f>AVERAGE(B14/' Expenditure &amp; Subsidy A-G '!D19)</f>
        <v>6.5232876712328771</v>
      </c>
      <c r="D14" s="378"/>
      <c r="E14" s="4" t="s">
        <v>494</v>
      </c>
      <c r="F14" s="185">
        <v>10100</v>
      </c>
      <c r="G14" s="378">
        <f>AVERAGE(F14/'Expenditure &amp; Subsidy G-N'!D20)</f>
        <v>2.733423545331529</v>
      </c>
      <c r="H14" s="378"/>
      <c r="I14" s="8" t="s">
        <v>434</v>
      </c>
      <c r="J14" s="185">
        <v>960905</v>
      </c>
      <c r="K14" s="378">
        <f>AVERAGE(J14/'Expenditure &amp; Subsidy N-Y'!D21)</f>
        <v>6.9000789889415479</v>
      </c>
    </row>
    <row r="15" spans="1:11" ht="13.5" customHeight="1">
      <c r="A15" s="4" t="s">
        <v>457</v>
      </c>
      <c r="B15" s="185">
        <v>35763</v>
      </c>
      <c r="C15" s="378">
        <f>AVERAGE(B15/' Expenditure &amp; Subsidy A-G '!D20)</f>
        <v>4.2994710266891083</v>
      </c>
      <c r="D15" s="378"/>
      <c r="E15" s="8" t="s">
        <v>409</v>
      </c>
      <c r="F15" s="185">
        <v>299827</v>
      </c>
      <c r="G15" s="378">
        <f>AVERAGE(F15/'Expenditure &amp; Subsidy G-N'!D21)</f>
        <v>4.6528088144009931</v>
      </c>
      <c r="H15" s="378"/>
      <c r="I15" s="4" t="s">
        <v>189</v>
      </c>
      <c r="J15" s="185">
        <v>131403</v>
      </c>
      <c r="K15" s="378">
        <f>AVERAGE(J15/'Expenditure &amp; Subsidy N-Y'!D22)</f>
        <v>5.7960831017599572</v>
      </c>
    </row>
    <row r="16" spans="1:11" ht="13.5" customHeight="1">
      <c r="A16" s="8" t="s">
        <v>396</v>
      </c>
      <c r="B16" s="185">
        <v>1180963</v>
      </c>
      <c r="C16" s="378">
        <f>AVERAGE(B16/' Expenditure &amp; Subsidy A-G '!D21)</f>
        <v>3.7186900732110524</v>
      </c>
      <c r="D16" s="378"/>
      <c r="E16" s="4" t="s">
        <v>495</v>
      </c>
      <c r="F16" s="185">
        <v>23098</v>
      </c>
      <c r="G16" s="378">
        <f>AVERAGE(F16/'Expenditure &amp; Subsidy G-N'!D22)</f>
        <v>7.6661135081314304</v>
      </c>
      <c r="H16" s="378"/>
      <c r="I16" s="8" t="s">
        <v>435</v>
      </c>
      <c r="J16" s="185">
        <v>581385</v>
      </c>
      <c r="K16" s="378">
        <f>AVERAGE(J16/'Expenditure &amp; Subsidy N-Y'!D23)</f>
        <v>5.5619493155009616</v>
      </c>
    </row>
    <row r="17" spans="1:11" ht="13.5" customHeight="1">
      <c r="A17" s="4" t="s">
        <v>458</v>
      </c>
      <c r="B17" s="185">
        <v>37152</v>
      </c>
      <c r="C17" s="378">
        <f>AVERAGE(B17/' Expenditure &amp; Subsidy A-G '!D22)</f>
        <v>6.1418416267151592</v>
      </c>
      <c r="D17" s="378"/>
      <c r="E17" s="557" t="s">
        <v>525</v>
      </c>
      <c r="F17" s="185">
        <v>1406930</v>
      </c>
      <c r="G17" s="378">
        <f>AVERAGE(F17/'Expenditure &amp; Subsidy G-N'!D23)</f>
        <v>7.8121980743389567</v>
      </c>
      <c r="H17" s="378"/>
      <c r="I17" s="8" t="s">
        <v>436</v>
      </c>
      <c r="J17" s="185">
        <v>888023</v>
      </c>
      <c r="K17" s="378">
        <f>AVERAGE(J17/'Expenditure &amp; Subsidy N-Y'!D24)</f>
        <v>8.0444152550049832</v>
      </c>
    </row>
    <row r="18" spans="1:11" ht="13.5" customHeight="1">
      <c r="A18" s="4" t="s">
        <v>459</v>
      </c>
      <c r="B18" s="185">
        <v>14275</v>
      </c>
      <c r="C18" s="378">
        <f>AVERAGE(B18/' Expenditure &amp; Subsidy A-G '!D23)</f>
        <v>1.9714127882889103</v>
      </c>
      <c r="D18" s="378"/>
      <c r="E18" s="8" t="s">
        <v>411</v>
      </c>
      <c r="F18" s="185">
        <v>719941</v>
      </c>
      <c r="G18" s="378">
        <f>AVERAGE(F18/'Expenditure &amp; Subsidy G-N'!D24)</f>
        <v>6.8065367015845402</v>
      </c>
      <c r="H18" s="378"/>
      <c r="I18" s="8" t="s">
        <v>437</v>
      </c>
      <c r="J18" s="185">
        <v>358712</v>
      </c>
      <c r="K18" s="378">
        <f>AVERAGE(J18/'Expenditure &amp; Subsidy N-Y'!D25)</f>
        <v>5.38630869258375</v>
      </c>
    </row>
    <row r="19" spans="1:11" ht="13.5" customHeight="1">
      <c r="A19" s="8" t="s">
        <v>398</v>
      </c>
      <c r="B19" s="185">
        <v>589912</v>
      </c>
      <c r="C19" s="378">
        <f>AVERAGE(B19/' Expenditure &amp; Subsidy A-G '!D24)</f>
        <v>7.5158557250060518</v>
      </c>
      <c r="D19" s="378"/>
      <c r="E19" s="8" t="s">
        <v>412</v>
      </c>
      <c r="F19" s="185">
        <v>1277823</v>
      </c>
      <c r="G19" s="378">
        <f>AVERAGE(F19/'Expenditure &amp; Subsidy G-N'!D25)</f>
        <v>7.7401130285721207</v>
      </c>
      <c r="H19" s="378"/>
      <c r="I19" s="4" t="s">
        <v>284</v>
      </c>
      <c r="J19" s="185">
        <v>490552</v>
      </c>
      <c r="K19" s="378">
        <f>AVERAGE(J19/'Expenditure &amp; Subsidy N-Y'!D26)</f>
        <v>5.0720349059627576</v>
      </c>
    </row>
    <row r="20" spans="1:11" ht="13.5" customHeight="1">
      <c r="A20" s="4" t="s">
        <v>460</v>
      </c>
      <c r="B20" s="185">
        <v>16915</v>
      </c>
      <c r="C20" s="378">
        <f>AVERAGE(B20/' Expenditure &amp; Subsidy A-G '!D25)</f>
        <v>5.5714756258234521</v>
      </c>
      <c r="D20" s="378"/>
      <c r="E20" s="8" t="s">
        <v>413</v>
      </c>
      <c r="F20" s="185">
        <v>97136</v>
      </c>
      <c r="G20" s="378">
        <f>AVERAGE(F20/'Expenditure &amp; Subsidy G-N'!D26)</f>
        <v>6.8817569961034364</v>
      </c>
      <c r="H20" s="378"/>
      <c r="I20" s="4" t="s">
        <v>285</v>
      </c>
      <c r="J20" s="185">
        <v>125200</v>
      </c>
      <c r="K20" s="378">
        <f>AVERAGE(J20/'Expenditure &amp; Subsidy N-Y'!D27)</f>
        <v>5.2815861632566969</v>
      </c>
    </row>
    <row r="21" spans="1:11" ht="13.5" customHeight="1">
      <c r="A21" s="4" t="s">
        <v>461</v>
      </c>
      <c r="B21" s="185">
        <v>6912</v>
      </c>
      <c r="C21" s="378">
        <f>AVERAGE(B21/' Expenditure &amp; Subsidy A-G '!D26)</f>
        <v>2.8836045056320398</v>
      </c>
      <c r="D21" s="378"/>
      <c r="E21" s="8" t="s">
        <v>414</v>
      </c>
      <c r="F21" s="185">
        <v>836801</v>
      </c>
      <c r="G21" s="378">
        <f>AVERAGE(F21/'Expenditure &amp; Subsidy G-N'!D27)</f>
        <v>10.035269709543568</v>
      </c>
      <c r="H21" s="378"/>
      <c r="I21" s="4" t="s">
        <v>286</v>
      </c>
      <c r="J21" s="185">
        <v>13706</v>
      </c>
      <c r="K21" s="378">
        <f>AVERAGE(J21/'Expenditure &amp; Subsidy N-Y'!D28)</f>
        <v>1.7362553838358248</v>
      </c>
    </row>
    <row r="22" spans="1:11" ht="13.5" customHeight="1">
      <c r="A22" s="4" t="s">
        <v>462</v>
      </c>
      <c r="B22" s="185">
        <v>4967</v>
      </c>
      <c r="C22" s="378">
        <f>AVERAGE(B22/' Expenditure &amp; Subsidy A-G '!D27)</f>
        <v>1.975735879077168</v>
      </c>
      <c r="D22" s="378"/>
      <c r="E22" s="4" t="s">
        <v>496</v>
      </c>
      <c r="F22" s="185">
        <v>136225</v>
      </c>
      <c r="G22" s="378">
        <f>AVERAGE(F22/'Expenditure &amp; Subsidy G-N'!D28)</f>
        <v>8.1659872916916445</v>
      </c>
      <c r="H22" s="378"/>
      <c r="I22" s="8" t="s">
        <v>438</v>
      </c>
      <c r="J22" s="185">
        <v>202900</v>
      </c>
      <c r="K22" s="378">
        <f>AVERAGE(J22/'Expenditure &amp; Subsidy N-Y'!D29)</f>
        <v>5.4038937864543106</v>
      </c>
    </row>
    <row r="23" spans="1:11" ht="13.5" customHeight="1">
      <c r="A23" s="8" t="s">
        <v>170</v>
      </c>
      <c r="B23" s="185">
        <v>164791</v>
      </c>
      <c r="C23" s="378">
        <f>AVERAGE(B23/' Expenditure &amp; Subsidy A-G '!D28)</f>
        <v>3.8804483481291356</v>
      </c>
      <c r="D23" s="378"/>
      <c r="E23" s="4" t="s">
        <v>497</v>
      </c>
      <c r="F23" s="185">
        <v>12640</v>
      </c>
      <c r="G23" s="378">
        <f>AVERAGE(F23/'Expenditure &amp; Subsidy G-N'!D29)</f>
        <v>8.310322156476003</v>
      </c>
      <c r="H23" s="378"/>
      <c r="I23" s="8" t="s">
        <v>439</v>
      </c>
      <c r="J23" s="185">
        <v>1734094</v>
      </c>
      <c r="K23" s="378">
        <f>AVERAGE(J23/'Expenditure &amp; Subsidy N-Y'!D30)</f>
        <v>7.8631594221299208</v>
      </c>
    </row>
    <row r="24" spans="1:11" ht="13.5" customHeight="1">
      <c r="A24" s="4" t="s">
        <v>463</v>
      </c>
      <c r="B24" s="185">
        <v>11842</v>
      </c>
      <c r="C24" s="378">
        <f>AVERAGE(B24/' Expenditure &amp; Subsidy A-G '!D29)</f>
        <v>3.8724656638325703</v>
      </c>
      <c r="D24" s="378"/>
      <c r="E24" s="4" t="s">
        <v>498</v>
      </c>
      <c r="F24" s="185">
        <v>25126</v>
      </c>
      <c r="G24" s="378">
        <f>AVERAGE(F24/'Expenditure &amp; Subsidy G-N'!D30)</f>
        <v>4.1305277001479537</v>
      </c>
      <c r="H24" s="378"/>
      <c r="I24" s="8" t="s">
        <v>155</v>
      </c>
      <c r="J24" s="185">
        <v>1078347</v>
      </c>
      <c r="K24" s="378">
        <f>AVERAGE(J24/'Expenditure &amp; Subsidy N-Y'!D31)</f>
        <v>5.7456987729048006</v>
      </c>
    </row>
    <row r="25" spans="1:11" ht="13.5" customHeight="1">
      <c r="A25" s="4" t="s">
        <v>464</v>
      </c>
      <c r="B25" s="541">
        <v>1386</v>
      </c>
      <c r="C25" s="378">
        <f>AVERAGE(B25/' Expenditure &amp; Subsidy A-G '!D30)</f>
        <v>0.73217115689381929</v>
      </c>
      <c r="D25" s="378"/>
      <c r="E25" s="4" t="s">
        <v>499</v>
      </c>
      <c r="F25" s="382">
        <v>196636</v>
      </c>
      <c r="G25" s="378">
        <f>AVERAGE(F25/'Expenditure &amp; Subsidy G-N'!D31)</f>
        <v>6.7239775680481468</v>
      </c>
      <c r="H25" s="378"/>
      <c r="I25" s="4" t="s">
        <v>531</v>
      </c>
      <c r="J25" s="185">
        <v>227938</v>
      </c>
      <c r="K25" s="378">
        <f>AVERAGE(J25/'Expenditure &amp; Subsidy N-Y'!D32)</f>
        <v>3.862308526501288</v>
      </c>
    </row>
    <row r="26" spans="1:11" ht="13.5" customHeight="1">
      <c r="A26" s="4" t="s">
        <v>465</v>
      </c>
      <c r="B26" s="382">
        <v>108367</v>
      </c>
      <c r="C26" s="378">
        <f>AVERAGE(B26/' Expenditure &amp; Subsidy A-G '!D31)</f>
        <v>5.6834845544658315</v>
      </c>
      <c r="D26" s="378"/>
      <c r="E26" s="8" t="s">
        <v>416</v>
      </c>
      <c r="F26" s="185">
        <v>147328</v>
      </c>
      <c r="G26" s="378">
        <f>AVERAGE(F26/'Expenditure &amp; Subsidy G-N'!D32)</f>
        <v>7.0684642325960754</v>
      </c>
      <c r="H26" s="378"/>
      <c r="I26" s="4" t="s">
        <v>287</v>
      </c>
      <c r="J26" s="185">
        <v>37520</v>
      </c>
      <c r="K26" s="378">
        <f>AVERAGE(J26/'Expenditure &amp; Subsidy N-Y'!D33)</f>
        <v>6.3154351119340175</v>
      </c>
    </row>
    <row r="27" spans="1:11" ht="13.5" customHeight="1">
      <c r="A27" s="8" t="s">
        <v>400</v>
      </c>
      <c r="B27" s="185">
        <v>271474</v>
      </c>
      <c r="C27" s="378">
        <f>AVERAGE(B27/' Expenditure &amp; Subsidy A-G '!D32)</f>
        <v>7.8052384922802682</v>
      </c>
      <c r="D27" s="378"/>
      <c r="E27" s="8" t="s">
        <v>417</v>
      </c>
      <c r="F27" s="382">
        <v>506171</v>
      </c>
      <c r="G27" s="378">
        <f>AVERAGE(F27/'Expenditure &amp; Subsidy G-N'!D33)</f>
        <v>8.4680797671228287</v>
      </c>
      <c r="H27" s="378"/>
      <c r="I27" s="4" t="s">
        <v>288</v>
      </c>
      <c r="J27" s="185">
        <v>33376</v>
      </c>
      <c r="K27" s="378">
        <f>AVERAGE(J27/'Expenditure &amp; Subsidy N-Y'!D34)</f>
        <v>4.7496798064607937</v>
      </c>
    </row>
    <row r="28" spans="1:11" ht="13.5" customHeight="1">
      <c r="A28" s="4" t="s">
        <v>466</v>
      </c>
      <c r="B28" s="185">
        <v>331882</v>
      </c>
      <c r="C28" s="378">
        <f>AVERAGE(B28/' Expenditure &amp; Subsidy A-G '!D33)</f>
        <v>10.685533983708426</v>
      </c>
      <c r="D28" s="378"/>
      <c r="E28" s="8" t="s">
        <v>418</v>
      </c>
      <c r="F28" s="185">
        <v>894485</v>
      </c>
      <c r="G28" s="378">
        <f>AVERAGE(F28/'Expenditure &amp; Subsidy G-N'!D34)</f>
        <v>7.673438049567209</v>
      </c>
      <c r="H28" s="378"/>
      <c r="I28" s="4" t="s">
        <v>289</v>
      </c>
      <c r="J28" s="82" t="s">
        <v>637</v>
      </c>
      <c r="K28" s="378"/>
    </row>
    <row r="29" spans="1:11" ht="13.5" customHeight="1">
      <c r="A29" s="4" t="s">
        <v>468</v>
      </c>
      <c r="B29" s="185">
        <v>30159</v>
      </c>
      <c r="C29" s="378">
        <f>AVERAGE(B29/' Expenditure &amp; Subsidy A-G '!D34)</f>
        <v>2.2421381309939781</v>
      </c>
      <c r="D29" s="378"/>
      <c r="E29" s="4" t="s">
        <v>500</v>
      </c>
      <c r="F29" s="185">
        <v>48824</v>
      </c>
      <c r="G29" s="378">
        <f>AVERAGE(F29/'Expenditure &amp; Subsidy G-N'!D35)</f>
        <v>5.128571428571429</v>
      </c>
      <c r="H29" s="378"/>
      <c r="I29" s="4" t="s">
        <v>290</v>
      </c>
      <c r="J29" s="185">
        <v>56816</v>
      </c>
      <c r="K29" s="378">
        <f>AVERAGE(J29/'Expenditure &amp; Subsidy N-Y'!D36)</f>
        <v>5.0350939383197444</v>
      </c>
    </row>
    <row r="30" spans="1:11" ht="13.5" customHeight="1">
      <c r="A30" s="8" t="s">
        <v>401</v>
      </c>
      <c r="B30" s="185">
        <v>240869</v>
      </c>
      <c r="C30" s="378">
        <f>AVERAGE(B30/' Expenditure &amp; Subsidy A-G '!D35)</f>
        <v>3.9845329274949961</v>
      </c>
      <c r="D30" s="378"/>
      <c r="E30" s="4" t="s">
        <v>501</v>
      </c>
      <c r="F30" s="185">
        <v>18904</v>
      </c>
      <c r="G30" s="378">
        <f>AVERAGE(F30/'Expenditure &amp; Subsidy G-N'!D36)</f>
        <v>2.7845043452643985</v>
      </c>
      <c r="H30" s="378"/>
      <c r="I30" s="4" t="s">
        <v>291</v>
      </c>
      <c r="J30" s="185">
        <v>673640</v>
      </c>
      <c r="K30" s="378">
        <f>AVERAGE(J30/'Expenditure &amp; Subsidy N-Y'!D37)</f>
        <v>7.5819376913380152</v>
      </c>
    </row>
    <row r="31" spans="1:11" ht="13.5" customHeight="1">
      <c r="A31" s="8" t="s">
        <v>402</v>
      </c>
      <c r="B31" s="185">
        <v>687717</v>
      </c>
      <c r="C31" s="378">
        <f>AVERAGE(B31/' Expenditure &amp; Subsidy A-G '!D36)</f>
        <v>4.5071370523777068</v>
      </c>
      <c r="D31" s="378"/>
      <c r="E31" s="8" t="s">
        <v>420</v>
      </c>
      <c r="F31" s="185">
        <v>1378865</v>
      </c>
      <c r="G31" s="378">
        <f>AVERAGE(F31/'Expenditure &amp; Subsidy G-N'!D37)</f>
        <v>6.9873263132290786</v>
      </c>
      <c r="H31" s="378"/>
      <c r="I31" s="4" t="s">
        <v>321</v>
      </c>
      <c r="J31" s="185">
        <v>43640</v>
      </c>
      <c r="K31" s="378">
        <f>AVERAGE(J31/'Expenditure &amp; Subsidy N-Y'!D38)</f>
        <v>3.0092401048131294</v>
      </c>
    </row>
    <row r="32" spans="1:11" ht="13.5" customHeight="1">
      <c r="A32" s="8" t="s">
        <v>193</v>
      </c>
      <c r="B32" s="185">
        <v>459639</v>
      </c>
      <c r="C32" s="378">
        <f>AVERAGE(B32/' Expenditure &amp; Subsidy A-G '!D37)</f>
        <v>5.6055587399539011</v>
      </c>
      <c r="D32" s="378"/>
      <c r="E32" s="8" t="s">
        <v>421</v>
      </c>
      <c r="F32" s="185">
        <v>647040</v>
      </c>
      <c r="G32" s="378">
        <f>AVERAGE(F32/'Expenditure &amp; Subsidy G-N'!D38)</f>
        <v>19.215395123689603</v>
      </c>
      <c r="H32" s="378"/>
      <c r="I32" s="4" t="s">
        <v>149</v>
      </c>
      <c r="J32" s="185">
        <v>55670</v>
      </c>
      <c r="K32" s="378">
        <f>AVERAGE(J32/'Expenditure &amp; Subsidy N-Y'!D39)</f>
        <v>7.4236564875316713</v>
      </c>
    </row>
    <row r="33" spans="1:11" ht="13.5" customHeight="1">
      <c r="A33" s="8" t="s">
        <v>403</v>
      </c>
      <c r="B33" s="185">
        <v>678934</v>
      </c>
      <c r="C33" s="378">
        <f>AVERAGE(B33/' Expenditure &amp; Subsidy A-G '!D38)</f>
        <v>4.6402531541752667</v>
      </c>
      <c r="D33" s="378"/>
      <c r="E33" s="4" t="s">
        <v>502</v>
      </c>
      <c r="F33" s="185">
        <v>46051</v>
      </c>
      <c r="G33" s="378">
        <f>AVERAGE(F33/'Expenditure &amp; Subsidy G-N'!D39)</f>
        <v>4.0072224155934562</v>
      </c>
      <c r="H33" s="378"/>
      <c r="I33" s="4" t="s">
        <v>292</v>
      </c>
      <c r="J33" s="185">
        <v>20285</v>
      </c>
      <c r="K33" s="378">
        <f>AVERAGE(J33/'Expenditure &amp; Subsidy N-Y'!D40)</f>
        <v>3.2213752580593935</v>
      </c>
    </row>
    <row r="34" spans="1:11" ht="13.5" customHeight="1">
      <c r="A34" s="4" t="s">
        <v>469</v>
      </c>
      <c r="B34" s="185">
        <v>24333</v>
      </c>
      <c r="C34" s="378">
        <f>AVERAGE(B34/' Expenditure &amp; Subsidy A-G '!D39)</f>
        <v>9.0591958302308271</v>
      </c>
      <c r="D34" s="378"/>
      <c r="E34" s="8" t="s">
        <v>156</v>
      </c>
      <c r="F34" s="185">
        <v>572062</v>
      </c>
      <c r="G34" s="378">
        <f>AVERAGE(F34/'Expenditure &amp; Subsidy G-N'!D40)</f>
        <v>10.16312535531552</v>
      </c>
      <c r="H34" s="378"/>
      <c r="I34" s="4" t="s">
        <v>293</v>
      </c>
      <c r="J34" s="82" t="s">
        <v>637</v>
      </c>
      <c r="K34" s="378"/>
    </row>
    <row r="35" spans="1:11" ht="13.5" customHeight="1">
      <c r="A35" s="8" t="s">
        <v>405</v>
      </c>
      <c r="B35" s="185">
        <v>226704</v>
      </c>
      <c r="C35" s="378">
        <f>AVERAGE(B35/' Expenditure &amp; Subsidy A-G '!D40)</f>
        <v>4.2557537075276892</v>
      </c>
      <c r="D35" s="378"/>
      <c r="E35" s="4" t="s">
        <v>503</v>
      </c>
      <c r="F35" s="185">
        <v>448431</v>
      </c>
      <c r="G35" s="378">
        <f>AVERAGE(F35/'Expenditure &amp; Subsidy G-N'!D41)</f>
        <v>10.100707270925309</v>
      </c>
      <c r="H35" s="378"/>
      <c r="I35" s="4" t="s">
        <v>294</v>
      </c>
      <c r="J35" s="185">
        <v>327655</v>
      </c>
      <c r="K35" s="378">
        <f>AVERAGE(J35/'Expenditure &amp; Subsidy N-Y'!D42)</f>
        <v>5.3328396347715694</v>
      </c>
    </row>
    <row r="36" spans="1:11" ht="13.5" customHeight="1">
      <c r="A36" s="8" t="s">
        <v>153</v>
      </c>
      <c r="B36" s="185">
        <v>282658</v>
      </c>
      <c r="C36" s="378">
        <f>AVERAGE(B36/' Expenditure &amp; Subsidy A-G '!D41)</f>
        <v>5.5115140879399434</v>
      </c>
      <c r="D36" s="378"/>
      <c r="E36" s="4" t="s">
        <v>504</v>
      </c>
      <c r="F36" s="185">
        <v>75126</v>
      </c>
      <c r="G36" s="378">
        <f>AVERAGE(F36/'Expenditure &amp; Subsidy G-N'!D42)</f>
        <v>3.588021778584392</v>
      </c>
      <c r="H36" s="378"/>
      <c r="I36" s="4" t="s">
        <v>295</v>
      </c>
      <c r="J36" s="185">
        <v>18390</v>
      </c>
      <c r="K36" s="378">
        <f>AVERAGE(J36/'Expenditure &amp; Subsidy N-Y'!D43)</f>
        <v>4.5542347696879641</v>
      </c>
    </row>
    <row r="37" spans="1:11" ht="13.5" customHeight="1">
      <c r="A37" s="4" t="s">
        <v>471</v>
      </c>
      <c r="B37" s="185">
        <v>26290</v>
      </c>
      <c r="C37" s="378">
        <f>AVERAGE(B37/' Expenditure &amp; Subsidy A-G '!D42)</f>
        <v>5.3154063890012129</v>
      </c>
      <c r="D37" s="378"/>
      <c r="E37" s="8" t="s">
        <v>423</v>
      </c>
      <c r="F37" s="185">
        <v>754583</v>
      </c>
      <c r="G37" s="378">
        <f>AVERAGE(F37/'Expenditure &amp; Subsidy G-N'!D43)</f>
        <v>3.9477613502003748</v>
      </c>
      <c r="H37" s="378"/>
      <c r="I37" s="4" t="s">
        <v>296</v>
      </c>
      <c r="J37" s="185">
        <v>9597</v>
      </c>
      <c r="K37" s="378">
        <f>AVERAGE(J37/'Expenditure &amp; Subsidy N-Y'!D44)</f>
        <v>3.1058252427184465</v>
      </c>
    </row>
    <row r="38" spans="1:11" ht="13.5" customHeight="1">
      <c r="A38" s="4" t="s">
        <v>472</v>
      </c>
      <c r="B38" s="185">
        <v>401758</v>
      </c>
      <c r="C38" s="378">
        <f>AVERAGE(B38/' Expenditure &amp; Subsidy A-G '!D43)</f>
        <v>5.6652659484460486</v>
      </c>
      <c r="D38" s="378"/>
      <c r="E38" s="8" t="s">
        <v>147</v>
      </c>
      <c r="F38" s="185">
        <v>32668</v>
      </c>
      <c r="G38" s="378">
        <f>AVERAGE(F38/'Expenditure &amp; Subsidy G-N'!D44)</f>
        <v>4.194658448895737</v>
      </c>
      <c r="H38" s="378"/>
      <c r="I38" s="4" t="s">
        <v>297</v>
      </c>
      <c r="J38" s="382">
        <v>15775</v>
      </c>
      <c r="K38" s="378">
        <f>AVERAGE(J38/'Expenditure &amp; Subsidy N-Y'!D45)</f>
        <v>2.300233304170312</v>
      </c>
    </row>
    <row r="39" spans="1:11" ht="13.5" customHeight="1">
      <c r="A39" s="4" t="s">
        <v>474</v>
      </c>
      <c r="B39" s="185">
        <v>6519</v>
      </c>
      <c r="C39" s="378">
        <f>AVERAGE(B39/' Expenditure &amp; Subsidy A-G '!D44)</f>
        <v>4.1364213197969546</v>
      </c>
      <c r="D39" s="378"/>
      <c r="E39" s="4" t="s">
        <v>505</v>
      </c>
      <c r="F39" s="185">
        <v>8510</v>
      </c>
      <c r="G39" s="378">
        <f>AVERAGE(F39/'Expenditure &amp; Subsidy G-N'!D45)</f>
        <v>2.7774151436031334</v>
      </c>
      <c r="H39" s="378"/>
      <c r="I39" s="4" t="s">
        <v>298</v>
      </c>
      <c r="J39" s="185">
        <v>24343</v>
      </c>
      <c r="K39" s="378">
        <f>AVERAGE(J39/'Expenditure &amp; Subsidy N-Y'!D46)</f>
        <v>8.3538091969800963</v>
      </c>
    </row>
    <row r="40" spans="1:11" ht="13.5" customHeight="1">
      <c r="A40" s="4" t="s">
        <v>475</v>
      </c>
      <c r="B40" s="185">
        <v>29681</v>
      </c>
      <c r="C40" s="378">
        <f>AVERAGE(B40/' Expenditure &amp; Subsidy A-G '!D45)</f>
        <v>6.9608348968105069</v>
      </c>
      <c r="D40" s="378"/>
      <c r="E40" s="8" t="s">
        <v>424</v>
      </c>
      <c r="F40" s="185">
        <v>487622</v>
      </c>
      <c r="G40" s="378">
        <f>AVERAGE(F40/'Expenditure &amp; Subsidy G-N'!D46)</f>
        <v>6.815408053447384</v>
      </c>
      <c r="H40" s="378"/>
      <c r="I40" s="8" t="s">
        <v>442</v>
      </c>
      <c r="J40" s="185">
        <v>1117858</v>
      </c>
      <c r="K40" s="378">
        <f>AVERAGE(J40/'Expenditure &amp; Subsidy N-Y'!D47)</f>
        <v>7.4834179062512556</v>
      </c>
    </row>
    <row r="41" spans="1:11" ht="13.5" customHeight="1">
      <c r="A41" s="4" t="s">
        <v>476</v>
      </c>
      <c r="B41" s="185">
        <v>96289</v>
      </c>
      <c r="C41" s="378">
        <f>AVERAGE(B41/' Expenditure &amp; Subsidy A-G '!D46)</f>
        <v>9.5203678070001985</v>
      </c>
      <c r="D41" s="378"/>
      <c r="E41" s="8" t="s">
        <v>425</v>
      </c>
      <c r="F41" s="185">
        <v>378532</v>
      </c>
      <c r="G41" s="378">
        <f>AVERAGE(F41/'Expenditure &amp; Subsidy G-N'!D47)</f>
        <v>8.7910076871269656</v>
      </c>
      <c r="H41" s="378"/>
      <c r="I41" s="8" t="s">
        <v>150</v>
      </c>
      <c r="J41" s="185">
        <v>37849</v>
      </c>
      <c r="K41" s="378">
        <f>AVERAGE(J41/'Expenditure &amp; Subsidy N-Y'!D48)</f>
        <v>3.8398092725981536</v>
      </c>
    </row>
    <row r="42" spans="1:11" ht="13.5" customHeight="1">
      <c r="A42" s="4" t="s">
        <v>477</v>
      </c>
      <c r="B42" s="185">
        <v>15664</v>
      </c>
      <c r="C42" s="378">
        <f>AVERAGE(B42/' Expenditure &amp; Subsidy A-G '!D47)</f>
        <v>3.6589581873394068</v>
      </c>
      <c r="D42" s="378"/>
      <c r="E42" s="8" t="s">
        <v>426</v>
      </c>
      <c r="F42" s="382">
        <v>482611</v>
      </c>
      <c r="G42" s="378">
        <f>AVERAGE(F42/'Expenditure &amp; Subsidy G-N'!D48)</f>
        <v>5.8839931237122203</v>
      </c>
      <c r="H42" s="378"/>
      <c r="I42" s="8" t="s">
        <v>443</v>
      </c>
      <c r="J42" s="382">
        <v>548617</v>
      </c>
      <c r="K42" s="378">
        <f>AVERAGE(J42/'Expenditure &amp; Subsidy N-Y'!D49)</f>
        <v>7.920665858165858</v>
      </c>
    </row>
    <row r="43" spans="1:11" ht="13.5" customHeight="1">
      <c r="A43" s="4" t="s">
        <v>478</v>
      </c>
      <c r="B43" s="185">
        <v>53922</v>
      </c>
      <c r="C43" s="378">
        <f>AVERAGE(B43/' Expenditure &amp; Subsidy A-G '!D48)</f>
        <v>7.122176726984546</v>
      </c>
      <c r="D43" s="378"/>
      <c r="E43" s="4" t="s">
        <v>154</v>
      </c>
      <c r="F43" s="185">
        <v>100767</v>
      </c>
      <c r="G43" s="378">
        <f>AVERAGE(F43/'Expenditure &amp; Subsidy G-N'!D49)</f>
        <v>4.2950854609777931</v>
      </c>
      <c r="H43" s="378"/>
      <c r="I43" s="4" t="s">
        <v>299</v>
      </c>
      <c r="J43" s="185">
        <v>16578</v>
      </c>
      <c r="K43" s="378">
        <f>AVERAGE(J43/'Expenditure &amp; Subsidy N-Y'!D50)</f>
        <v>4.4769106130164733</v>
      </c>
    </row>
    <row r="44" spans="1:11" ht="13.5" customHeight="1">
      <c r="A44" s="4" t="s">
        <v>479</v>
      </c>
      <c r="B44" s="82" t="s">
        <v>637</v>
      </c>
      <c r="C44" s="378"/>
      <c r="D44" s="378"/>
      <c r="E44" s="4" t="s">
        <v>506</v>
      </c>
      <c r="F44" s="382">
        <v>36073</v>
      </c>
      <c r="G44" s="378">
        <f>AVERAGE(F44/'Expenditure &amp; Subsidy G-N'!D50)</f>
        <v>2.5250594988100237</v>
      </c>
      <c r="H44" s="378"/>
      <c r="I44" s="4" t="s">
        <v>300</v>
      </c>
      <c r="J44" s="185">
        <v>27038</v>
      </c>
      <c r="K44" s="378">
        <f>AVERAGE(J44/'Expenditure &amp; Subsidy N-Y'!D51)</f>
        <v>3.0315057741899314</v>
      </c>
    </row>
    <row r="45" spans="1:11" ht="13.5" customHeight="1">
      <c r="A45" s="4" t="s">
        <v>480</v>
      </c>
      <c r="B45" s="185">
        <v>46978</v>
      </c>
      <c r="C45" s="378">
        <f>AVERAGE(B45/' Expenditure &amp; Subsidy A-G '!D50)</f>
        <v>3.7227989539583168</v>
      </c>
      <c r="D45" s="378"/>
      <c r="E45" s="8" t="s">
        <v>427</v>
      </c>
      <c r="F45" s="185">
        <v>381589</v>
      </c>
      <c r="G45" s="378">
        <f>AVERAGE(F45/'Expenditure &amp; Subsidy G-N'!D51)</f>
        <v>12.841196661731054</v>
      </c>
      <c r="H45" s="378"/>
      <c r="I45" s="4" t="s">
        <v>301</v>
      </c>
      <c r="J45" s="185">
        <v>23971</v>
      </c>
      <c r="K45" s="378">
        <f>AVERAGE(J45/'Expenditure &amp; Subsidy N-Y'!D52)</f>
        <v>3.5423378158711394</v>
      </c>
    </row>
    <row r="46" spans="1:11" ht="13.5" customHeight="1">
      <c r="A46" s="4" t="s">
        <v>481</v>
      </c>
      <c r="B46" s="185">
        <v>53307</v>
      </c>
      <c r="C46" s="378">
        <f>AVERAGE(B46/' Expenditure &amp; Subsidy A-G '!D51)</f>
        <v>7.2645134914145544</v>
      </c>
      <c r="D46" s="378"/>
      <c r="E46" s="4" t="s">
        <v>507</v>
      </c>
      <c r="F46" s="185">
        <v>5239</v>
      </c>
      <c r="G46" s="378">
        <f>AVERAGE(F46/'Expenditure &amp; Subsidy G-N'!D52)</f>
        <v>0.71924766611751789</v>
      </c>
      <c r="H46" s="378"/>
      <c r="I46" s="8" t="s">
        <v>444</v>
      </c>
      <c r="J46" s="185">
        <v>1212281</v>
      </c>
      <c r="K46" s="378">
        <f>AVERAGE(J46/'Expenditure &amp; Subsidy N-Y'!D53)</f>
        <v>16.744212707182321</v>
      </c>
    </row>
    <row r="47" spans="1:11" ht="13.5" customHeight="1">
      <c r="A47" s="4" t="s">
        <v>482</v>
      </c>
      <c r="B47" s="185">
        <v>195101</v>
      </c>
      <c r="C47" s="378">
        <f>AVERAGE(B47/' Expenditure &amp; Subsidy A-G '!D52)</f>
        <v>4.7793101758855521</v>
      </c>
      <c r="D47" s="378"/>
      <c r="E47" s="4" t="s">
        <v>508</v>
      </c>
      <c r="F47" s="185">
        <v>33431</v>
      </c>
      <c r="G47" s="378">
        <f>AVERAGE(F47/'Expenditure &amp; Subsidy G-N'!D53)</f>
        <v>13.917985012489591</v>
      </c>
      <c r="H47" s="378"/>
      <c r="I47" s="4" t="s">
        <v>302</v>
      </c>
      <c r="J47" s="185">
        <v>349969</v>
      </c>
      <c r="K47" s="378">
        <f>AVERAGE(J47/'Expenditure &amp; Subsidy N-Y'!D54)</f>
        <v>7.5574198842532612</v>
      </c>
    </row>
    <row r="48" spans="1:11" ht="13.5" customHeight="1">
      <c r="A48" s="4" t="s">
        <v>483</v>
      </c>
      <c r="B48" s="185">
        <v>38249</v>
      </c>
      <c r="C48" s="378">
        <f>AVERAGE(B48/' Expenditure &amp; Subsidy A-G '!D53)</f>
        <v>4.4050443395139931</v>
      </c>
      <c r="D48" s="378"/>
      <c r="E48" s="4" t="s">
        <v>509</v>
      </c>
      <c r="F48" s="185">
        <v>50444</v>
      </c>
      <c r="G48" s="378">
        <f>AVERAGE(F48/'Expenditure &amp; Subsidy G-N'!D54)</f>
        <v>3.0244019425625037</v>
      </c>
      <c r="H48" s="378"/>
      <c r="I48" s="8" t="s">
        <v>445</v>
      </c>
      <c r="J48" s="185">
        <v>115841</v>
      </c>
      <c r="K48" s="378">
        <f>AVERAGE(J48/'Expenditure &amp; Subsidy N-Y'!D55)</f>
        <v>2.5689353114674116</v>
      </c>
    </row>
    <row r="49" spans="1:11" ht="13.5" customHeight="1">
      <c r="A49" s="4" t="s">
        <v>484</v>
      </c>
      <c r="B49" s="185">
        <v>229257</v>
      </c>
      <c r="C49" s="378">
        <f>AVERAGE(B49/' Expenditure &amp; Subsidy A-G '!D54)</f>
        <v>6.206199242014077</v>
      </c>
      <c r="D49" s="378"/>
      <c r="E49" s="4" t="s">
        <v>510</v>
      </c>
      <c r="F49" s="185">
        <v>98085</v>
      </c>
      <c r="G49" s="378">
        <f>AVERAGE(F49/'Expenditure &amp; Subsidy G-N'!D55)</f>
        <v>5.0658506352649519</v>
      </c>
      <c r="H49" s="378"/>
      <c r="I49" s="447" t="s">
        <v>446</v>
      </c>
      <c r="J49" s="185">
        <v>1385269</v>
      </c>
      <c r="K49" s="378">
        <f>AVERAGE(J49/'Expenditure &amp; Subsidy N-Y'!D56)</f>
        <v>6.8556631133018575</v>
      </c>
    </row>
    <row r="50" spans="1:11" ht="13.5" customHeight="1">
      <c r="A50" s="8" t="s">
        <v>406</v>
      </c>
      <c r="B50" s="185">
        <v>712223</v>
      </c>
      <c r="C50" s="378">
        <f>AVERAGE(B50/' Expenditure &amp; Subsidy A-G '!D55)</f>
        <v>3.5901774867552838</v>
      </c>
      <c r="D50" s="378"/>
      <c r="E50" s="4" t="s">
        <v>511</v>
      </c>
      <c r="F50" s="185">
        <v>60088</v>
      </c>
      <c r="G50" s="378">
        <f>AVERAGE(F50/'Expenditure &amp; Subsidy G-N'!D56)</f>
        <v>4.4299616632261873</v>
      </c>
      <c r="H50" s="378"/>
      <c r="I50" s="8" t="s">
        <v>447</v>
      </c>
      <c r="J50" s="185">
        <v>421600</v>
      </c>
      <c r="K50" s="378">
        <f>AVERAGE(J50/'Expenditure &amp; Subsidy N-Y'!D57)</f>
        <v>7.4014255117446721</v>
      </c>
    </row>
    <row r="51" spans="1:11" ht="13.5" customHeight="1">
      <c r="A51" s="4" t="s">
        <v>485</v>
      </c>
      <c r="B51" s="185">
        <v>31326</v>
      </c>
      <c r="C51" s="378">
        <f>AVERAGE(B51/' Expenditure &amp; Subsidy A-G '!D56)</f>
        <v>3.289509608316707</v>
      </c>
      <c r="D51" s="378"/>
      <c r="E51" s="4" t="s">
        <v>512</v>
      </c>
      <c r="F51" s="185">
        <v>45510</v>
      </c>
      <c r="G51" s="378">
        <f>AVERAGE(F51/'Expenditure &amp; Subsidy G-N'!D57)</f>
        <v>7.4901250822909811</v>
      </c>
      <c r="H51" s="378"/>
      <c r="I51" s="8" t="s">
        <v>448</v>
      </c>
      <c r="J51" s="185">
        <v>811259</v>
      </c>
      <c r="K51" s="378">
        <f>AVERAGE(J51/'Expenditure &amp; Subsidy N-Y'!D58)</f>
        <v>5.2224060460146005</v>
      </c>
    </row>
    <row r="52" spans="1:11" ht="13.5" customHeight="1">
      <c r="A52" s="4" t="s">
        <v>486</v>
      </c>
      <c r="B52" s="185">
        <v>27823</v>
      </c>
      <c r="C52" s="378">
        <f>AVERAGE(B52/' Expenditure &amp; Subsidy A-G '!D57)</f>
        <v>6.191143747218514</v>
      </c>
      <c r="D52" s="378"/>
      <c r="E52" s="4" t="s">
        <v>513</v>
      </c>
      <c r="F52" s="185">
        <v>24168</v>
      </c>
      <c r="G52" s="378">
        <f>AVERAGE(F52/'Expenditure &amp; Subsidy G-N'!D58)</f>
        <v>3.4799136069114471</v>
      </c>
      <c r="H52" s="378"/>
      <c r="I52" s="8" t="s">
        <v>151</v>
      </c>
      <c r="J52" s="185">
        <v>91119</v>
      </c>
      <c r="K52" s="378">
        <f>AVERAGE(J52/'Expenditure &amp; Subsidy N-Y'!D59)</f>
        <v>5.7405027405027402</v>
      </c>
    </row>
    <row r="53" spans="1:11" ht="13.5" customHeight="1">
      <c r="A53" s="4" t="s">
        <v>152</v>
      </c>
      <c r="B53" s="185">
        <v>103506</v>
      </c>
      <c r="C53" s="378">
        <f>AVERAGE(B53/' Expenditure &amp; Subsidy A-G '!D58)</f>
        <v>11.589519650655022</v>
      </c>
      <c r="D53" s="378"/>
      <c r="E53" s="8" t="s">
        <v>428</v>
      </c>
      <c r="F53" s="185">
        <v>1583723</v>
      </c>
      <c r="G53" s="378">
        <f>AVERAGE(F53/'Expenditure &amp; Subsidy G-N'!D59)</f>
        <v>10.117502379689906</v>
      </c>
      <c r="H53" s="378"/>
      <c r="I53" s="4" t="s">
        <v>303</v>
      </c>
      <c r="J53" s="185">
        <v>56996</v>
      </c>
      <c r="K53" s="378">
        <f>AVERAGE(J53/'Expenditure &amp; Subsidy N-Y'!D60)</f>
        <v>4.5270849880857824</v>
      </c>
    </row>
    <row r="54" spans="1:11" ht="13.5" customHeight="1">
      <c r="A54" s="4" t="s">
        <v>487</v>
      </c>
      <c r="B54" s="185">
        <v>50554</v>
      </c>
      <c r="C54" s="378">
        <f>AVERAGE(B54/' Expenditure &amp; Subsidy A-G '!D59)</f>
        <v>10.118895116092874</v>
      </c>
      <c r="D54" s="378"/>
      <c r="E54" s="8" t="s">
        <v>429</v>
      </c>
      <c r="F54" s="185">
        <v>610971</v>
      </c>
      <c r="G54" s="378">
        <f>AVERAGE(F54/'Expenditure &amp; Subsidy N-Y'!D10)</f>
        <v>8.9879076746546627</v>
      </c>
      <c r="H54" s="378"/>
    </row>
    <row r="55" spans="1:11" ht="13.5" customHeight="1">
      <c r="A55" s="8" t="s">
        <v>407</v>
      </c>
      <c r="B55" s="185">
        <v>855999</v>
      </c>
      <c r="C55" s="378">
        <f>AVERAGE(B55/'Expenditure &amp; Subsidy G-N'!D10)</f>
        <v>5.0708738381702183</v>
      </c>
      <c r="D55" s="378"/>
      <c r="E55" s="4" t="s">
        <v>514</v>
      </c>
      <c r="F55" s="185">
        <v>13322</v>
      </c>
      <c r="G55" s="378">
        <f>AVERAGE(F55/'Expenditure &amp; Subsidy N-Y'!D11)</f>
        <v>2.557496640430025</v>
      </c>
      <c r="H55" s="378"/>
    </row>
    <row r="56" spans="1:11" ht="13.5" customHeight="1">
      <c r="C56" s="71"/>
      <c r="D56" s="71"/>
      <c r="G56" s="118"/>
      <c r="H56" s="118"/>
      <c r="I56" s="28" t="s">
        <v>379</v>
      </c>
      <c r="J56" s="546">
        <f>MEDIAN(J5:J53,F5:F55,B5:B55)</f>
        <v>131176</v>
      </c>
    </row>
    <row r="57" spans="1:11" ht="13.5" customHeight="1">
      <c r="A57" s="12" t="s">
        <v>670</v>
      </c>
      <c r="C57" s="71"/>
      <c r="D57" s="71"/>
      <c r="G57" s="118"/>
      <c r="H57" s="118"/>
      <c r="I57" s="28" t="s">
        <v>378</v>
      </c>
      <c r="J57" s="546">
        <f>AVERAGE(J5:J53,F5:F55,B5:B55)</f>
        <v>310541.41216216219</v>
      </c>
    </row>
    <row r="58" spans="1:11" ht="13.5" customHeight="1">
      <c r="A58" s="12" t="s">
        <v>638</v>
      </c>
      <c r="C58" s="71"/>
      <c r="D58" s="71"/>
      <c r="G58" s="118"/>
      <c r="H58" s="118"/>
      <c r="I58" s="28" t="s">
        <v>328</v>
      </c>
      <c r="J58" s="546">
        <f>SUM(J5:J53,F5:F55,B5:B55)</f>
        <v>45960129</v>
      </c>
    </row>
    <row r="59" spans="1:11">
      <c r="C59" s="71"/>
      <c r="D59" s="71"/>
      <c r="G59" s="118"/>
      <c r="H59" s="118"/>
    </row>
    <row r="60" spans="1:11">
      <c r="C60" s="71"/>
      <c r="D60" s="71"/>
      <c r="G60" s="118"/>
      <c r="H60" s="118"/>
    </row>
    <row r="61" spans="1:11">
      <c r="C61" s="71"/>
      <c r="D61" s="71"/>
      <c r="G61" s="118"/>
      <c r="H61" s="118"/>
    </row>
    <row r="62" spans="1:11">
      <c r="C62" s="71"/>
      <c r="D62" s="71"/>
      <c r="G62" s="118"/>
      <c r="H62" s="118"/>
    </row>
    <row r="63" spans="1:11">
      <c r="C63" s="71"/>
      <c r="D63" s="71"/>
      <c r="G63" s="118"/>
      <c r="H63" s="118"/>
    </row>
    <row r="64" spans="1:11">
      <c r="C64" s="71"/>
      <c r="D64" s="71"/>
      <c r="G64" s="118"/>
      <c r="H64" s="118"/>
    </row>
    <row r="65" spans="3:8">
      <c r="C65" s="71"/>
      <c r="D65" s="71"/>
      <c r="G65" s="118"/>
      <c r="H65" s="118"/>
    </row>
    <row r="66" spans="3:8">
      <c r="C66" s="71"/>
      <c r="D66" s="71"/>
      <c r="G66" s="118"/>
      <c r="H66" s="118"/>
    </row>
    <row r="67" spans="3:8">
      <c r="D67" s="71"/>
      <c r="G67" s="118"/>
      <c r="H67" s="118"/>
    </row>
    <row r="68" spans="3:8">
      <c r="G68" s="118"/>
      <c r="H68" s="118"/>
    </row>
    <row r="69" spans="3:8">
      <c r="G69" s="118"/>
      <c r="H69" s="118"/>
    </row>
    <row r="70" spans="3:8">
      <c r="G70" s="118"/>
      <c r="H70" s="118"/>
    </row>
    <row r="71" spans="3:8">
      <c r="G71" s="118"/>
      <c r="H71" s="118"/>
    </row>
    <row r="72" spans="3:8">
      <c r="G72" s="118"/>
      <c r="H72" s="118"/>
    </row>
    <row r="73" spans="3:8">
      <c r="G73" s="118"/>
      <c r="H73" s="118"/>
    </row>
    <row r="74" spans="3:8">
      <c r="G74" s="118"/>
      <c r="H74" s="118"/>
    </row>
    <row r="75" spans="3:8">
      <c r="G75" s="118"/>
      <c r="H75" s="118"/>
    </row>
    <row r="76" spans="3:8">
      <c r="G76" s="118"/>
      <c r="H76" s="118"/>
    </row>
    <row r="77" spans="3:8">
      <c r="G77" s="118"/>
      <c r="H77" s="118"/>
    </row>
    <row r="78" spans="3:8">
      <c r="G78" s="118"/>
      <c r="H78" s="118"/>
    </row>
    <row r="79" spans="3:8">
      <c r="G79" s="118"/>
      <c r="H79" s="118"/>
    </row>
    <row r="80" spans="3:8">
      <c r="G80" s="118"/>
      <c r="H80" s="118"/>
    </row>
    <row r="81" spans="7:8">
      <c r="G81" s="118"/>
      <c r="H81" s="118"/>
    </row>
    <row r="82" spans="7:8">
      <c r="G82" s="118"/>
      <c r="H82" s="118"/>
    </row>
    <row r="83" spans="7:8">
      <c r="G83" s="118"/>
      <c r="H83" s="118"/>
    </row>
    <row r="84" spans="7:8">
      <c r="G84" s="118"/>
      <c r="H84" s="118"/>
    </row>
    <row r="85" spans="7:8">
      <c r="G85" s="118"/>
      <c r="H85" s="118"/>
    </row>
    <row r="86" spans="7:8">
      <c r="G86" s="118"/>
      <c r="H86" s="118"/>
    </row>
    <row r="87" spans="7:8">
      <c r="G87" s="118"/>
      <c r="H87" s="118"/>
    </row>
    <row r="88" spans="7:8">
      <c r="G88" s="118"/>
      <c r="H88" s="118"/>
    </row>
    <row r="89" spans="7:8">
      <c r="G89" s="118"/>
      <c r="H89" s="118"/>
    </row>
    <row r="90" spans="7:8">
      <c r="G90" s="118"/>
      <c r="H90" s="118"/>
    </row>
    <row r="91" spans="7:8">
      <c r="G91" s="118"/>
      <c r="H91" s="118"/>
    </row>
    <row r="92" spans="7:8">
      <c r="G92" s="118"/>
      <c r="H92" s="118"/>
    </row>
    <row r="93" spans="7:8">
      <c r="G93" s="118"/>
      <c r="H93" s="118"/>
    </row>
    <row r="94" spans="7:8">
      <c r="G94" s="118"/>
      <c r="H94" s="118"/>
    </row>
    <row r="95" spans="7:8">
      <c r="G95" s="118"/>
      <c r="H95" s="118"/>
    </row>
    <row r="96" spans="7:8">
      <c r="G96" s="118"/>
      <c r="H96" s="118"/>
    </row>
    <row r="97" spans="7:8">
      <c r="G97" s="118"/>
      <c r="H97" s="118"/>
    </row>
    <row r="98" spans="7:8">
      <c r="G98" s="118"/>
      <c r="H98" s="118"/>
    </row>
    <row r="99" spans="7:8">
      <c r="G99" s="118"/>
      <c r="H99" s="118"/>
    </row>
    <row r="100" spans="7:8">
      <c r="G100" s="118"/>
      <c r="H100" s="118"/>
    </row>
    <row r="101" spans="7:8">
      <c r="G101" s="118"/>
      <c r="H101" s="118"/>
    </row>
    <row r="102" spans="7:8">
      <c r="G102" s="118"/>
      <c r="H102" s="118"/>
    </row>
    <row r="103" spans="7:8">
      <c r="G103" s="118"/>
      <c r="H103" s="118"/>
    </row>
    <row r="104" spans="7:8">
      <c r="G104" s="118"/>
      <c r="H104" s="118"/>
    </row>
    <row r="105" spans="7:8">
      <c r="G105" s="118"/>
      <c r="H105" s="118"/>
    </row>
    <row r="106" spans="7:8">
      <c r="G106" s="118"/>
      <c r="H106" s="118"/>
    </row>
    <row r="107" spans="7:8">
      <c r="G107" s="118"/>
      <c r="H107" s="118"/>
    </row>
    <row r="108" spans="7:8">
      <c r="G108" s="118"/>
      <c r="H108" s="118"/>
    </row>
    <row r="109" spans="7:8">
      <c r="G109" s="118"/>
      <c r="H109" s="118"/>
    </row>
    <row r="110" spans="7:8">
      <c r="G110" s="118"/>
      <c r="H110" s="118"/>
    </row>
    <row r="111" spans="7:8">
      <c r="G111" s="118"/>
      <c r="H111" s="118"/>
    </row>
    <row r="112" spans="7:8">
      <c r="G112" s="118"/>
      <c r="H112" s="118"/>
    </row>
    <row r="113" spans="7:8">
      <c r="G113" s="118"/>
      <c r="H113" s="118"/>
    </row>
    <row r="114" spans="7:8">
      <c r="G114" s="118"/>
      <c r="H114" s="118"/>
    </row>
    <row r="115" spans="7:8">
      <c r="G115" s="118"/>
      <c r="H115" s="118"/>
    </row>
    <row r="116" spans="7:8">
      <c r="G116" s="118"/>
      <c r="H116" s="118"/>
    </row>
    <row r="117" spans="7:8">
      <c r="G117" s="118"/>
      <c r="H117" s="118"/>
    </row>
    <row r="118" spans="7:8">
      <c r="G118" s="118"/>
      <c r="H118" s="118"/>
    </row>
    <row r="119" spans="7:8">
      <c r="G119" s="118"/>
      <c r="H119" s="118"/>
    </row>
    <row r="120" spans="7:8">
      <c r="G120" s="118"/>
      <c r="H120" s="118"/>
    </row>
    <row r="121" spans="7:8">
      <c r="G121" s="118"/>
      <c r="H121" s="118"/>
    </row>
    <row r="122" spans="7:8">
      <c r="G122" s="118"/>
      <c r="H122" s="118"/>
    </row>
    <row r="123" spans="7:8">
      <c r="G123" s="118"/>
      <c r="H123" s="118"/>
    </row>
    <row r="124" spans="7:8">
      <c r="G124" s="118"/>
      <c r="H124" s="118"/>
    </row>
    <row r="125" spans="7:8">
      <c r="G125" s="118"/>
      <c r="H125" s="118"/>
    </row>
    <row r="126" spans="7:8">
      <c r="G126" s="118"/>
      <c r="H126" s="118"/>
    </row>
    <row r="127" spans="7:8">
      <c r="G127" s="118"/>
      <c r="H127" s="118"/>
    </row>
    <row r="128" spans="7:8">
      <c r="G128" s="118"/>
      <c r="H128" s="118"/>
    </row>
    <row r="129" spans="7:8">
      <c r="G129" s="118"/>
      <c r="H129" s="118"/>
    </row>
    <row r="130" spans="7:8">
      <c r="G130" s="118"/>
      <c r="H130" s="118"/>
    </row>
    <row r="131" spans="7:8">
      <c r="G131" s="118"/>
      <c r="H131" s="118"/>
    </row>
    <row r="132" spans="7:8">
      <c r="G132" s="118"/>
      <c r="H132" s="118"/>
    </row>
    <row r="133" spans="7:8">
      <c r="G133" s="118"/>
      <c r="H133" s="118"/>
    </row>
    <row r="134" spans="7:8">
      <c r="G134" s="118"/>
      <c r="H134" s="118"/>
    </row>
    <row r="135" spans="7:8">
      <c r="G135" s="118"/>
      <c r="H135" s="118"/>
    </row>
    <row r="136" spans="7:8">
      <c r="G136" s="118"/>
      <c r="H136" s="118"/>
    </row>
    <row r="137" spans="7:8">
      <c r="G137" s="118"/>
      <c r="H137" s="118"/>
    </row>
    <row r="138" spans="7:8">
      <c r="G138" s="118"/>
      <c r="H138" s="118"/>
    </row>
    <row r="139" spans="7:8">
      <c r="G139" s="118"/>
      <c r="H139" s="118"/>
    </row>
    <row r="140" spans="7:8">
      <c r="G140" s="118"/>
      <c r="H140" s="118"/>
    </row>
    <row r="141" spans="7:8">
      <c r="G141" s="118"/>
      <c r="H141" s="118"/>
    </row>
    <row r="142" spans="7:8">
      <c r="G142" s="118"/>
      <c r="H142" s="118"/>
    </row>
    <row r="143" spans="7:8">
      <c r="G143" s="118"/>
      <c r="H143" s="118"/>
    </row>
    <row r="144" spans="7:8">
      <c r="G144" s="118"/>
      <c r="H144" s="118"/>
    </row>
    <row r="145" spans="7:8">
      <c r="G145" s="118"/>
      <c r="H145" s="118"/>
    </row>
    <row r="146" spans="7:8">
      <c r="G146" s="118"/>
      <c r="H146" s="118"/>
    </row>
    <row r="147" spans="7:8">
      <c r="G147" s="118"/>
      <c r="H147" s="118"/>
    </row>
    <row r="148" spans="7:8">
      <c r="G148" s="118"/>
      <c r="H148" s="118"/>
    </row>
    <row r="149" spans="7:8">
      <c r="G149" s="118"/>
      <c r="H149" s="118"/>
    </row>
    <row r="150" spans="7:8">
      <c r="G150" s="118"/>
      <c r="H150" s="118"/>
    </row>
    <row r="151" spans="7:8">
      <c r="G151" s="118"/>
      <c r="H151" s="118"/>
    </row>
    <row r="152" spans="7:8">
      <c r="G152" s="118"/>
      <c r="H152" s="118"/>
    </row>
    <row r="153" spans="7:8">
      <c r="G153" s="118"/>
      <c r="H153" s="118"/>
    </row>
    <row r="154" spans="7:8">
      <c r="G154" s="118"/>
      <c r="H154" s="118"/>
    </row>
    <row r="155" spans="7:8">
      <c r="G155" s="118"/>
      <c r="H155" s="118"/>
    </row>
    <row r="156" spans="7:8">
      <c r="G156" s="118"/>
      <c r="H156" s="118"/>
    </row>
    <row r="157" spans="7:8">
      <c r="G157" s="118"/>
      <c r="H157" s="118"/>
    </row>
    <row r="158" spans="7:8">
      <c r="G158" s="118"/>
      <c r="H158" s="118"/>
    </row>
    <row r="159" spans="7:8">
      <c r="G159" s="118"/>
      <c r="H159" s="118"/>
    </row>
    <row r="160" spans="7:8">
      <c r="G160" s="118"/>
      <c r="H160" s="118"/>
    </row>
    <row r="161" spans="7:8">
      <c r="G161" s="118"/>
      <c r="H161" s="118"/>
    </row>
    <row r="162" spans="7:8">
      <c r="G162" s="118"/>
      <c r="H162" s="118"/>
    </row>
    <row r="163" spans="7:8">
      <c r="G163" s="118"/>
      <c r="H163" s="118"/>
    </row>
    <row r="164" spans="7:8">
      <c r="G164" s="118"/>
      <c r="H164" s="118"/>
    </row>
    <row r="165" spans="7:8">
      <c r="G165" s="118"/>
      <c r="H165" s="118"/>
    </row>
    <row r="166" spans="7:8">
      <c r="G166" s="118"/>
      <c r="H166" s="118"/>
    </row>
    <row r="167" spans="7:8">
      <c r="G167" s="118"/>
      <c r="H167" s="118"/>
    </row>
    <row r="168" spans="7:8">
      <c r="G168" s="118"/>
      <c r="H168" s="118"/>
    </row>
    <row r="169" spans="7:8">
      <c r="G169" s="118"/>
      <c r="H169" s="118"/>
    </row>
    <row r="170" spans="7:8">
      <c r="G170" s="118"/>
      <c r="H170" s="118"/>
    </row>
    <row r="171" spans="7:8">
      <c r="G171" s="118"/>
      <c r="H171" s="118"/>
    </row>
    <row r="172" spans="7:8">
      <c r="G172" s="118"/>
      <c r="H172" s="118"/>
    </row>
    <row r="173" spans="7:8">
      <c r="G173" s="118"/>
      <c r="H173" s="118"/>
    </row>
    <row r="174" spans="7:8">
      <c r="G174" s="118"/>
      <c r="H174" s="118"/>
    </row>
    <row r="175" spans="7:8">
      <c r="G175" s="118"/>
      <c r="H175" s="118"/>
    </row>
    <row r="176" spans="7:8">
      <c r="G176" s="118"/>
      <c r="H176" s="118"/>
    </row>
    <row r="177" spans="7:8">
      <c r="G177" s="118"/>
      <c r="H177" s="118"/>
    </row>
    <row r="178" spans="7:8">
      <c r="G178" s="118"/>
      <c r="H178" s="118"/>
    </row>
    <row r="179" spans="7:8">
      <c r="G179" s="118"/>
      <c r="H179" s="118"/>
    </row>
    <row r="180" spans="7:8">
      <c r="G180" s="118"/>
      <c r="H180" s="118"/>
    </row>
    <row r="181" spans="7:8">
      <c r="G181" s="118"/>
      <c r="H181" s="118"/>
    </row>
    <row r="182" spans="7:8">
      <c r="G182" s="118"/>
      <c r="H182" s="118"/>
    </row>
    <row r="183" spans="7:8">
      <c r="G183" s="118"/>
      <c r="H183" s="118"/>
    </row>
    <row r="184" spans="7:8">
      <c r="G184" s="118"/>
      <c r="H184" s="118"/>
    </row>
    <row r="185" spans="7:8">
      <c r="G185" s="118"/>
      <c r="H185" s="118"/>
    </row>
    <row r="186" spans="7:8">
      <c r="G186" s="118"/>
      <c r="H186" s="118"/>
    </row>
    <row r="187" spans="7:8">
      <c r="G187" s="118"/>
      <c r="H187" s="118"/>
    </row>
    <row r="188" spans="7:8">
      <c r="G188" s="118"/>
      <c r="H188" s="118"/>
    </row>
    <row r="189" spans="7:8">
      <c r="G189" s="118"/>
      <c r="H189" s="118"/>
    </row>
    <row r="190" spans="7:8">
      <c r="G190" s="118"/>
      <c r="H190" s="118"/>
    </row>
    <row r="191" spans="7:8">
      <c r="G191" s="118"/>
      <c r="H191" s="118"/>
    </row>
    <row r="192" spans="7:8">
      <c r="G192" s="118"/>
      <c r="H192" s="118"/>
    </row>
    <row r="193" spans="7:8">
      <c r="G193" s="118"/>
      <c r="H193" s="118"/>
    </row>
    <row r="194" spans="7:8">
      <c r="G194" s="118"/>
      <c r="H194" s="118"/>
    </row>
    <row r="195" spans="7:8">
      <c r="G195" s="118"/>
      <c r="H195" s="118"/>
    </row>
    <row r="196" spans="7:8">
      <c r="G196" s="118"/>
      <c r="H196" s="118"/>
    </row>
    <row r="197" spans="7:8">
      <c r="G197" s="118"/>
      <c r="H197" s="118"/>
    </row>
    <row r="198" spans="7:8">
      <c r="G198" s="118"/>
      <c r="H198" s="118"/>
    </row>
    <row r="199" spans="7:8">
      <c r="G199" s="118"/>
      <c r="H199" s="118"/>
    </row>
    <row r="200" spans="7:8">
      <c r="G200" s="118"/>
      <c r="H200" s="118"/>
    </row>
    <row r="201" spans="7:8">
      <c r="G201" s="118"/>
      <c r="H201" s="118"/>
    </row>
    <row r="202" spans="7:8">
      <c r="G202" s="118"/>
      <c r="H202" s="118"/>
    </row>
    <row r="203" spans="7:8">
      <c r="G203" s="118"/>
      <c r="H203" s="118"/>
    </row>
    <row r="204" spans="7:8">
      <c r="G204" s="118"/>
      <c r="H204" s="118"/>
    </row>
    <row r="205" spans="7:8">
      <c r="G205" s="118"/>
      <c r="H205" s="118"/>
    </row>
    <row r="206" spans="7:8">
      <c r="G206" s="118"/>
      <c r="H206" s="118"/>
    </row>
    <row r="207" spans="7:8">
      <c r="G207" s="118"/>
      <c r="H207" s="118"/>
    </row>
    <row r="208" spans="7:8">
      <c r="G208" s="118"/>
      <c r="H208" s="118"/>
    </row>
    <row r="209" spans="7:8">
      <c r="G209" s="118"/>
      <c r="H209" s="118"/>
    </row>
    <row r="210" spans="7:8">
      <c r="G210" s="118"/>
      <c r="H210" s="118"/>
    </row>
    <row r="211" spans="7:8">
      <c r="G211" s="118"/>
      <c r="H211" s="118"/>
    </row>
    <row r="212" spans="7:8">
      <c r="G212" s="118"/>
      <c r="H212" s="118"/>
    </row>
    <row r="213" spans="7:8">
      <c r="G213" s="118"/>
      <c r="H213" s="118"/>
    </row>
    <row r="214" spans="7:8">
      <c r="G214" s="118"/>
      <c r="H214" s="118"/>
    </row>
    <row r="215" spans="7:8">
      <c r="G215" s="118"/>
      <c r="H215" s="118"/>
    </row>
    <row r="216" spans="7:8">
      <c r="G216" s="118"/>
      <c r="H216" s="118"/>
    </row>
    <row r="217" spans="7:8">
      <c r="G217" s="118"/>
      <c r="H217" s="118"/>
    </row>
    <row r="218" spans="7:8">
      <c r="G218" s="118"/>
      <c r="H218" s="118"/>
    </row>
    <row r="219" spans="7:8">
      <c r="G219" s="118"/>
      <c r="H219" s="118"/>
    </row>
    <row r="220" spans="7:8">
      <c r="G220" s="118"/>
      <c r="H220" s="118"/>
    </row>
    <row r="221" spans="7:8">
      <c r="G221" s="118"/>
      <c r="H221" s="118"/>
    </row>
    <row r="222" spans="7:8">
      <c r="G222" s="118"/>
      <c r="H222" s="118"/>
    </row>
    <row r="223" spans="7:8">
      <c r="G223" s="118"/>
      <c r="H223" s="118"/>
    </row>
    <row r="224" spans="7:8">
      <c r="G224" s="118"/>
      <c r="H224" s="118"/>
    </row>
    <row r="225" spans="7:8">
      <c r="G225" s="118"/>
      <c r="H225" s="118"/>
    </row>
    <row r="226" spans="7:8">
      <c r="G226" s="118"/>
      <c r="H226" s="118"/>
    </row>
    <row r="227" spans="7:8">
      <c r="G227" s="118"/>
      <c r="H227" s="118"/>
    </row>
    <row r="228" spans="7:8">
      <c r="G228" s="118"/>
      <c r="H228" s="118"/>
    </row>
    <row r="229" spans="7:8">
      <c r="G229" s="118"/>
      <c r="H229" s="118"/>
    </row>
    <row r="230" spans="7:8">
      <c r="G230" s="118"/>
      <c r="H230" s="118"/>
    </row>
    <row r="231" spans="7:8">
      <c r="G231" s="118"/>
      <c r="H231" s="118"/>
    </row>
    <row r="232" spans="7:8">
      <c r="G232" s="118"/>
      <c r="H232" s="118"/>
    </row>
    <row r="233" spans="7:8">
      <c r="G233" s="118"/>
      <c r="H233" s="118"/>
    </row>
    <row r="234" spans="7:8">
      <c r="G234" s="118"/>
      <c r="H234" s="118"/>
    </row>
    <row r="235" spans="7:8">
      <c r="G235" s="118"/>
      <c r="H235" s="118"/>
    </row>
    <row r="236" spans="7:8">
      <c r="G236" s="118"/>
      <c r="H236" s="118"/>
    </row>
    <row r="237" spans="7:8">
      <c r="G237" s="118"/>
      <c r="H237" s="118"/>
    </row>
    <row r="238" spans="7:8">
      <c r="G238" s="118"/>
      <c r="H238" s="118"/>
    </row>
    <row r="239" spans="7:8">
      <c r="G239" s="118"/>
      <c r="H239" s="118"/>
    </row>
    <row r="240" spans="7:8">
      <c r="G240" s="118"/>
      <c r="H240" s="118"/>
    </row>
    <row r="241" spans="7:8">
      <c r="G241" s="118"/>
      <c r="H241" s="118"/>
    </row>
    <row r="242" spans="7:8">
      <c r="G242" s="118"/>
      <c r="H242" s="118"/>
    </row>
    <row r="243" spans="7:8">
      <c r="G243" s="118"/>
      <c r="H243" s="118"/>
    </row>
    <row r="244" spans="7:8">
      <c r="G244" s="118"/>
      <c r="H244" s="118"/>
    </row>
    <row r="245" spans="7:8">
      <c r="G245" s="118"/>
      <c r="H245" s="118"/>
    </row>
    <row r="246" spans="7:8">
      <c r="G246" s="118"/>
      <c r="H246" s="118"/>
    </row>
    <row r="247" spans="7:8">
      <c r="G247" s="118"/>
      <c r="H247" s="118"/>
    </row>
    <row r="248" spans="7:8">
      <c r="G248" s="118"/>
      <c r="H248" s="118"/>
    </row>
    <row r="249" spans="7:8">
      <c r="G249" s="118"/>
      <c r="H249" s="118"/>
    </row>
    <row r="250" spans="7:8">
      <c r="G250" s="118"/>
      <c r="H250" s="118"/>
    </row>
    <row r="251" spans="7:8">
      <c r="G251" s="118"/>
      <c r="H251" s="118"/>
    </row>
    <row r="252" spans="7:8">
      <c r="G252" s="118"/>
      <c r="H252" s="118"/>
    </row>
    <row r="253" spans="7:8">
      <c r="G253" s="118"/>
      <c r="H253" s="118"/>
    </row>
    <row r="254" spans="7:8">
      <c r="G254" s="118"/>
      <c r="H254" s="118"/>
    </row>
    <row r="255" spans="7:8">
      <c r="G255" s="118"/>
      <c r="H255" s="118"/>
    </row>
    <row r="256" spans="7:8">
      <c r="G256" s="118"/>
      <c r="H256" s="118"/>
    </row>
    <row r="257" spans="7:8">
      <c r="G257" s="118"/>
      <c r="H257" s="118"/>
    </row>
    <row r="258" spans="7:8">
      <c r="G258" s="118"/>
      <c r="H258" s="118"/>
    </row>
    <row r="259" spans="7:8">
      <c r="G259" s="118"/>
      <c r="H259" s="118"/>
    </row>
    <row r="260" spans="7:8">
      <c r="G260" s="118"/>
      <c r="H260" s="118"/>
    </row>
    <row r="261" spans="7:8">
      <c r="G261" s="118"/>
      <c r="H261" s="118"/>
    </row>
    <row r="262" spans="7:8">
      <c r="G262" s="118"/>
      <c r="H262" s="118"/>
    </row>
    <row r="263" spans="7:8">
      <c r="G263" s="118"/>
      <c r="H263" s="118"/>
    </row>
    <row r="264" spans="7:8">
      <c r="G264" s="118"/>
      <c r="H264" s="118"/>
    </row>
    <row r="265" spans="7:8">
      <c r="G265" s="118"/>
      <c r="H265" s="118"/>
    </row>
    <row r="266" spans="7:8">
      <c r="G266" s="118"/>
      <c r="H266" s="118"/>
    </row>
    <row r="267" spans="7:8">
      <c r="G267" s="118"/>
      <c r="H267" s="118"/>
    </row>
    <row r="268" spans="7:8">
      <c r="G268" s="118"/>
      <c r="H268" s="118"/>
    </row>
    <row r="269" spans="7:8">
      <c r="G269" s="118"/>
      <c r="H269" s="118"/>
    </row>
    <row r="270" spans="7:8">
      <c r="G270" s="118"/>
      <c r="H270" s="118"/>
    </row>
    <row r="271" spans="7:8">
      <c r="G271" s="118"/>
      <c r="H271" s="118"/>
    </row>
    <row r="272" spans="7:8">
      <c r="G272" s="118"/>
      <c r="H272" s="118"/>
    </row>
    <row r="273" spans="7:8">
      <c r="G273" s="118"/>
      <c r="H273" s="118"/>
    </row>
    <row r="274" spans="7:8">
      <c r="G274" s="118"/>
      <c r="H274" s="118"/>
    </row>
    <row r="275" spans="7:8">
      <c r="G275" s="118"/>
      <c r="H275" s="118"/>
    </row>
    <row r="276" spans="7:8">
      <c r="G276" s="118"/>
      <c r="H276" s="118"/>
    </row>
    <row r="277" spans="7:8">
      <c r="G277" s="118"/>
      <c r="H277" s="118"/>
    </row>
    <row r="278" spans="7:8">
      <c r="G278" s="118"/>
      <c r="H278" s="118"/>
    </row>
    <row r="279" spans="7:8">
      <c r="G279" s="118"/>
      <c r="H279" s="118"/>
    </row>
    <row r="280" spans="7:8">
      <c r="G280" s="118"/>
      <c r="H280" s="118"/>
    </row>
    <row r="281" spans="7:8">
      <c r="G281" s="118"/>
      <c r="H281" s="118"/>
    </row>
    <row r="282" spans="7:8">
      <c r="G282" s="118"/>
      <c r="H282" s="118"/>
    </row>
    <row r="283" spans="7:8">
      <c r="G283" s="118"/>
      <c r="H283" s="118"/>
    </row>
    <row r="284" spans="7:8">
      <c r="G284" s="118"/>
      <c r="H284" s="118"/>
    </row>
    <row r="285" spans="7:8">
      <c r="G285" s="118"/>
      <c r="H285" s="118"/>
    </row>
    <row r="286" spans="7:8">
      <c r="G286" s="118"/>
      <c r="H286" s="118"/>
    </row>
    <row r="287" spans="7:8">
      <c r="G287" s="118"/>
      <c r="H287" s="118"/>
    </row>
    <row r="288" spans="7:8">
      <c r="G288" s="118"/>
      <c r="H288" s="118"/>
    </row>
    <row r="289" spans="7:8">
      <c r="G289" s="118"/>
      <c r="H289" s="118"/>
    </row>
    <row r="290" spans="7:8">
      <c r="G290" s="118"/>
      <c r="H290" s="118"/>
    </row>
    <row r="291" spans="7:8">
      <c r="G291" s="118"/>
      <c r="H291" s="118"/>
    </row>
    <row r="292" spans="7:8">
      <c r="G292" s="118"/>
      <c r="H292" s="118"/>
    </row>
    <row r="293" spans="7:8">
      <c r="G293" s="118"/>
      <c r="H293" s="118"/>
    </row>
    <row r="294" spans="7:8">
      <c r="G294" s="118"/>
      <c r="H294" s="118"/>
    </row>
    <row r="295" spans="7:8">
      <c r="G295" s="118"/>
      <c r="H295" s="118"/>
    </row>
    <row r="296" spans="7:8">
      <c r="G296" s="118"/>
      <c r="H296" s="118"/>
    </row>
    <row r="297" spans="7:8">
      <c r="G297" s="118"/>
      <c r="H297" s="118"/>
    </row>
    <row r="298" spans="7:8">
      <c r="G298" s="118"/>
      <c r="H298" s="118"/>
    </row>
    <row r="299" spans="7:8">
      <c r="G299" s="118"/>
      <c r="H299" s="118"/>
    </row>
    <row r="300" spans="7:8">
      <c r="G300" s="118"/>
      <c r="H300" s="118"/>
    </row>
    <row r="301" spans="7:8">
      <c r="G301" s="118"/>
      <c r="H301" s="118"/>
    </row>
    <row r="302" spans="7:8">
      <c r="G302" s="118"/>
      <c r="H302" s="118"/>
    </row>
    <row r="303" spans="7:8">
      <c r="G303" s="118"/>
      <c r="H303" s="118"/>
    </row>
    <row r="304" spans="7:8">
      <c r="G304" s="118"/>
      <c r="H304" s="118"/>
    </row>
    <row r="305" spans="7:8">
      <c r="G305" s="118"/>
      <c r="H305" s="118"/>
    </row>
    <row r="306" spans="7:8">
      <c r="G306" s="118"/>
      <c r="H306" s="118"/>
    </row>
    <row r="307" spans="7:8">
      <c r="G307" s="118"/>
      <c r="H307" s="118"/>
    </row>
    <row r="308" spans="7:8">
      <c r="G308" s="118"/>
      <c r="H308" s="118"/>
    </row>
    <row r="309" spans="7:8">
      <c r="G309" s="118"/>
      <c r="H309" s="118"/>
    </row>
    <row r="310" spans="7:8">
      <c r="G310" s="118"/>
      <c r="H310" s="118"/>
    </row>
    <row r="311" spans="7:8">
      <c r="G311" s="118"/>
      <c r="H311" s="118"/>
    </row>
    <row r="312" spans="7:8">
      <c r="G312" s="118"/>
      <c r="H312" s="118"/>
    </row>
    <row r="313" spans="7:8">
      <c r="G313" s="118"/>
      <c r="H313" s="118"/>
    </row>
    <row r="314" spans="7:8">
      <c r="G314" s="118"/>
      <c r="H314" s="118"/>
    </row>
    <row r="315" spans="7:8">
      <c r="G315" s="118"/>
      <c r="H315" s="118"/>
    </row>
    <row r="316" spans="7:8">
      <c r="G316" s="118"/>
      <c r="H316" s="118"/>
    </row>
    <row r="317" spans="7:8">
      <c r="G317" s="118"/>
      <c r="H317" s="118"/>
    </row>
    <row r="318" spans="7:8">
      <c r="G318" s="118"/>
      <c r="H318" s="118"/>
    </row>
    <row r="319" spans="7:8">
      <c r="G319" s="118"/>
      <c r="H319" s="118"/>
    </row>
    <row r="320" spans="7:8">
      <c r="G320" s="118"/>
      <c r="H320" s="118"/>
    </row>
    <row r="321" spans="7:8">
      <c r="G321" s="118"/>
      <c r="H321" s="118"/>
    </row>
    <row r="322" spans="7:8">
      <c r="G322" s="118"/>
      <c r="H322" s="118"/>
    </row>
    <row r="323" spans="7:8">
      <c r="G323" s="118"/>
      <c r="H323" s="118"/>
    </row>
    <row r="324" spans="7:8">
      <c r="G324" s="118"/>
      <c r="H324" s="118"/>
    </row>
    <row r="325" spans="7:8">
      <c r="G325" s="118"/>
      <c r="H325" s="118"/>
    </row>
    <row r="326" spans="7:8">
      <c r="G326" s="118"/>
      <c r="H326" s="118"/>
    </row>
    <row r="327" spans="7:8">
      <c r="G327" s="118"/>
      <c r="H327" s="118"/>
    </row>
    <row r="328" spans="7:8">
      <c r="G328" s="118"/>
      <c r="H328" s="118"/>
    </row>
    <row r="329" spans="7:8">
      <c r="G329" s="118"/>
      <c r="H329" s="118"/>
    </row>
    <row r="330" spans="7:8">
      <c r="G330" s="118"/>
      <c r="H330" s="118"/>
    </row>
    <row r="331" spans="7:8">
      <c r="G331" s="118"/>
      <c r="H331" s="118"/>
    </row>
    <row r="332" spans="7:8">
      <c r="G332" s="118"/>
      <c r="H332" s="118"/>
    </row>
    <row r="333" spans="7:8">
      <c r="G333" s="118"/>
      <c r="H333" s="118"/>
    </row>
    <row r="334" spans="7:8">
      <c r="G334" s="118"/>
      <c r="H334" s="118"/>
    </row>
    <row r="335" spans="7:8">
      <c r="G335" s="118"/>
      <c r="H335" s="118"/>
    </row>
    <row r="336" spans="7:8">
      <c r="G336" s="118"/>
      <c r="H336" s="118"/>
    </row>
    <row r="337" spans="7:8">
      <c r="G337" s="118"/>
      <c r="H337" s="118"/>
    </row>
    <row r="338" spans="7:8">
      <c r="G338" s="118"/>
      <c r="H338" s="118"/>
    </row>
    <row r="339" spans="7:8">
      <c r="G339" s="118"/>
      <c r="H339" s="118"/>
    </row>
    <row r="340" spans="7:8">
      <c r="G340" s="118"/>
      <c r="H340" s="118"/>
    </row>
    <row r="341" spans="7:8">
      <c r="G341" s="118"/>
      <c r="H341" s="118"/>
    </row>
    <row r="342" spans="7:8">
      <c r="G342" s="118"/>
      <c r="H342" s="118"/>
    </row>
    <row r="343" spans="7:8">
      <c r="G343" s="118"/>
      <c r="H343" s="118"/>
    </row>
    <row r="344" spans="7:8">
      <c r="G344" s="118"/>
      <c r="H344" s="118"/>
    </row>
    <row r="345" spans="7:8">
      <c r="G345" s="118"/>
      <c r="H345" s="118"/>
    </row>
    <row r="346" spans="7:8">
      <c r="G346" s="118"/>
      <c r="H346" s="118"/>
    </row>
    <row r="347" spans="7:8">
      <c r="G347" s="118"/>
      <c r="H347" s="118"/>
    </row>
    <row r="348" spans="7:8">
      <c r="G348" s="118"/>
      <c r="H348" s="118"/>
    </row>
    <row r="349" spans="7:8">
      <c r="G349" s="118"/>
      <c r="H349" s="118"/>
    </row>
    <row r="350" spans="7:8">
      <c r="G350" s="118"/>
      <c r="H350" s="118"/>
    </row>
    <row r="351" spans="7:8">
      <c r="G351" s="118"/>
      <c r="H351" s="118"/>
    </row>
    <row r="352" spans="7:8">
      <c r="G352" s="118"/>
      <c r="H352" s="118"/>
    </row>
    <row r="353" spans="7:8">
      <c r="G353" s="118"/>
      <c r="H353" s="118"/>
    </row>
    <row r="354" spans="7:8">
      <c r="G354" s="118"/>
      <c r="H354" s="118"/>
    </row>
    <row r="355" spans="7:8">
      <c r="G355" s="118"/>
      <c r="H355" s="118"/>
    </row>
    <row r="356" spans="7:8">
      <c r="G356" s="118"/>
      <c r="H356" s="118"/>
    </row>
    <row r="357" spans="7:8">
      <c r="G357" s="118"/>
      <c r="H357" s="118"/>
    </row>
    <row r="358" spans="7:8">
      <c r="G358" s="118"/>
      <c r="H358" s="118"/>
    </row>
    <row r="359" spans="7:8">
      <c r="G359" s="118"/>
      <c r="H359" s="118"/>
    </row>
    <row r="360" spans="7:8">
      <c r="G360" s="118"/>
      <c r="H360" s="118"/>
    </row>
    <row r="361" spans="7:8">
      <c r="G361" s="118"/>
      <c r="H361" s="118"/>
    </row>
    <row r="362" spans="7:8">
      <c r="G362" s="118"/>
      <c r="H362" s="118"/>
    </row>
    <row r="363" spans="7:8">
      <c r="G363" s="118"/>
      <c r="H363" s="118"/>
    </row>
    <row r="364" spans="7:8">
      <c r="G364" s="118"/>
      <c r="H364" s="118"/>
    </row>
    <row r="365" spans="7:8">
      <c r="G365" s="118"/>
      <c r="H365" s="118"/>
    </row>
    <row r="366" spans="7:8">
      <c r="G366" s="118"/>
      <c r="H366" s="118"/>
    </row>
    <row r="367" spans="7:8">
      <c r="G367" s="118"/>
      <c r="H367" s="118"/>
    </row>
    <row r="368" spans="7:8">
      <c r="G368" s="118"/>
      <c r="H368" s="118"/>
    </row>
    <row r="369" spans="7:8">
      <c r="G369" s="118"/>
      <c r="H369" s="118"/>
    </row>
    <row r="370" spans="7:8">
      <c r="G370" s="118"/>
      <c r="H370" s="118"/>
    </row>
    <row r="371" spans="7:8">
      <c r="G371" s="118"/>
      <c r="H371" s="118"/>
    </row>
    <row r="372" spans="7:8">
      <c r="G372" s="118"/>
      <c r="H372" s="118"/>
    </row>
    <row r="373" spans="7:8">
      <c r="G373" s="118"/>
      <c r="H373" s="118"/>
    </row>
    <row r="374" spans="7:8">
      <c r="G374" s="118"/>
      <c r="H374" s="118"/>
    </row>
    <row r="375" spans="7:8">
      <c r="G375" s="118"/>
      <c r="H375" s="118"/>
    </row>
    <row r="376" spans="7:8">
      <c r="G376" s="118"/>
      <c r="H376" s="118"/>
    </row>
    <row r="377" spans="7:8">
      <c r="G377" s="118"/>
      <c r="H377" s="118"/>
    </row>
    <row r="378" spans="7:8">
      <c r="G378" s="118"/>
      <c r="H378" s="118"/>
    </row>
    <row r="379" spans="7:8">
      <c r="G379" s="118"/>
      <c r="H379" s="118"/>
    </row>
    <row r="380" spans="7:8">
      <c r="G380" s="118"/>
      <c r="H380" s="118"/>
    </row>
    <row r="381" spans="7:8">
      <c r="G381" s="118"/>
      <c r="H381" s="118"/>
    </row>
    <row r="382" spans="7:8">
      <c r="G382" s="118"/>
      <c r="H382" s="118"/>
    </row>
    <row r="383" spans="7:8">
      <c r="G383" s="118"/>
      <c r="H383" s="118"/>
    </row>
    <row r="384" spans="7:8">
      <c r="G384" s="118"/>
      <c r="H384" s="118"/>
    </row>
    <row r="385" spans="7:8">
      <c r="G385" s="118"/>
      <c r="H385" s="118"/>
    </row>
    <row r="386" spans="7:8">
      <c r="G386" s="118"/>
      <c r="H386" s="118"/>
    </row>
    <row r="387" spans="7:8">
      <c r="G387" s="118"/>
      <c r="H387" s="118"/>
    </row>
    <row r="388" spans="7:8">
      <c r="G388" s="118"/>
      <c r="H388" s="118"/>
    </row>
    <row r="389" spans="7:8">
      <c r="G389" s="118"/>
      <c r="H389" s="118"/>
    </row>
    <row r="390" spans="7:8">
      <c r="G390" s="118"/>
      <c r="H390" s="118"/>
    </row>
    <row r="391" spans="7:8">
      <c r="G391" s="118"/>
      <c r="H391" s="118"/>
    </row>
    <row r="392" spans="7:8">
      <c r="G392" s="118"/>
      <c r="H392" s="118"/>
    </row>
    <row r="393" spans="7:8">
      <c r="G393" s="118"/>
      <c r="H393" s="118"/>
    </row>
    <row r="394" spans="7:8">
      <c r="G394" s="118"/>
      <c r="H394" s="118"/>
    </row>
    <row r="395" spans="7:8">
      <c r="G395" s="118"/>
      <c r="H395" s="118"/>
    </row>
    <row r="396" spans="7:8">
      <c r="G396" s="118"/>
      <c r="H396" s="118"/>
    </row>
    <row r="397" spans="7:8">
      <c r="G397" s="118"/>
      <c r="H397" s="118"/>
    </row>
    <row r="398" spans="7:8">
      <c r="G398" s="118"/>
      <c r="H398" s="118"/>
    </row>
    <row r="399" spans="7:8">
      <c r="G399" s="118"/>
      <c r="H399" s="118"/>
    </row>
    <row r="400" spans="7:8">
      <c r="G400" s="118"/>
      <c r="H400" s="118"/>
    </row>
    <row r="401" spans="7:8">
      <c r="G401" s="118"/>
      <c r="H401" s="118"/>
    </row>
    <row r="402" spans="7:8">
      <c r="G402" s="118"/>
      <c r="H402" s="118"/>
    </row>
    <row r="403" spans="7:8">
      <c r="G403" s="118"/>
      <c r="H403" s="118"/>
    </row>
    <row r="404" spans="7:8">
      <c r="G404" s="118"/>
      <c r="H404" s="118"/>
    </row>
    <row r="405" spans="7:8">
      <c r="G405" s="118"/>
      <c r="H405" s="118"/>
    </row>
    <row r="406" spans="7:8">
      <c r="G406" s="118"/>
      <c r="H406" s="118"/>
    </row>
    <row r="407" spans="7:8">
      <c r="G407" s="118"/>
      <c r="H407" s="118"/>
    </row>
    <row r="408" spans="7:8">
      <c r="G408" s="118"/>
      <c r="H408" s="118"/>
    </row>
    <row r="409" spans="7:8">
      <c r="G409" s="118"/>
      <c r="H409" s="118"/>
    </row>
    <row r="410" spans="7:8">
      <c r="G410" s="118"/>
      <c r="H410" s="118"/>
    </row>
    <row r="411" spans="7:8">
      <c r="G411" s="118"/>
      <c r="H411" s="118"/>
    </row>
    <row r="412" spans="7:8">
      <c r="G412" s="118"/>
      <c r="H412" s="118"/>
    </row>
    <row r="413" spans="7:8">
      <c r="G413" s="118"/>
      <c r="H413" s="118"/>
    </row>
    <row r="414" spans="7:8">
      <c r="G414" s="118"/>
      <c r="H414" s="118"/>
    </row>
    <row r="415" spans="7:8">
      <c r="G415" s="118"/>
      <c r="H415" s="118"/>
    </row>
    <row r="416" spans="7:8">
      <c r="G416" s="118"/>
      <c r="H416" s="118"/>
    </row>
    <row r="417" spans="7:8">
      <c r="G417" s="118"/>
      <c r="H417" s="118"/>
    </row>
    <row r="418" spans="7:8">
      <c r="G418" s="118"/>
      <c r="H418" s="118"/>
    </row>
    <row r="419" spans="7:8">
      <c r="G419" s="118"/>
      <c r="H419" s="118"/>
    </row>
    <row r="420" spans="7:8">
      <c r="G420" s="118"/>
      <c r="H420" s="118"/>
    </row>
    <row r="421" spans="7:8">
      <c r="G421" s="118"/>
      <c r="H421" s="118"/>
    </row>
    <row r="422" spans="7:8">
      <c r="G422" s="118"/>
      <c r="H422" s="118"/>
    </row>
    <row r="423" spans="7:8">
      <c r="G423" s="118"/>
      <c r="H423" s="118"/>
    </row>
    <row r="424" spans="7:8">
      <c r="G424" s="118"/>
      <c r="H424" s="118"/>
    </row>
    <row r="425" spans="7:8">
      <c r="G425" s="118"/>
      <c r="H425" s="118"/>
    </row>
    <row r="426" spans="7:8">
      <c r="G426" s="118"/>
      <c r="H426" s="118"/>
    </row>
    <row r="427" spans="7:8">
      <c r="G427" s="118"/>
      <c r="H427" s="118"/>
    </row>
    <row r="428" spans="7:8">
      <c r="G428" s="118"/>
      <c r="H428" s="118"/>
    </row>
    <row r="429" spans="7:8">
      <c r="G429" s="118"/>
      <c r="H429" s="118"/>
    </row>
    <row r="430" spans="7:8">
      <c r="G430" s="118"/>
      <c r="H430" s="118"/>
    </row>
    <row r="431" spans="7:8">
      <c r="G431" s="118"/>
      <c r="H431" s="118"/>
    </row>
    <row r="432" spans="7:8">
      <c r="G432" s="118"/>
      <c r="H432" s="118"/>
    </row>
    <row r="433" spans="7:8">
      <c r="G433" s="118"/>
      <c r="H433" s="118"/>
    </row>
    <row r="434" spans="7:8">
      <c r="G434" s="118"/>
      <c r="H434" s="118"/>
    </row>
    <row r="435" spans="7:8">
      <c r="G435" s="118"/>
      <c r="H435" s="118"/>
    </row>
    <row r="436" spans="7:8">
      <c r="G436" s="118"/>
      <c r="H436" s="118"/>
    </row>
    <row r="437" spans="7:8">
      <c r="G437" s="118"/>
      <c r="H437" s="118"/>
    </row>
    <row r="438" spans="7:8">
      <c r="G438" s="118"/>
      <c r="H438" s="118"/>
    </row>
    <row r="439" spans="7:8">
      <c r="G439" s="118"/>
      <c r="H439" s="118"/>
    </row>
    <row r="440" spans="7:8">
      <c r="G440" s="118"/>
      <c r="H440" s="118"/>
    </row>
    <row r="441" spans="7:8">
      <c r="G441" s="118"/>
      <c r="H441" s="118"/>
    </row>
    <row r="442" spans="7:8">
      <c r="G442" s="118"/>
      <c r="H442" s="118"/>
    </row>
    <row r="443" spans="7:8">
      <c r="G443" s="118"/>
      <c r="H443" s="118"/>
    </row>
    <row r="444" spans="7:8">
      <c r="G444" s="118"/>
      <c r="H444" s="118"/>
    </row>
    <row r="445" spans="7:8">
      <c r="G445" s="118"/>
      <c r="H445" s="118"/>
    </row>
    <row r="446" spans="7:8">
      <c r="G446" s="118"/>
      <c r="H446" s="118"/>
    </row>
    <row r="447" spans="7:8">
      <c r="G447" s="118"/>
      <c r="H447" s="118"/>
    </row>
    <row r="448" spans="7:8">
      <c r="G448" s="118"/>
      <c r="H448" s="118"/>
    </row>
    <row r="449" spans="7:8">
      <c r="G449" s="118"/>
      <c r="H449" s="118"/>
    </row>
    <row r="450" spans="7:8">
      <c r="G450" s="118"/>
      <c r="H450" s="118"/>
    </row>
    <row r="451" spans="7:8">
      <c r="G451" s="118"/>
      <c r="H451" s="118"/>
    </row>
    <row r="452" spans="7:8">
      <c r="G452" s="118"/>
      <c r="H452" s="118"/>
    </row>
    <row r="453" spans="7:8">
      <c r="G453" s="118"/>
      <c r="H453" s="118"/>
    </row>
    <row r="454" spans="7:8">
      <c r="G454" s="118"/>
      <c r="H454" s="118"/>
    </row>
    <row r="455" spans="7:8">
      <c r="G455" s="118"/>
      <c r="H455" s="118"/>
    </row>
    <row r="456" spans="7:8">
      <c r="G456" s="118"/>
      <c r="H456" s="118"/>
    </row>
    <row r="457" spans="7:8">
      <c r="G457" s="118"/>
      <c r="H457" s="118"/>
    </row>
    <row r="458" spans="7:8">
      <c r="G458" s="118"/>
      <c r="H458" s="118"/>
    </row>
    <row r="459" spans="7:8">
      <c r="G459" s="118"/>
      <c r="H459" s="118"/>
    </row>
    <row r="460" spans="7:8">
      <c r="G460" s="118"/>
      <c r="H460" s="118"/>
    </row>
    <row r="461" spans="7:8">
      <c r="G461" s="118"/>
      <c r="H461" s="118"/>
    </row>
    <row r="462" spans="7:8">
      <c r="G462" s="118"/>
      <c r="H462" s="118"/>
    </row>
    <row r="463" spans="7:8">
      <c r="G463" s="118"/>
      <c r="H463" s="118"/>
    </row>
    <row r="464" spans="7:8">
      <c r="G464" s="118"/>
      <c r="H464" s="118"/>
    </row>
    <row r="465" spans="7:8">
      <c r="G465" s="118"/>
      <c r="H465" s="118"/>
    </row>
    <row r="466" spans="7:8">
      <c r="G466" s="118"/>
      <c r="H466" s="118"/>
    </row>
    <row r="467" spans="7:8">
      <c r="G467" s="118"/>
      <c r="H467" s="118"/>
    </row>
    <row r="468" spans="7:8">
      <c r="G468" s="118"/>
      <c r="H468" s="118"/>
    </row>
    <row r="469" spans="7:8">
      <c r="G469" s="118"/>
      <c r="H469" s="118"/>
    </row>
    <row r="470" spans="7:8">
      <c r="G470" s="118"/>
      <c r="H470" s="118"/>
    </row>
    <row r="471" spans="7:8">
      <c r="G471" s="118"/>
      <c r="H471" s="118"/>
    </row>
    <row r="472" spans="7:8">
      <c r="G472" s="118"/>
      <c r="H472" s="118"/>
    </row>
    <row r="473" spans="7:8">
      <c r="G473" s="118"/>
      <c r="H473" s="118"/>
    </row>
    <row r="474" spans="7:8">
      <c r="G474" s="118"/>
      <c r="H474" s="118"/>
    </row>
    <row r="475" spans="7:8">
      <c r="G475" s="118"/>
      <c r="H475" s="118"/>
    </row>
    <row r="476" spans="7:8">
      <c r="G476" s="118"/>
      <c r="H476" s="118"/>
    </row>
    <row r="477" spans="7:8">
      <c r="G477" s="118"/>
      <c r="H477" s="118"/>
    </row>
    <row r="478" spans="7:8">
      <c r="G478" s="118"/>
      <c r="H478" s="118"/>
    </row>
    <row r="479" spans="7:8">
      <c r="G479" s="118"/>
      <c r="H479" s="118"/>
    </row>
    <row r="480" spans="7:8">
      <c r="G480" s="118"/>
      <c r="H480" s="118"/>
    </row>
    <row r="481" spans="7:8">
      <c r="G481" s="118"/>
      <c r="H481" s="118"/>
    </row>
    <row r="482" spans="7:8">
      <c r="G482" s="118"/>
      <c r="H482" s="118"/>
    </row>
    <row r="483" spans="7:8">
      <c r="G483" s="118"/>
      <c r="H483" s="118"/>
    </row>
    <row r="484" spans="7:8">
      <c r="G484" s="118"/>
      <c r="H484" s="118"/>
    </row>
    <row r="485" spans="7:8">
      <c r="G485" s="118"/>
      <c r="H485" s="118"/>
    </row>
    <row r="486" spans="7:8">
      <c r="G486" s="118"/>
      <c r="H486" s="118"/>
    </row>
    <row r="487" spans="7:8">
      <c r="G487" s="118"/>
      <c r="H487" s="118"/>
    </row>
    <row r="488" spans="7:8">
      <c r="G488" s="118"/>
      <c r="H488" s="118"/>
    </row>
    <row r="489" spans="7:8">
      <c r="G489" s="118"/>
      <c r="H489" s="118"/>
    </row>
    <row r="490" spans="7:8">
      <c r="G490" s="118"/>
      <c r="H490" s="118"/>
    </row>
    <row r="491" spans="7:8">
      <c r="G491" s="118"/>
      <c r="H491" s="118"/>
    </row>
    <row r="492" spans="7:8">
      <c r="G492" s="118"/>
      <c r="H492" s="118"/>
    </row>
    <row r="493" spans="7:8">
      <c r="G493" s="118"/>
      <c r="H493" s="118"/>
    </row>
    <row r="494" spans="7:8">
      <c r="G494" s="118"/>
      <c r="H494" s="118"/>
    </row>
    <row r="495" spans="7:8">
      <c r="G495" s="118"/>
      <c r="H495" s="118"/>
    </row>
    <row r="496" spans="7:8">
      <c r="G496" s="118"/>
      <c r="H496" s="118"/>
    </row>
    <row r="497" spans="7:8">
      <c r="G497" s="118"/>
      <c r="H497" s="118"/>
    </row>
    <row r="498" spans="7:8">
      <c r="G498" s="118"/>
      <c r="H498" s="118"/>
    </row>
    <row r="499" spans="7:8">
      <c r="G499" s="118"/>
      <c r="H499" s="118"/>
    </row>
    <row r="500" spans="7:8">
      <c r="G500" s="118"/>
      <c r="H500" s="118"/>
    </row>
    <row r="501" spans="7:8">
      <c r="G501" s="118"/>
      <c r="H501" s="118"/>
    </row>
    <row r="502" spans="7:8">
      <c r="G502" s="118"/>
      <c r="H502" s="118"/>
    </row>
    <row r="503" spans="7:8">
      <c r="G503" s="118"/>
      <c r="H503" s="118"/>
    </row>
    <row r="504" spans="7:8">
      <c r="G504" s="118"/>
      <c r="H504" s="118"/>
    </row>
    <row r="505" spans="7:8">
      <c r="G505" s="118"/>
      <c r="H505" s="118"/>
    </row>
    <row r="506" spans="7:8">
      <c r="G506" s="118"/>
      <c r="H506" s="118"/>
    </row>
    <row r="507" spans="7:8">
      <c r="G507" s="118"/>
      <c r="H507" s="118"/>
    </row>
    <row r="508" spans="7:8">
      <c r="G508" s="118"/>
      <c r="H508" s="118"/>
    </row>
    <row r="509" spans="7:8">
      <c r="G509" s="118"/>
      <c r="H509" s="118"/>
    </row>
    <row r="510" spans="7:8">
      <c r="G510" s="118"/>
      <c r="H510" s="118"/>
    </row>
    <row r="511" spans="7:8">
      <c r="G511" s="118"/>
      <c r="H511" s="118"/>
    </row>
    <row r="512" spans="7:8">
      <c r="G512" s="118"/>
      <c r="H512" s="118"/>
    </row>
    <row r="513" spans="7:8">
      <c r="G513" s="118"/>
      <c r="H513" s="118"/>
    </row>
    <row r="514" spans="7:8">
      <c r="G514" s="118"/>
      <c r="H514" s="118"/>
    </row>
    <row r="515" spans="7:8">
      <c r="G515" s="118"/>
      <c r="H515" s="118"/>
    </row>
    <row r="516" spans="7:8">
      <c r="G516" s="118"/>
      <c r="H516" s="118"/>
    </row>
    <row r="517" spans="7:8">
      <c r="G517" s="118"/>
      <c r="H517" s="118"/>
    </row>
    <row r="518" spans="7:8">
      <c r="G518" s="118"/>
      <c r="H518" s="118"/>
    </row>
    <row r="519" spans="7:8">
      <c r="G519" s="118"/>
      <c r="H519" s="118"/>
    </row>
    <row r="520" spans="7:8">
      <c r="G520" s="118"/>
      <c r="H520" s="118"/>
    </row>
    <row r="521" spans="7:8">
      <c r="G521" s="118"/>
      <c r="H521" s="118"/>
    </row>
    <row r="522" spans="7:8">
      <c r="G522" s="118"/>
      <c r="H522" s="118"/>
    </row>
    <row r="523" spans="7:8">
      <c r="G523" s="118"/>
      <c r="H523" s="118"/>
    </row>
    <row r="524" spans="7:8">
      <c r="G524" s="118"/>
      <c r="H524" s="118"/>
    </row>
    <row r="525" spans="7:8">
      <c r="G525" s="118"/>
      <c r="H525" s="118"/>
    </row>
    <row r="526" spans="7:8">
      <c r="G526" s="118"/>
      <c r="H526" s="118"/>
    </row>
    <row r="527" spans="7:8">
      <c r="G527" s="118"/>
      <c r="H527" s="118"/>
    </row>
    <row r="528" spans="7:8">
      <c r="G528" s="118"/>
      <c r="H528" s="118"/>
    </row>
    <row r="529" spans="7:8">
      <c r="G529" s="118"/>
      <c r="H529" s="118"/>
    </row>
    <row r="530" spans="7:8">
      <c r="G530" s="118"/>
      <c r="H530" s="118"/>
    </row>
    <row r="531" spans="7:8">
      <c r="G531" s="118"/>
      <c r="H531" s="118"/>
    </row>
    <row r="532" spans="7:8">
      <c r="G532" s="118"/>
      <c r="H532" s="118"/>
    </row>
    <row r="533" spans="7:8">
      <c r="G533" s="118"/>
      <c r="H533" s="118"/>
    </row>
    <row r="534" spans="7:8">
      <c r="G534" s="118"/>
      <c r="H534" s="118"/>
    </row>
    <row r="535" spans="7:8">
      <c r="G535" s="118"/>
      <c r="H535" s="118"/>
    </row>
    <row r="536" spans="7:8">
      <c r="G536" s="118"/>
      <c r="H536" s="118"/>
    </row>
    <row r="537" spans="7:8">
      <c r="G537" s="118"/>
      <c r="H537" s="118"/>
    </row>
    <row r="538" spans="7:8">
      <c r="G538" s="118"/>
      <c r="H538" s="118"/>
    </row>
    <row r="539" spans="7:8">
      <c r="G539" s="118"/>
      <c r="H539" s="118"/>
    </row>
    <row r="540" spans="7:8">
      <c r="G540" s="118"/>
      <c r="H540" s="118"/>
    </row>
    <row r="541" spans="7:8">
      <c r="G541" s="118"/>
      <c r="H541" s="118"/>
    </row>
    <row r="542" spans="7:8">
      <c r="G542" s="118"/>
      <c r="H542" s="118"/>
    </row>
    <row r="543" spans="7:8">
      <c r="G543" s="118"/>
      <c r="H543" s="118"/>
    </row>
    <row r="544" spans="7:8">
      <c r="G544" s="118"/>
      <c r="H544" s="118"/>
    </row>
    <row r="545" spans="7:8">
      <c r="G545" s="118"/>
      <c r="H545" s="118"/>
    </row>
    <row r="546" spans="7:8">
      <c r="G546" s="118"/>
      <c r="H546" s="118"/>
    </row>
    <row r="547" spans="7:8">
      <c r="G547" s="118"/>
      <c r="H547" s="118"/>
    </row>
    <row r="548" spans="7:8">
      <c r="G548" s="118"/>
      <c r="H548" s="118"/>
    </row>
    <row r="549" spans="7:8">
      <c r="G549" s="118"/>
      <c r="H549" s="118"/>
    </row>
    <row r="550" spans="7:8">
      <c r="G550" s="118"/>
      <c r="H550" s="118"/>
    </row>
    <row r="551" spans="7:8">
      <c r="G551" s="118"/>
      <c r="H551" s="118"/>
    </row>
    <row r="552" spans="7:8">
      <c r="G552" s="118"/>
      <c r="H552" s="118"/>
    </row>
    <row r="553" spans="7:8">
      <c r="G553" s="118"/>
      <c r="H553" s="118"/>
    </row>
    <row r="554" spans="7:8">
      <c r="G554" s="118"/>
      <c r="H554" s="118"/>
    </row>
    <row r="555" spans="7:8">
      <c r="G555" s="118"/>
      <c r="H555" s="118"/>
    </row>
    <row r="556" spans="7:8">
      <c r="G556" s="118"/>
      <c r="H556" s="118"/>
    </row>
    <row r="557" spans="7:8">
      <c r="G557" s="118"/>
      <c r="H557" s="118"/>
    </row>
    <row r="558" spans="7:8">
      <c r="G558" s="118"/>
      <c r="H558" s="118"/>
    </row>
    <row r="559" spans="7:8">
      <c r="G559" s="118"/>
      <c r="H559" s="118"/>
    </row>
    <row r="560" spans="7:8">
      <c r="G560" s="118"/>
      <c r="H560" s="118"/>
    </row>
    <row r="561" spans="7:8">
      <c r="G561" s="118"/>
      <c r="H561" s="118"/>
    </row>
    <row r="562" spans="7:8">
      <c r="G562" s="118"/>
      <c r="H562" s="118"/>
    </row>
    <row r="563" spans="7:8">
      <c r="G563" s="118"/>
      <c r="H563" s="118"/>
    </row>
    <row r="564" spans="7:8">
      <c r="G564" s="118"/>
      <c r="H564" s="118"/>
    </row>
    <row r="565" spans="7:8">
      <c r="G565" s="118"/>
      <c r="H565" s="118"/>
    </row>
    <row r="566" spans="7:8">
      <c r="G566" s="118"/>
      <c r="H566" s="118"/>
    </row>
    <row r="567" spans="7:8">
      <c r="G567" s="118"/>
      <c r="H567" s="118"/>
    </row>
    <row r="568" spans="7:8">
      <c r="G568" s="118"/>
      <c r="H568" s="118"/>
    </row>
    <row r="569" spans="7:8">
      <c r="G569" s="118"/>
      <c r="H569" s="118"/>
    </row>
    <row r="570" spans="7:8">
      <c r="G570" s="118"/>
      <c r="H570" s="118"/>
    </row>
    <row r="571" spans="7:8">
      <c r="G571" s="118"/>
      <c r="H571" s="118"/>
    </row>
    <row r="572" spans="7:8">
      <c r="G572" s="118"/>
      <c r="H572" s="118"/>
    </row>
    <row r="573" spans="7:8">
      <c r="G573" s="118"/>
      <c r="H573" s="118"/>
    </row>
    <row r="574" spans="7:8">
      <c r="G574" s="118"/>
      <c r="H574" s="118"/>
    </row>
    <row r="575" spans="7:8">
      <c r="G575" s="118"/>
      <c r="H575" s="118"/>
    </row>
    <row r="576" spans="7:8">
      <c r="G576" s="118"/>
      <c r="H576" s="118"/>
    </row>
    <row r="577" spans="7:8">
      <c r="G577" s="118"/>
      <c r="H577" s="118"/>
    </row>
    <row r="578" spans="7:8">
      <c r="G578" s="118"/>
      <c r="H578" s="118"/>
    </row>
    <row r="579" spans="7:8">
      <c r="G579" s="118"/>
      <c r="H579" s="118"/>
    </row>
    <row r="580" spans="7:8">
      <c r="G580" s="118"/>
      <c r="H580" s="118"/>
    </row>
    <row r="581" spans="7:8">
      <c r="G581" s="118"/>
      <c r="H581" s="118"/>
    </row>
    <row r="582" spans="7:8">
      <c r="G582" s="118"/>
      <c r="H582" s="118"/>
    </row>
    <row r="583" spans="7:8">
      <c r="G583" s="118"/>
      <c r="H583" s="118"/>
    </row>
    <row r="584" spans="7:8">
      <c r="G584" s="118"/>
      <c r="H584" s="118"/>
    </row>
    <row r="585" spans="7:8">
      <c r="G585" s="118"/>
      <c r="H585" s="118"/>
    </row>
    <row r="586" spans="7:8">
      <c r="G586" s="118"/>
      <c r="H586" s="118"/>
    </row>
    <row r="587" spans="7:8">
      <c r="G587" s="118"/>
      <c r="H587" s="118"/>
    </row>
    <row r="588" spans="7:8">
      <c r="G588" s="118"/>
      <c r="H588" s="118"/>
    </row>
    <row r="589" spans="7:8">
      <c r="G589" s="118"/>
      <c r="H589" s="118"/>
    </row>
    <row r="590" spans="7:8">
      <c r="G590" s="118"/>
      <c r="H590" s="118"/>
    </row>
    <row r="591" spans="7:8">
      <c r="G591" s="118"/>
      <c r="H591" s="118"/>
    </row>
    <row r="592" spans="7:8">
      <c r="G592" s="118"/>
      <c r="H592" s="118"/>
    </row>
    <row r="593" spans="7:8">
      <c r="G593" s="118"/>
      <c r="H593" s="118"/>
    </row>
    <row r="594" spans="7:8">
      <c r="G594" s="118"/>
      <c r="H594" s="118"/>
    </row>
    <row r="595" spans="7:8">
      <c r="G595" s="118"/>
      <c r="H595" s="118"/>
    </row>
    <row r="596" spans="7:8">
      <c r="G596" s="118"/>
      <c r="H596" s="118"/>
    </row>
    <row r="597" spans="7:8">
      <c r="G597" s="118"/>
      <c r="H597" s="118"/>
    </row>
    <row r="598" spans="7:8">
      <c r="G598" s="118"/>
      <c r="H598" s="118"/>
    </row>
    <row r="599" spans="7:8">
      <c r="G599" s="118"/>
      <c r="H599" s="118"/>
    </row>
    <row r="600" spans="7:8">
      <c r="G600" s="118"/>
      <c r="H600" s="118"/>
    </row>
    <row r="601" spans="7:8">
      <c r="G601" s="118"/>
      <c r="H601" s="118"/>
    </row>
    <row r="602" spans="7:8">
      <c r="G602" s="118"/>
      <c r="H602" s="118"/>
    </row>
    <row r="603" spans="7:8">
      <c r="G603" s="118"/>
      <c r="H603" s="118"/>
    </row>
    <row r="604" spans="7:8">
      <c r="G604" s="118"/>
      <c r="H604" s="118"/>
    </row>
    <row r="605" spans="7:8">
      <c r="G605" s="118"/>
      <c r="H605" s="118"/>
    </row>
    <row r="606" spans="7:8">
      <c r="G606" s="118"/>
      <c r="H606" s="118"/>
    </row>
    <row r="607" spans="7:8">
      <c r="G607" s="118"/>
      <c r="H607" s="118"/>
    </row>
    <row r="608" spans="7:8">
      <c r="G608" s="118"/>
      <c r="H608" s="118"/>
    </row>
    <row r="609" spans="7:8">
      <c r="G609" s="118"/>
      <c r="H609" s="118"/>
    </row>
    <row r="610" spans="7:8">
      <c r="G610" s="118"/>
      <c r="H610" s="118"/>
    </row>
    <row r="611" spans="7:8">
      <c r="G611" s="118"/>
      <c r="H611" s="118"/>
    </row>
    <row r="612" spans="7:8">
      <c r="G612" s="118"/>
      <c r="H612" s="118"/>
    </row>
    <row r="613" spans="7:8">
      <c r="G613" s="118"/>
      <c r="H613" s="118"/>
    </row>
    <row r="614" spans="7:8">
      <c r="G614" s="118"/>
      <c r="H614" s="118"/>
    </row>
    <row r="615" spans="7:8">
      <c r="G615" s="118"/>
      <c r="H615" s="118"/>
    </row>
    <row r="616" spans="7:8">
      <c r="G616" s="118"/>
      <c r="H616" s="118"/>
    </row>
    <row r="617" spans="7:8">
      <c r="G617" s="118"/>
      <c r="H617" s="118"/>
    </row>
    <row r="618" spans="7:8">
      <c r="G618" s="118"/>
      <c r="H618" s="118"/>
    </row>
    <row r="619" spans="7:8">
      <c r="G619" s="118"/>
      <c r="H619" s="118"/>
    </row>
    <row r="620" spans="7:8">
      <c r="G620" s="118"/>
      <c r="H620" s="118"/>
    </row>
    <row r="621" spans="7:8">
      <c r="G621" s="118"/>
      <c r="H621" s="118"/>
    </row>
    <row r="622" spans="7:8">
      <c r="G622" s="118"/>
      <c r="H622" s="118"/>
    </row>
    <row r="623" spans="7:8">
      <c r="G623" s="118"/>
      <c r="H623" s="118"/>
    </row>
    <row r="624" spans="7:8">
      <c r="G624" s="118"/>
      <c r="H624" s="118"/>
    </row>
    <row r="625" spans="7:8">
      <c r="G625" s="118"/>
      <c r="H625" s="118"/>
    </row>
    <row r="626" spans="7:8">
      <c r="G626" s="118"/>
      <c r="H626" s="118"/>
    </row>
    <row r="627" spans="7:8">
      <c r="G627" s="118"/>
      <c r="H627" s="118"/>
    </row>
    <row r="628" spans="7:8">
      <c r="G628" s="118"/>
      <c r="H628" s="118"/>
    </row>
    <row r="629" spans="7:8">
      <c r="G629" s="118"/>
      <c r="H629" s="118"/>
    </row>
    <row r="630" spans="7:8">
      <c r="G630" s="118"/>
      <c r="H630" s="118"/>
    </row>
    <row r="631" spans="7:8">
      <c r="G631" s="118"/>
      <c r="H631" s="118"/>
    </row>
    <row r="632" spans="7:8">
      <c r="G632" s="118"/>
      <c r="H632" s="118"/>
    </row>
    <row r="633" spans="7:8">
      <c r="G633" s="118"/>
      <c r="H633" s="118"/>
    </row>
    <row r="634" spans="7:8">
      <c r="G634" s="118"/>
      <c r="H634" s="118"/>
    </row>
    <row r="635" spans="7:8">
      <c r="G635" s="118"/>
      <c r="H635" s="118"/>
    </row>
    <row r="636" spans="7:8">
      <c r="G636" s="118"/>
      <c r="H636" s="118"/>
    </row>
    <row r="637" spans="7:8">
      <c r="G637" s="118"/>
      <c r="H637" s="118"/>
    </row>
    <row r="638" spans="7:8">
      <c r="G638" s="118"/>
      <c r="H638" s="118"/>
    </row>
    <row r="639" spans="7:8">
      <c r="G639" s="118"/>
      <c r="H639" s="118"/>
    </row>
    <row r="640" spans="7:8">
      <c r="G640" s="118"/>
      <c r="H640" s="118"/>
    </row>
    <row r="641" spans="7:8">
      <c r="G641" s="118"/>
      <c r="H641" s="118"/>
    </row>
    <row r="642" spans="7:8">
      <c r="G642" s="118"/>
      <c r="H642" s="118"/>
    </row>
    <row r="643" spans="7:8">
      <c r="G643" s="118"/>
      <c r="H643" s="118"/>
    </row>
    <row r="644" spans="7:8">
      <c r="G644" s="118"/>
      <c r="H644" s="118"/>
    </row>
    <row r="645" spans="7:8">
      <c r="G645" s="118"/>
      <c r="H645" s="118"/>
    </row>
    <row r="646" spans="7:8">
      <c r="G646" s="118"/>
      <c r="H646" s="118"/>
    </row>
    <row r="647" spans="7:8">
      <c r="G647" s="118"/>
      <c r="H647" s="118"/>
    </row>
    <row r="648" spans="7:8">
      <c r="G648" s="118"/>
      <c r="H648" s="118"/>
    </row>
    <row r="649" spans="7:8">
      <c r="G649" s="118"/>
      <c r="H649" s="118"/>
    </row>
    <row r="650" spans="7:8">
      <c r="G650" s="118"/>
      <c r="H650" s="118"/>
    </row>
    <row r="651" spans="7:8">
      <c r="G651" s="118"/>
      <c r="H651" s="118"/>
    </row>
    <row r="652" spans="7:8">
      <c r="G652" s="118"/>
      <c r="H652" s="118"/>
    </row>
    <row r="653" spans="7:8">
      <c r="G653" s="118"/>
      <c r="H653" s="118"/>
    </row>
    <row r="654" spans="7:8">
      <c r="G654" s="118"/>
      <c r="H654" s="118"/>
    </row>
    <row r="655" spans="7:8">
      <c r="G655" s="118"/>
      <c r="H655" s="118"/>
    </row>
    <row r="656" spans="7:8">
      <c r="G656" s="118"/>
      <c r="H656" s="118"/>
    </row>
    <row r="657" spans="7:8">
      <c r="G657" s="118"/>
      <c r="H657" s="118"/>
    </row>
    <row r="658" spans="7:8">
      <c r="G658" s="118"/>
      <c r="H658" s="118"/>
    </row>
    <row r="659" spans="7:8">
      <c r="G659" s="118"/>
      <c r="H659" s="118"/>
    </row>
    <row r="660" spans="7:8">
      <c r="G660" s="118"/>
      <c r="H660" s="118"/>
    </row>
    <row r="661" spans="7:8">
      <c r="G661" s="118"/>
      <c r="H661" s="118"/>
    </row>
    <row r="662" spans="7:8">
      <c r="G662" s="118"/>
      <c r="H662" s="118"/>
    </row>
    <row r="663" spans="7:8">
      <c r="G663" s="118"/>
      <c r="H663" s="118"/>
    </row>
    <row r="664" spans="7:8">
      <c r="G664" s="118"/>
      <c r="H664" s="118"/>
    </row>
    <row r="665" spans="7:8">
      <c r="G665" s="118"/>
      <c r="H665" s="118"/>
    </row>
    <row r="666" spans="7:8">
      <c r="G666" s="118"/>
      <c r="H666" s="118"/>
    </row>
    <row r="667" spans="7:8">
      <c r="G667" s="118"/>
      <c r="H667" s="118"/>
    </row>
    <row r="668" spans="7:8">
      <c r="G668" s="118"/>
      <c r="H668" s="118"/>
    </row>
    <row r="669" spans="7:8">
      <c r="G669" s="118"/>
      <c r="H669" s="118"/>
    </row>
    <row r="670" spans="7:8">
      <c r="G670" s="118"/>
      <c r="H670" s="118"/>
    </row>
    <row r="671" spans="7:8">
      <c r="G671" s="118"/>
      <c r="H671" s="118"/>
    </row>
    <row r="672" spans="7:8">
      <c r="G672" s="118"/>
      <c r="H672" s="118"/>
    </row>
    <row r="673" spans="7:8">
      <c r="G673" s="118"/>
      <c r="H673" s="118"/>
    </row>
    <row r="674" spans="7:8">
      <c r="G674" s="118"/>
      <c r="H674" s="118"/>
    </row>
    <row r="675" spans="7:8">
      <c r="G675" s="118"/>
      <c r="H675" s="118"/>
    </row>
    <row r="676" spans="7:8">
      <c r="G676" s="118"/>
      <c r="H676" s="118"/>
    </row>
    <row r="677" spans="7:8">
      <c r="G677" s="118"/>
      <c r="H677" s="118"/>
    </row>
    <row r="678" spans="7:8">
      <c r="G678" s="118"/>
      <c r="H678" s="118"/>
    </row>
    <row r="679" spans="7:8">
      <c r="G679" s="118"/>
      <c r="H679" s="118"/>
    </row>
    <row r="680" spans="7:8">
      <c r="G680" s="118"/>
      <c r="H680" s="118"/>
    </row>
    <row r="681" spans="7:8">
      <c r="G681" s="118"/>
      <c r="H681" s="118"/>
    </row>
    <row r="682" spans="7:8">
      <c r="G682" s="118"/>
      <c r="H682" s="118"/>
    </row>
    <row r="683" spans="7:8">
      <c r="G683" s="118"/>
      <c r="H683" s="118"/>
    </row>
    <row r="684" spans="7:8">
      <c r="G684" s="118"/>
      <c r="H684" s="118"/>
    </row>
    <row r="685" spans="7:8">
      <c r="G685" s="118"/>
      <c r="H685" s="118"/>
    </row>
    <row r="686" spans="7:8">
      <c r="G686" s="118"/>
      <c r="H686" s="118"/>
    </row>
    <row r="687" spans="7:8">
      <c r="G687" s="118"/>
      <c r="H687" s="118"/>
    </row>
    <row r="688" spans="7:8">
      <c r="G688" s="118"/>
      <c r="H688" s="118"/>
    </row>
    <row r="689" spans="7:8">
      <c r="G689" s="118"/>
      <c r="H689" s="118"/>
    </row>
    <row r="690" spans="7:8">
      <c r="G690" s="118"/>
      <c r="H690" s="118"/>
    </row>
    <row r="691" spans="7:8">
      <c r="G691" s="118"/>
      <c r="H691" s="118"/>
    </row>
    <row r="692" spans="7:8">
      <c r="G692" s="118"/>
      <c r="H692" s="118"/>
    </row>
    <row r="693" spans="7:8">
      <c r="G693" s="118"/>
      <c r="H693" s="118"/>
    </row>
    <row r="694" spans="7:8">
      <c r="G694" s="118"/>
      <c r="H694" s="118"/>
    </row>
    <row r="695" spans="7:8">
      <c r="G695" s="118"/>
      <c r="H695" s="118"/>
    </row>
    <row r="696" spans="7:8">
      <c r="G696" s="118"/>
      <c r="H696" s="118"/>
    </row>
    <row r="697" spans="7:8">
      <c r="G697" s="118"/>
      <c r="H697" s="118"/>
    </row>
    <row r="698" spans="7:8">
      <c r="G698" s="118"/>
      <c r="H698" s="118"/>
    </row>
    <row r="699" spans="7:8">
      <c r="G699" s="118"/>
      <c r="H699" s="118"/>
    </row>
    <row r="700" spans="7:8">
      <c r="G700" s="118"/>
      <c r="H700" s="118"/>
    </row>
    <row r="701" spans="7:8">
      <c r="G701" s="118"/>
      <c r="H701" s="118"/>
    </row>
    <row r="702" spans="7:8">
      <c r="G702" s="118"/>
      <c r="H702" s="118"/>
    </row>
    <row r="703" spans="7:8">
      <c r="G703" s="118"/>
      <c r="H703" s="118"/>
    </row>
    <row r="704" spans="7:8">
      <c r="G704" s="118"/>
      <c r="H704" s="118"/>
    </row>
    <row r="705" spans="7:8">
      <c r="G705" s="118"/>
      <c r="H705" s="118"/>
    </row>
    <row r="706" spans="7:8">
      <c r="G706" s="118"/>
      <c r="H706" s="118"/>
    </row>
    <row r="707" spans="7:8">
      <c r="G707" s="118"/>
      <c r="H707" s="118"/>
    </row>
    <row r="708" spans="7:8">
      <c r="G708" s="118"/>
      <c r="H708" s="118"/>
    </row>
    <row r="709" spans="7:8">
      <c r="G709" s="118"/>
      <c r="H709" s="118"/>
    </row>
    <row r="710" spans="7:8">
      <c r="G710" s="118"/>
      <c r="H710" s="118"/>
    </row>
    <row r="711" spans="7:8">
      <c r="G711" s="118"/>
      <c r="H711" s="118"/>
    </row>
    <row r="712" spans="7:8">
      <c r="G712" s="118"/>
      <c r="H712" s="118"/>
    </row>
    <row r="713" spans="7:8">
      <c r="G713" s="118"/>
      <c r="H713" s="118"/>
    </row>
    <row r="714" spans="7:8">
      <c r="G714" s="118"/>
      <c r="H714" s="118"/>
    </row>
    <row r="715" spans="7:8">
      <c r="G715" s="118"/>
      <c r="H715" s="118"/>
    </row>
    <row r="716" spans="7:8">
      <c r="G716" s="118"/>
      <c r="H716" s="118"/>
    </row>
    <row r="717" spans="7:8">
      <c r="G717" s="118"/>
      <c r="H717" s="118"/>
    </row>
    <row r="718" spans="7:8">
      <c r="G718" s="118"/>
      <c r="H718" s="118"/>
    </row>
    <row r="719" spans="7:8">
      <c r="G719" s="118"/>
      <c r="H719" s="118"/>
    </row>
    <row r="720" spans="7:8">
      <c r="G720" s="118"/>
      <c r="H720" s="118"/>
    </row>
    <row r="721" spans="7:8">
      <c r="G721" s="118"/>
      <c r="H721" s="118"/>
    </row>
    <row r="722" spans="7:8">
      <c r="G722" s="118"/>
      <c r="H722" s="118"/>
    </row>
    <row r="723" spans="7:8">
      <c r="G723" s="118"/>
      <c r="H723" s="118"/>
    </row>
    <row r="724" spans="7:8">
      <c r="G724" s="118"/>
      <c r="H724" s="118"/>
    </row>
    <row r="725" spans="7:8">
      <c r="G725" s="118"/>
      <c r="H725" s="118"/>
    </row>
    <row r="726" spans="7:8">
      <c r="G726" s="118"/>
      <c r="H726" s="118"/>
    </row>
    <row r="727" spans="7:8">
      <c r="G727" s="118"/>
      <c r="H727" s="118"/>
    </row>
    <row r="728" spans="7:8">
      <c r="G728" s="118"/>
      <c r="H728" s="118"/>
    </row>
    <row r="729" spans="7:8">
      <c r="G729" s="118"/>
      <c r="H729" s="118"/>
    </row>
    <row r="730" spans="7:8">
      <c r="G730" s="118"/>
      <c r="H730" s="118"/>
    </row>
    <row r="731" spans="7:8">
      <c r="G731" s="118"/>
      <c r="H731" s="118"/>
    </row>
    <row r="732" spans="7:8">
      <c r="G732" s="118"/>
      <c r="H732" s="118"/>
    </row>
    <row r="733" spans="7:8">
      <c r="G733" s="118"/>
      <c r="H733" s="118"/>
    </row>
    <row r="734" spans="7:8">
      <c r="G734" s="118"/>
      <c r="H734" s="118"/>
    </row>
    <row r="735" spans="7:8">
      <c r="G735" s="118"/>
      <c r="H735" s="118"/>
    </row>
    <row r="736" spans="7:8">
      <c r="G736" s="118"/>
      <c r="H736" s="118"/>
    </row>
    <row r="737" spans="7:8">
      <c r="G737" s="118"/>
      <c r="H737" s="118"/>
    </row>
    <row r="738" spans="7:8">
      <c r="G738" s="118"/>
      <c r="H738" s="118"/>
    </row>
    <row r="739" spans="7:8">
      <c r="G739" s="118"/>
      <c r="H739" s="118"/>
    </row>
    <row r="740" spans="7:8">
      <c r="G740" s="118"/>
      <c r="H740" s="118"/>
    </row>
    <row r="741" spans="7:8">
      <c r="G741" s="118"/>
      <c r="H741" s="118"/>
    </row>
    <row r="742" spans="7:8">
      <c r="G742" s="118"/>
      <c r="H742" s="118"/>
    </row>
    <row r="743" spans="7:8">
      <c r="G743" s="118"/>
      <c r="H743" s="118"/>
    </row>
    <row r="744" spans="7:8">
      <c r="G744" s="118"/>
      <c r="H744" s="118"/>
    </row>
    <row r="745" spans="7:8">
      <c r="G745" s="118"/>
      <c r="H745" s="118"/>
    </row>
    <row r="746" spans="7:8">
      <c r="G746" s="118"/>
      <c r="H746" s="118"/>
    </row>
    <row r="747" spans="7:8">
      <c r="G747" s="118"/>
      <c r="H747" s="118"/>
    </row>
    <row r="748" spans="7:8">
      <c r="G748" s="118"/>
      <c r="H748" s="118"/>
    </row>
    <row r="749" spans="7:8">
      <c r="G749" s="118"/>
      <c r="H749" s="118"/>
    </row>
    <row r="750" spans="7:8">
      <c r="G750" s="118"/>
      <c r="H750" s="118"/>
    </row>
    <row r="751" spans="7:8">
      <c r="G751" s="118"/>
      <c r="H751" s="118"/>
    </row>
    <row r="752" spans="7:8">
      <c r="G752" s="118"/>
      <c r="H752" s="118"/>
    </row>
    <row r="753" spans="7:8">
      <c r="G753" s="118"/>
      <c r="H753" s="118"/>
    </row>
    <row r="754" spans="7:8">
      <c r="G754" s="118"/>
      <c r="H754" s="118"/>
    </row>
    <row r="755" spans="7:8">
      <c r="G755" s="118"/>
      <c r="H755" s="118"/>
    </row>
    <row r="756" spans="7:8">
      <c r="G756" s="118"/>
      <c r="H756" s="118"/>
    </row>
    <row r="757" spans="7:8">
      <c r="G757" s="118"/>
      <c r="H757" s="118"/>
    </row>
    <row r="758" spans="7:8">
      <c r="G758" s="118"/>
      <c r="H758" s="118"/>
    </row>
    <row r="759" spans="7:8">
      <c r="G759" s="118"/>
      <c r="H759" s="118"/>
    </row>
    <row r="760" spans="7:8">
      <c r="G760" s="118"/>
      <c r="H760" s="118"/>
    </row>
    <row r="761" spans="7:8">
      <c r="G761" s="118"/>
      <c r="H761" s="118"/>
    </row>
    <row r="762" spans="7:8">
      <c r="G762" s="118"/>
      <c r="H762" s="118"/>
    </row>
    <row r="763" spans="7:8">
      <c r="G763" s="118"/>
      <c r="H763" s="118"/>
    </row>
    <row r="764" spans="7:8">
      <c r="G764" s="118"/>
      <c r="H764" s="118"/>
    </row>
    <row r="765" spans="7:8">
      <c r="G765" s="118"/>
      <c r="H765" s="118"/>
    </row>
    <row r="766" spans="7:8">
      <c r="G766" s="118"/>
      <c r="H766" s="118"/>
    </row>
    <row r="767" spans="7:8">
      <c r="G767" s="118"/>
      <c r="H767" s="118"/>
    </row>
    <row r="768" spans="7:8">
      <c r="G768" s="118"/>
      <c r="H768" s="118"/>
    </row>
    <row r="769" spans="7:8">
      <c r="G769" s="118"/>
      <c r="H769" s="118"/>
    </row>
    <row r="770" spans="7:8">
      <c r="G770" s="118"/>
      <c r="H770" s="118"/>
    </row>
    <row r="771" spans="7:8">
      <c r="G771" s="118"/>
      <c r="H771" s="118"/>
    </row>
    <row r="772" spans="7:8">
      <c r="G772" s="118"/>
      <c r="H772" s="118"/>
    </row>
    <row r="773" spans="7:8">
      <c r="G773" s="118"/>
      <c r="H773" s="118"/>
    </row>
    <row r="774" spans="7:8">
      <c r="G774" s="118"/>
      <c r="H774" s="118"/>
    </row>
    <row r="775" spans="7:8">
      <c r="G775" s="118"/>
      <c r="H775" s="118"/>
    </row>
    <row r="776" spans="7:8">
      <c r="G776" s="118"/>
      <c r="H776" s="118"/>
    </row>
    <row r="777" spans="7:8">
      <c r="G777" s="118"/>
      <c r="H777" s="118"/>
    </row>
    <row r="778" spans="7:8">
      <c r="G778" s="118"/>
      <c r="H778" s="118"/>
    </row>
    <row r="779" spans="7:8">
      <c r="G779" s="118"/>
      <c r="H779" s="118"/>
    </row>
    <row r="780" spans="7:8">
      <c r="G780" s="118"/>
      <c r="H780" s="118"/>
    </row>
    <row r="781" spans="7:8">
      <c r="G781" s="118"/>
      <c r="H781" s="118"/>
    </row>
    <row r="782" spans="7:8">
      <c r="G782" s="118"/>
      <c r="H782" s="118"/>
    </row>
    <row r="783" spans="7:8">
      <c r="G783" s="118"/>
      <c r="H783" s="118"/>
    </row>
    <row r="784" spans="7:8">
      <c r="G784" s="118"/>
      <c r="H784" s="118"/>
    </row>
    <row r="785" spans="7:8">
      <c r="G785" s="118"/>
      <c r="H785" s="118"/>
    </row>
    <row r="786" spans="7:8">
      <c r="G786" s="118"/>
      <c r="H786" s="118"/>
    </row>
    <row r="787" spans="7:8">
      <c r="G787" s="118"/>
      <c r="H787" s="118"/>
    </row>
    <row r="788" spans="7:8">
      <c r="G788" s="118"/>
      <c r="H788" s="118"/>
    </row>
    <row r="789" spans="7:8">
      <c r="G789" s="118"/>
      <c r="H789" s="118"/>
    </row>
    <row r="790" spans="7:8">
      <c r="G790" s="118"/>
      <c r="H790" s="118"/>
    </row>
    <row r="791" spans="7:8">
      <c r="G791" s="118"/>
      <c r="H791" s="118"/>
    </row>
    <row r="792" spans="7:8">
      <c r="G792" s="118"/>
      <c r="H792" s="118"/>
    </row>
    <row r="793" spans="7:8">
      <c r="G793" s="118"/>
      <c r="H793" s="118"/>
    </row>
    <row r="794" spans="7:8">
      <c r="G794" s="118"/>
      <c r="H794" s="118"/>
    </row>
    <row r="795" spans="7:8">
      <c r="G795" s="118"/>
      <c r="H795" s="118"/>
    </row>
    <row r="796" spans="7:8">
      <c r="G796" s="118"/>
      <c r="H796" s="118"/>
    </row>
    <row r="797" spans="7:8">
      <c r="G797" s="118"/>
      <c r="H797" s="118"/>
    </row>
    <row r="798" spans="7:8">
      <c r="G798" s="118"/>
      <c r="H798" s="118"/>
    </row>
    <row r="799" spans="7:8">
      <c r="G799" s="118"/>
      <c r="H799" s="118"/>
    </row>
    <row r="800" spans="7:8">
      <c r="G800" s="118"/>
      <c r="H800" s="118"/>
    </row>
    <row r="801" spans="7:8">
      <c r="G801" s="118"/>
      <c r="H801" s="118"/>
    </row>
    <row r="802" spans="7:8">
      <c r="G802" s="118"/>
      <c r="H802" s="118"/>
    </row>
    <row r="803" spans="7:8">
      <c r="G803" s="118"/>
      <c r="H803" s="118"/>
    </row>
    <row r="804" spans="7:8">
      <c r="G804" s="118"/>
      <c r="H804" s="118"/>
    </row>
    <row r="805" spans="7:8">
      <c r="G805" s="118"/>
      <c r="H805" s="118"/>
    </row>
    <row r="806" spans="7:8">
      <c r="G806" s="118"/>
      <c r="H806" s="118"/>
    </row>
    <row r="807" spans="7:8">
      <c r="G807" s="118"/>
      <c r="H807" s="118"/>
    </row>
    <row r="808" spans="7:8">
      <c r="G808" s="118"/>
      <c r="H808" s="118"/>
    </row>
    <row r="809" spans="7:8">
      <c r="G809" s="118"/>
      <c r="H809" s="118"/>
    </row>
    <row r="810" spans="7:8">
      <c r="G810" s="118"/>
      <c r="H810" s="118"/>
    </row>
    <row r="811" spans="7:8">
      <c r="G811" s="118"/>
      <c r="H811" s="118"/>
    </row>
    <row r="812" spans="7:8">
      <c r="G812" s="118"/>
      <c r="H812" s="118"/>
    </row>
    <row r="813" spans="7:8">
      <c r="G813" s="118"/>
      <c r="H813" s="118"/>
    </row>
    <row r="814" spans="7:8">
      <c r="G814" s="118"/>
      <c r="H814" s="118"/>
    </row>
    <row r="815" spans="7:8">
      <c r="G815" s="118"/>
      <c r="H815" s="118"/>
    </row>
    <row r="816" spans="7:8">
      <c r="G816" s="118"/>
      <c r="H816" s="118"/>
    </row>
    <row r="817" spans="7:8">
      <c r="G817" s="118"/>
      <c r="H817" s="118"/>
    </row>
    <row r="818" spans="7:8">
      <c r="G818" s="118"/>
      <c r="H818" s="118"/>
    </row>
    <row r="819" spans="7:8">
      <c r="G819" s="118"/>
      <c r="H819" s="118"/>
    </row>
    <row r="820" spans="7:8">
      <c r="G820" s="118"/>
      <c r="H820" s="118"/>
    </row>
    <row r="821" spans="7:8">
      <c r="G821" s="118"/>
      <c r="H821" s="118"/>
    </row>
    <row r="822" spans="7:8">
      <c r="G822" s="118"/>
      <c r="H822" s="118"/>
    </row>
    <row r="823" spans="7:8">
      <c r="G823" s="118"/>
      <c r="H823" s="118"/>
    </row>
    <row r="824" spans="7:8">
      <c r="G824" s="118"/>
      <c r="H824" s="118"/>
    </row>
    <row r="825" spans="7:8">
      <c r="G825" s="118"/>
      <c r="H825" s="118"/>
    </row>
    <row r="826" spans="7:8">
      <c r="G826" s="118"/>
      <c r="H826" s="118"/>
    </row>
    <row r="827" spans="7:8">
      <c r="G827" s="118"/>
      <c r="H827" s="118"/>
    </row>
    <row r="828" spans="7:8">
      <c r="G828" s="118"/>
      <c r="H828" s="118"/>
    </row>
    <row r="829" spans="7:8">
      <c r="G829" s="118"/>
      <c r="H829" s="118"/>
    </row>
    <row r="830" spans="7:8">
      <c r="G830" s="118"/>
      <c r="H830" s="118"/>
    </row>
    <row r="831" spans="7:8">
      <c r="G831" s="118"/>
      <c r="H831" s="118"/>
    </row>
    <row r="832" spans="7:8">
      <c r="G832" s="118"/>
      <c r="H832" s="118"/>
    </row>
    <row r="833" spans="7:8">
      <c r="G833" s="118"/>
      <c r="H833" s="118"/>
    </row>
    <row r="834" spans="7:8">
      <c r="G834" s="118"/>
      <c r="H834" s="118"/>
    </row>
    <row r="835" spans="7:8">
      <c r="G835" s="118"/>
      <c r="H835" s="118"/>
    </row>
    <row r="836" spans="7:8">
      <c r="G836" s="118"/>
      <c r="H836" s="118"/>
    </row>
    <row r="837" spans="7:8">
      <c r="G837" s="118"/>
      <c r="H837" s="118"/>
    </row>
    <row r="838" spans="7:8">
      <c r="G838" s="118"/>
      <c r="H838" s="118"/>
    </row>
    <row r="839" spans="7:8">
      <c r="G839" s="118"/>
      <c r="H839" s="118"/>
    </row>
    <row r="840" spans="7:8">
      <c r="G840" s="118"/>
      <c r="H840" s="118"/>
    </row>
    <row r="841" spans="7:8">
      <c r="G841" s="118"/>
      <c r="H841" s="118"/>
    </row>
    <row r="842" spans="7:8">
      <c r="G842" s="118"/>
      <c r="H842" s="118"/>
    </row>
    <row r="843" spans="7:8">
      <c r="G843" s="118"/>
      <c r="H843" s="118"/>
    </row>
    <row r="844" spans="7:8">
      <c r="G844" s="118"/>
      <c r="H844" s="118"/>
    </row>
    <row r="845" spans="7:8">
      <c r="G845" s="118"/>
      <c r="H845" s="118"/>
    </row>
    <row r="846" spans="7:8">
      <c r="G846" s="118"/>
      <c r="H846" s="118"/>
    </row>
    <row r="847" spans="7:8">
      <c r="G847" s="118"/>
      <c r="H847" s="118"/>
    </row>
    <row r="848" spans="7:8">
      <c r="G848" s="118"/>
      <c r="H848" s="118"/>
    </row>
    <row r="849" spans="7:8">
      <c r="G849" s="118"/>
      <c r="H849" s="118"/>
    </row>
    <row r="850" spans="7:8">
      <c r="G850" s="118"/>
      <c r="H850" s="118"/>
    </row>
    <row r="851" spans="7:8">
      <c r="G851" s="118"/>
      <c r="H851" s="118"/>
    </row>
    <row r="852" spans="7:8">
      <c r="G852" s="118"/>
      <c r="H852" s="118"/>
    </row>
    <row r="853" spans="7:8">
      <c r="G853" s="118"/>
      <c r="H853" s="118"/>
    </row>
    <row r="854" spans="7:8">
      <c r="G854" s="118"/>
      <c r="H854" s="118"/>
    </row>
    <row r="855" spans="7:8">
      <c r="G855" s="118"/>
      <c r="H855" s="118"/>
    </row>
    <row r="856" spans="7:8">
      <c r="G856" s="118"/>
      <c r="H856" s="118"/>
    </row>
    <row r="857" spans="7:8">
      <c r="G857" s="118"/>
      <c r="H857" s="118"/>
    </row>
    <row r="858" spans="7:8">
      <c r="G858" s="118"/>
      <c r="H858" s="118"/>
    </row>
    <row r="859" spans="7:8">
      <c r="G859" s="118"/>
      <c r="H859" s="118"/>
    </row>
    <row r="860" spans="7:8">
      <c r="G860" s="118"/>
      <c r="H860" s="118"/>
    </row>
    <row r="861" spans="7:8">
      <c r="G861" s="118"/>
      <c r="H861" s="118"/>
    </row>
    <row r="862" spans="7:8">
      <c r="G862" s="118"/>
      <c r="H862" s="118"/>
    </row>
    <row r="863" spans="7:8">
      <c r="G863" s="118"/>
      <c r="H863" s="118"/>
    </row>
    <row r="864" spans="7:8">
      <c r="G864" s="118"/>
      <c r="H864" s="118"/>
    </row>
    <row r="865" spans="7:8">
      <c r="G865" s="118"/>
      <c r="H865" s="118"/>
    </row>
    <row r="866" spans="7:8">
      <c r="G866" s="118"/>
      <c r="H866" s="118"/>
    </row>
    <row r="867" spans="7:8">
      <c r="G867" s="118"/>
      <c r="H867" s="118"/>
    </row>
    <row r="868" spans="7:8">
      <c r="G868" s="118"/>
      <c r="H868" s="118"/>
    </row>
    <row r="869" spans="7:8">
      <c r="G869" s="118"/>
      <c r="H869" s="118"/>
    </row>
    <row r="870" spans="7:8">
      <c r="G870" s="118"/>
      <c r="H870" s="118"/>
    </row>
    <row r="871" spans="7:8">
      <c r="G871" s="118"/>
      <c r="H871" s="118"/>
    </row>
    <row r="872" spans="7:8">
      <c r="G872" s="118"/>
      <c r="H872" s="118"/>
    </row>
    <row r="873" spans="7:8">
      <c r="G873" s="118"/>
      <c r="H873" s="118"/>
    </row>
    <row r="874" spans="7:8">
      <c r="G874" s="118"/>
      <c r="H874" s="118"/>
    </row>
    <row r="875" spans="7:8">
      <c r="G875" s="118"/>
      <c r="H875" s="118"/>
    </row>
    <row r="876" spans="7:8">
      <c r="G876" s="118"/>
      <c r="H876" s="118"/>
    </row>
    <row r="877" spans="7:8">
      <c r="G877" s="118"/>
      <c r="H877" s="118"/>
    </row>
    <row r="878" spans="7:8">
      <c r="G878" s="118"/>
      <c r="H878" s="118"/>
    </row>
    <row r="879" spans="7:8">
      <c r="G879" s="118"/>
      <c r="H879" s="118"/>
    </row>
    <row r="880" spans="7:8">
      <c r="G880" s="118"/>
      <c r="H880" s="118"/>
    </row>
    <row r="881" spans="7:8">
      <c r="G881" s="118"/>
      <c r="H881" s="118"/>
    </row>
    <row r="882" spans="7:8">
      <c r="G882" s="118"/>
      <c r="H882" s="118"/>
    </row>
    <row r="883" spans="7:8">
      <c r="G883" s="118"/>
      <c r="H883" s="118"/>
    </row>
    <row r="884" spans="7:8">
      <c r="G884" s="118"/>
      <c r="H884" s="118"/>
    </row>
    <row r="885" spans="7:8">
      <c r="G885" s="118"/>
      <c r="H885" s="118"/>
    </row>
    <row r="886" spans="7:8">
      <c r="G886" s="118"/>
      <c r="H886" s="118"/>
    </row>
    <row r="887" spans="7:8">
      <c r="G887" s="118"/>
      <c r="H887" s="118"/>
    </row>
    <row r="888" spans="7:8">
      <c r="G888" s="118"/>
      <c r="H888" s="118"/>
    </row>
    <row r="889" spans="7:8">
      <c r="G889" s="118"/>
      <c r="H889" s="118"/>
    </row>
    <row r="890" spans="7:8">
      <c r="G890" s="118"/>
      <c r="H890" s="118"/>
    </row>
    <row r="891" spans="7:8">
      <c r="G891" s="118"/>
      <c r="H891" s="118"/>
    </row>
    <row r="892" spans="7:8">
      <c r="G892" s="118"/>
      <c r="H892" s="118"/>
    </row>
    <row r="893" spans="7:8">
      <c r="G893" s="118"/>
      <c r="H893" s="118"/>
    </row>
    <row r="894" spans="7:8">
      <c r="G894" s="118"/>
      <c r="H894" s="118"/>
    </row>
    <row r="895" spans="7:8">
      <c r="G895" s="118"/>
      <c r="H895" s="118"/>
    </row>
    <row r="896" spans="7:8">
      <c r="G896" s="118"/>
      <c r="H896" s="118"/>
    </row>
    <row r="897" spans="7:8">
      <c r="G897" s="118"/>
      <c r="H897" s="118"/>
    </row>
    <row r="898" spans="7:8">
      <c r="G898" s="118"/>
      <c r="H898" s="118"/>
    </row>
    <row r="899" spans="7:8">
      <c r="G899" s="118"/>
      <c r="H899" s="118"/>
    </row>
    <row r="900" spans="7:8">
      <c r="G900" s="118"/>
      <c r="H900" s="118"/>
    </row>
    <row r="901" spans="7:8">
      <c r="G901" s="118"/>
      <c r="H901" s="118"/>
    </row>
    <row r="902" spans="7:8">
      <c r="G902" s="118"/>
      <c r="H902" s="118"/>
    </row>
    <row r="903" spans="7:8">
      <c r="G903" s="118"/>
      <c r="H903" s="118"/>
    </row>
    <row r="904" spans="7:8">
      <c r="G904" s="118"/>
      <c r="H904" s="118"/>
    </row>
    <row r="905" spans="7:8">
      <c r="G905" s="118"/>
      <c r="H905" s="118"/>
    </row>
    <row r="906" spans="7:8">
      <c r="G906" s="118"/>
      <c r="H906" s="118"/>
    </row>
    <row r="907" spans="7:8">
      <c r="G907" s="118"/>
      <c r="H907" s="118"/>
    </row>
    <row r="908" spans="7:8">
      <c r="G908" s="118"/>
      <c r="H908" s="118"/>
    </row>
    <row r="909" spans="7:8">
      <c r="G909" s="118"/>
      <c r="H909" s="118"/>
    </row>
    <row r="910" spans="7:8">
      <c r="G910" s="118"/>
      <c r="H910" s="118"/>
    </row>
    <row r="911" spans="7:8">
      <c r="G911" s="118"/>
      <c r="H911" s="118"/>
    </row>
    <row r="912" spans="7:8">
      <c r="G912" s="118"/>
      <c r="H912" s="118"/>
    </row>
    <row r="913" spans="7:8">
      <c r="G913" s="118"/>
      <c r="H913" s="118"/>
    </row>
    <row r="914" spans="7:8">
      <c r="G914" s="118"/>
      <c r="H914" s="118"/>
    </row>
    <row r="915" spans="7:8">
      <c r="G915" s="118"/>
      <c r="H915" s="118"/>
    </row>
    <row r="916" spans="7:8">
      <c r="G916" s="118"/>
      <c r="H916" s="118"/>
    </row>
    <row r="917" spans="7:8">
      <c r="G917" s="118"/>
      <c r="H917" s="118"/>
    </row>
    <row r="918" spans="7:8">
      <c r="G918" s="118"/>
      <c r="H918" s="118"/>
    </row>
    <row r="919" spans="7:8">
      <c r="G919" s="118"/>
      <c r="H919" s="118"/>
    </row>
    <row r="920" spans="7:8">
      <c r="G920" s="118"/>
      <c r="H920" s="118"/>
    </row>
    <row r="921" spans="7:8">
      <c r="G921" s="118"/>
      <c r="H921" s="118"/>
    </row>
    <row r="922" spans="7:8">
      <c r="G922" s="118"/>
      <c r="H922" s="118"/>
    </row>
    <row r="923" spans="7:8">
      <c r="G923" s="118"/>
      <c r="H923" s="118"/>
    </row>
    <row r="924" spans="7:8">
      <c r="G924" s="118"/>
      <c r="H924" s="118"/>
    </row>
    <row r="925" spans="7:8">
      <c r="G925" s="118"/>
      <c r="H925" s="118"/>
    </row>
    <row r="926" spans="7:8">
      <c r="G926" s="118"/>
      <c r="H926" s="118"/>
    </row>
    <row r="927" spans="7:8">
      <c r="G927" s="118"/>
      <c r="H927" s="118"/>
    </row>
    <row r="928" spans="7:8">
      <c r="G928" s="118"/>
      <c r="H928" s="118"/>
    </row>
    <row r="929" spans="7:8">
      <c r="G929" s="118"/>
      <c r="H929" s="118"/>
    </row>
    <row r="930" spans="7:8">
      <c r="G930" s="118"/>
      <c r="H930" s="118"/>
    </row>
    <row r="931" spans="7:8">
      <c r="G931" s="118"/>
      <c r="H931" s="118"/>
    </row>
    <row r="932" spans="7:8">
      <c r="G932" s="118"/>
      <c r="H932" s="118"/>
    </row>
    <row r="933" spans="7:8">
      <c r="G933" s="118"/>
      <c r="H933" s="118"/>
    </row>
    <row r="934" spans="7:8">
      <c r="G934" s="118"/>
      <c r="H934" s="118"/>
    </row>
    <row r="935" spans="7:8">
      <c r="G935" s="118"/>
      <c r="H935" s="118"/>
    </row>
    <row r="936" spans="7:8">
      <c r="G936" s="118"/>
      <c r="H936" s="118"/>
    </row>
    <row r="937" spans="7:8">
      <c r="G937" s="118"/>
      <c r="H937" s="118"/>
    </row>
    <row r="938" spans="7:8">
      <c r="G938" s="118"/>
      <c r="H938" s="118"/>
    </row>
    <row r="939" spans="7:8">
      <c r="G939" s="118"/>
      <c r="H939" s="118"/>
    </row>
    <row r="940" spans="7:8">
      <c r="G940" s="118"/>
      <c r="H940" s="118"/>
    </row>
    <row r="941" spans="7:8">
      <c r="G941" s="118"/>
      <c r="H941" s="118"/>
    </row>
    <row r="942" spans="7:8">
      <c r="G942" s="118"/>
      <c r="H942" s="118"/>
    </row>
    <row r="943" spans="7:8">
      <c r="G943" s="118"/>
      <c r="H943" s="118"/>
    </row>
    <row r="944" spans="7:8">
      <c r="G944" s="118"/>
      <c r="H944" s="118"/>
    </row>
    <row r="945" spans="7:8">
      <c r="G945" s="118"/>
      <c r="H945" s="118"/>
    </row>
    <row r="946" spans="7:8">
      <c r="G946" s="118"/>
      <c r="H946" s="118"/>
    </row>
    <row r="947" spans="7:8">
      <c r="G947" s="118"/>
      <c r="H947" s="118"/>
    </row>
    <row r="948" spans="7:8">
      <c r="G948" s="118"/>
      <c r="H948" s="118"/>
    </row>
    <row r="949" spans="7:8">
      <c r="G949" s="118"/>
      <c r="H949" s="118"/>
    </row>
    <row r="950" spans="7:8">
      <c r="G950" s="118"/>
      <c r="H950" s="118"/>
    </row>
    <row r="951" spans="7:8">
      <c r="G951" s="118"/>
      <c r="H951" s="118"/>
    </row>
    <row r="952" spans="7:8">
      <c r="G952" s="118"/>
      <c r="H952" s="118"/>
    </row>
    <row r="953" spans="7:8">
      <c r="G953" s="118"/>
      <c r="H953" s="118"/>
    </row>
    <row r="954" spans="7:8">
      <c r="G954" s="118"/>
      <c r="H954" s="118"/>
    </row>
    <row r="955" spans="7:8">
      <c r="G955" s="118"/>
      <c r="H955" s="118"/>
    </row>
    <row r="956" spans="7:8">
      <c r="G956" s="118"/>
      <c r="H956" s="118"/>
    </row>
    <row r="957" spans="7:8">
      <c r="G957" s="118"/>
      <c r="H957" s="118"/>
    </row>
    <row r="958" spans="7:8">
      <c r="G958" s="118"/>
      <c r="H958" s="118"/>
    </row>
    <row r="959" spans="7:8">
      <c r="G959" s="118"/>
      <c r="H959" s="118"/>
    </row>
    <row r="960" spans="7:8">
      <c r="G960" s="118"/>
      <c r="H960" s="118"/>
    </row>
    <row r="961" spans="7:8">
      <c r="G961" s="118"/>
      <c r="H961" s="118"/>
    </row>
    <row r="962" spans="7:8">
      <c r="G962" s="118"/>
      <c r="H962" s="118"/>
    </row>
    <row r="963" spans="7:8">
      <c r="G963" s="118"/>
      <c r="H963" s="118"/>
    </row>
    <row r="964" spans="7:8">
      <c r="G964" s="118"/>
      <c r="H964" s="118"/>
    </row>
    <row r="965" spans="7:8">
      <c r="G965" s="118"/>
      <c r="H965" s="118"/>
    </row>
    <row r="966" spans="7:8">
      <c r="G966" s="118"/>
      <c r="H966" s="118"/>
    </row>
    <row r="967" spans="7:8">
      <c r="G967" s="118"/>
      <c r="H967" s="118"/>
    </row>
    <row r="968" spans="7:8">
      <c r="G968" s="118"/>
      <c r="H968" s="118"/>
    </row>
    <row r="969" spans="7:8">
      <c r="G969" s="118"/>
      <c r="H969" s="118"/>
    </row>
    <row r="970" spans="7:8">
      <c r="G970" s="118"/>
      <c r="H970" s="118"/>
    </row>
    <row r="971" spans="7:8">
      <c r="G971" s="118"/>
      <c r="H971" s="118"/>
    </row>
    <row r="972" spans="7:8">
      <c r="G972" s="118"/>
      <c r="H972" s="118"/>
    </row>
    <row r="973" spans="7:8">
      <c r="G973" s="118"/>
      <c r="H973" s="118"/>
    </row>
    <row r="974" spans="7:8">
      <c r="G974" s="118"/>
      <c r="H974" s="118"/>
    </row>
    <row r="975" spans="7:8">
      <c r="G975" s="118"/>
      <c r="H975" s="118"/>
    </row>
    <row r="976" spans="7:8">
      <c r="G976" s="118"/>
      <c r="H976" s="118"/>
    </row>
    <row r="977" spans="7:8">
      <c r="G977" s="118"/>
      <c r="H977" s="118"/>
    </row>
    <row r="978" spans="7:8">
      <c r="G978" s="118"/>
      <c r="H978" s="118"/>
    </row>
    <row r="979" spans="7:8">
      <c r="G979" s="118"/>
      <c r="H979" s="118"/>
    </row>
    <row r="980" spans="7:8">
      <c r="G980" s="118"/>
      <c r="H980" s="118"/>
    </row>
    <row r="981" spans="7:8">
      <c r="G981" s="118"/>
      <c r="H981" s="118"/>
    </row>
    <row r="982" spans="7:8">
      <c r="G982" s="118"/>
      <c r="H982" s="118"/>
    </row>
    <row r="983" spans="7:8">
      <c r="G983" s="118"/>
      <c r="H983" s="118"/>
    </row>
    <row r="984" spans="7:8">
      <c r="G984" s="118"/>
      <c r="H984" s="118"/>
    </row>
    <row r="985" spans="7:8">
      <c r="G985" s="118"/>
      <c r="H985" s="118"/>
    </row>
    <row r="986" spans="7:8">
      <c r="G986" s="118"/>
      <c r="H986" s="118"/>
    </row>
    <row r="987" spans="7:8">
      <c r="G987" s="118"/>
      <c r="H987" s="118"/>
    </row>
    <row r="988" spans="7:8">
      <c r="G988" s="118"/>
      <c r="H988" s="118"/>
    </row>
    <row r="989" spans="7:8">
      <c r="G989" s="118"/>
      <c r="H989" s="118"/>
    </row>
    <row r="990" spans="7:8">
      <c r="G990" s="118"/>
      <c r="H990" s="118"/>
    </row>
    <row r="991" spans="7:8">
      <c r="G991" s="118"/>
      <c r="H991" s="118"/>
    </row>
    <row r="992" spans="7:8">
      <c r="G992" s="118"/>
      <c r="H992" s="118"/>
    </row>
    <row r="993" spans="7:8">
      <c r="G993" s="118"/>
      <c r="H993" s="118"/>
    </row>
    <row r="994" spans="7:8">
      <c r="G994" s="118"/>
      <c r="H994" s="118"/>
    </row>
    <row r="995" spans="7:8">
      <c r="G995" s="118"/>
      <c r="H995" s="118"/>
    </row>
    <row r="996" spans="7:8">
      <c r="G996" s="118"/>
      <c r="H996" s="118"/>
    </row>
    <row r="997" spans="7:8">
      <c r="G997" s="118"/>
      <c r="H997" s="118"/>
    </row>
    <row r="998" spans="7:8">
      <c r="G998" s="118"/>
      <c r="H998" s="118"/>
    </row>
    <row r="999" spans="7:8">
      <c r="G999" s="118"/>
      <c r="H999" s="118"/>
    </row>
    <row r="1000" spans="7:8">
      <c r="G1000" s="118"/>
      <c r="H1000" s="118"/>
    </row>
    <row r="1001" spans="7:8">
      <c r="G1001" s="118"/>
      <c r="H1001" s="118"/>
    </row>
    <row r="1002" spans="7:8">
      <c r="G1002" s="118"/>
      <c r="H1002" s="118"/>
    </row>
    <row r="1003" spans="7:8">
      <c r="G1003" s="118"/>
      <c r="H1003" s="118"/>
    </row>
    <row r="1004" spans="7:8">
      <c r="G1004" s="118"/>
      <c r="H1004" s="118"/>
    </row>
    <row r="1005" spans="7:8">
      <c r="G1005" s="118"/>
      <c r="H1005" s="118"/>
    </row>
    <row r="1006" spans="7:8">
      <c r="G1006" s="118"/>
      <c r="H1006" s="118"/>
    </row>
    <row r="1007" spans="7:8">
      <c r="G1007" s="118"/>
      <c r="H1007" s="118"/>
    </row>
    <row r="1008" spans="7:8">
      <c r="G1008" s="118"/>
      <c r="H1008" s="118"/>
    </row>
    <row r="1009" spans="7:8">
      <c r="G1009" s="118"/>
      <c r="H1009" s="118"/>
    </row>
    <row r="1010" spans="7:8">
      <c r="G1010" s="118"/>
      <c r="H1010" s="118"/>
    </row>
    <row r="1011" spans="7:8">
      <c r="G1011" s="118"/>
      <c r="H1011" s="118"/>
    </row>
    <row r="1012" spans="7:8">
      <c r="G1012" s="118"/>
      <c r="H1012" s="118"/>
    </row>
    <row r="1013" spans="7:8">
      <c r="G1013" s="118"/>
      <c r="H1013" s="118"/>
    </row>
    <row r="1014" spans="7:8">
      <c r="G1014" s="118"/>
      <c r="H1014" s="118"/>
    </row>
    <row r="1015" spans="7:8">
      <c r="G1015" s="118"/>
      <c r="H1015" s="118"/>
    </row>
    <row r="1016" spans="7:8">
      <c r="G1016" s="118"/>
      <c r="H1016" s="118"/>
    </row>
    <row r="1017" spans="7:8">
      <c r="G1017" s="118"/>
      <c r="H1017" s="118"/>
    </row>
    <row r="1018" spans="7:8">
      <c r="G1018" s="118"/>
      <c r="H1018" s="118"/>
    </row>
    <row r="1019" spans="7:8">
      <c r="G1019" s="118"/>
      <c r="H1019" s="118"/>
    </row>
    <row r="1020" spans="7:8">
      <c r="G1020" s="118"/>
      <c r="H1020" s="118"/>
    </row>
    <row r="1021" spans="7:8">
      <c r="G1021" s="118"/>
      <c r="H1021" s="118"/>
    </row>
    <row r="1022" spans="7:8">
      <c r="G1022" s="118"/>
      <c r="H1022" s="118"/>
    </row>
    <row r="1023" spans="7:8">
      <c r="G1023" s="118"/>
      <c r="H1023" s="118"/>
    </row>
    <row r="1024" spans="7:8">
      <c r="G1024" s="118"/>
      <c r="H1024" s="118"/>
    </row>
    <row r="1025" spans="7:8">
      <c r="G1025" s="118"/>
      <c r="H1025" s="118"/>
    </row>
    <row r="1026" spans="7:8">
      <c r="G1026" s="118"/>
      <c r="H1026" s="118"/>
    </row>
    <row r="1027" spans="7:8">
      <c r="G1027" s="118"/>
      <c r="H1027" s="118"/>
    </row>
    <row r="1028" spans="7:8">
      <c r="G1028" s="118"/>
      <c r="H1028" s="118"/>
    </row>
    <row r="1029" spans="7:8">
      <c r="G1029" s="118"/>
      <c r="H1029" s="118"/>
    </row>
    <row r="1030" spans="7:8">
      <c r="G1030" s="118"/>
      <c r="H1030" s="118"/>
    </row>
    <row r="1031" spans="7:8">
      <c r="G1031" s="118"/>
      <c r="H1031" s="118"/>
    </row>
    <row r="1032" spans="7:8">
      <c r="G1032" s="118"/>
      <c r="H1032" s="118"/>
    </row>
    <row r="1033" spans="7:8">
      <c r="G1033" s="118"/>
      <c r="H1033" s="118"/>
    </row>
    <row r="1034" spans="7:8">
      <c r="G1034" s="118"/>
      <c r="H1034" s="118"/>
    </row>
    <row r="1035" spans="7:8">
      <c r="G1035" s="118"/>
      <c r="H1035" s="118"/>
    </row>
    <row r="1036" spans="7:8">
      <c r="G1036" s="118"/>
      <c r="H1036" s="118"/>
    </row>
    <row r="1037" spans="7:8">
      <c r="G1037" s="118"/>
      <c r="H1037" s="118"/>
    </row>
    <row r="1038" spans="7:8">
      <c r="G1038" s="118"/>
      <c r="H1038" s="118"/>
    </row>
    <row r="1039" spans="7:8">
      <c r="G1039" s="118"/>
      <c r="H1039" s="118"/>
    </row>
    <row r="1040" spans="7:8">
      <c r="G1040" s="118"/>
      <c r="H1040" s="118"/>
    </row>
    <row r="1041" spans="7:8">
      <c r="G1041" s="118"/>
      <c r="H1041" s="118"/>
    </row>
    <row r="1042" spans="7:8">
      <c r="G1042" s="118"/>
      <c r="H1042" s="118"/>
    </row>
    <row r="1043" spans="7:8">
      <c r="G1043" s="118"/>
      <c r="H1043" s="118"/>
    </row>
    <row r="1044" spans="7:8">
      <c r="G1044" s="118"/>
      <c r="H1044" s="118"/>
    </row>
    <row r="1045" spans="7:8">
      <c r="G1045" s="118"/>
      <c r="H1045" s="118"/>
    </row>
    <row r="1046" spans="7:8">
      <c r="G1046" s="118"/>
      <c r="H1046" s="118"/>
    </row>
    <row r="1047" spans="7:8">
      <c r="G1047" s="118"/>
      <c r="H1047" s="118"/>
    </row>
    <row r="1048" spans="7:8">
      <c r="G1048" s="118"/>
      <c r="H1048" s="118"/>
    </row>
    <row r="1049" spans="7:8">
      <c r="G1049" s="118"/>
      <c r="H1049" s="118"/>
    </row>
    <row r="1050" spans="7:8">
      <c r="G1050" s="118"/>
      <c r="H1050" s="118"/>
    </row>
    <row r="1051" spans="7:8">
      <c r="G1051" s="118"/>
      <c r="H1051" s="118"/>
    </row>
    <row r="1052" spans="7:8">
      <c r="G1052" s="118"/>
      <c r="H1052" s="118"/>
    </row>
    <row r="1053" spans="7:8">
      <c r="G1053" s="118"/>
      <c r="H1053" s="118"/>
    </row>
    <row r="1054" spans="7:8">
      <c r="G1054" s="118"/>
      <c r="H1054" s="118"/>
    </row>
    <row r="1055" spans="7:8">
      <c r="G1055" s="118"/>
      <c r="H1055" s="118"/>
    </row>
    <row r="1056" spans="7:8">
      <c r="G1056" s="118"/>
      <c r="H1056" s="118"/>
    </row>
    <row r="1057" spans="7:8">
      <c r="G1057" s="118"/>
      <c r="H1057" s="118"/>
    </row>
    <row r="1058" spans="7:8">
      <c r="G1058" s="118"/>
      <c r="H1058" s="118"/>
    </row>
    <row r="1059" spans="7:8">
      <c r="G1059" s="118"/>
      <c r="H1059" s="118"/>
    </row>
    <row r="1060" spans="7:8">
      <c r="G1060" s="118"/>
      <c r="H1060" s="118"/>
    </row>
    <row r="1061" spans="7:8">
      <c r="G1061" s="118"/>
      <c r="H1061" s="118"/>
    </row>
    <row r="1062" spans="7:8">
      <c r="G1062" s="118"/>
      <c r="H1062" s="118"/>
    </row>
    <row r="1063" spans="7:8">
      <c r="G1063" s="118"/>
      <c r="H1063" s="118"/>
    </row>
    <row r="1064" spans="7:8">
      <c r="G1064" s="118"/>
      <c r="H1064" s="118"/>
    </row>
    <row r="1065" spans="7:8">
      <c r="G1065" s="118"/>
      <c r="H1065" s="118"/>
    </row>
    <row r="1066" spans="7:8">
      <c r="G1066" s="118"/>
      <c r="H1066" s="118"/>
    </row>
    <row r="1067" spans="7:8">
      <c r="G1067" s="118"/>
      <c r="H1067" s="118"/>
    </row>
    <row r="1068" spans="7:8">
      <c r="G1068" s="118"/>
      <c r="H1068" s="118"/>
    </row>
    <row r="1069" spans="7:8">
      <c r="G1069" s="118"/>
      <c r="H1069" s="118"/>
    </row>
    <row r="1070" spans="7:8">
      <c r="G1070" s="118"/>
      <c r="H1070" s="118"/>
    </row>
    <row r="1071" spans="7:8">
      <c r="G1071" s="118"/>
      <c r="H1071" s="118"/>
    </row>
    <row r="1072" spans="7:8">
      <c r="G1072" s="118"/>
      <c r="H1072" s="118"/>
    </row>
    <row r="1073" spans="7:8">
      <c r="G1073" s="118"/>
      <c r="H1073" s="118"/>
    </row>
    <row r="1074" spans="7:8">
      <c r="G1074" s="118"/>
      <c r="H1074" s="118"/>
    </row>
    <row r="1075" spans="7:8">
      <c r="G1075" s="118"/>
      <c r="H1075" s="118"/>
    </row>
    <row r="1076" spans="7:8">
      <c r="G1076" s="118"/>
      <c r="H1076" s="118"/>
    </row>
    <row r="1077" spans="7:8">
      <c r="G1077" s="118"/>
      <c r="H1077" s="118"/>
    </row>
    <row r="1078" spans="7:8">
      <c r="G1078" s="118"/>
      <c r="H1078" s="118"/>
    </row>
    <row r="1079" spans="7:8">
      <c r="G1079" s="118"/>
      <c r="H1079" s="118"/>
    </row>
    <row r="1080" spans="7:8">
      <c r="G1080" s="118"/>
      <c r="H1080" s="118"/>
    </row>
    <row r="1081" spans="7:8">
      <c r="G1081" s="118"/>
      <c r="H1081" s="118"/>
    </row>
    <row r="1082" spans="7:8">
      <c r="G1082" s="118"/>
      <c r="H1082" s="118"/>
    </row>
    <row r="1083" spans="7:8">
      <c r="G1083" s="118"/>
      <c r="H1083" s="118"/>
    </row>
    <row r="1084" spans="7:8">
      <c r="G1084" s="118"/>
      <c r="H1084" s="118"/>
    </row>
    <row r="1085" spans="7:8">
      <c r="G1085" s="118"/>
      <c r="H1085" s="118"/>
    </row>
    <row r="1086" spans="7:8">
      <c r="G1086" s="118"/>
      <c r="H1086" s="118"/>
    </row>
    <row r="1087" spans="7:8">
      <c r="G1087" s="118"/>
      <c r="H1087" s="118"/>
    </row>
    <row r="1088" spans="7:8">
      <c r="G1088" s="118"/>
      <c r="H1088" s="118"/>
    </row>
    <row r="1089" spans="7:8">
      <c r="G1089" s="118"/>
      <c r="H1089" s="118"/>
    </row>
    <row r="1090" spans="7:8">
      <c r="G1090" s="118"/>
      <c r="H1090" s="118"/>
    </row>
    <row r="1091" spans="7:8">
      <c r="G1091" s="118"/>
      <c r="H1091" s="118"/>
    </row>
    <row r="1092" spans="7:8">
      <c r="G1092" s="118"/>
      <c r="H1092" s="118"/>
    </row>
    <row r="1093" spans="7:8">
      <c r="G1093" s="118"/>
      <c r="H1093" s="118"/>
    </row>
    <row r="1094" spans="7:8">
      <c r="G1094" s="118"/>
      <c r="H1094" s="118"/>
    </row>
    <row r="1095" spans="7:8">
      <c r="G1095" s="118"/>
      <c r="H1095" s="118"/>
    </row>
    <row r="1096" spans="7:8">
      <c r="G1096" s="118"/>
      <c r="H1096" s="118"/>
    </row>
    <row r="1097" spans="7:8">
      <c r="G1097" s="118"/>
      <c r="H1097" s="118"/>
    </row>
    <row r="1098" spans="7:8">
      <c r="G1098" s="118"/>
      <c r="H1098" s="118"/>
    </row>
    <row r="1099" spans="7:8">
      <c r="G1099" s="118"/>
      <c r="H1099" s="118"/>
    </row>
    <row r="1100" spans="7:8">
      <c r="G1100" s="118"/>
      <c r="H1100" s="118"/>
    </row>
    <row r="1101" spans="7:8">
      <c r="G1101" s="118"/>
      <c r="H1101" s="118"/>
    </row>
    <row r="1102" spans="7:8">
      <c r="G1102" s="118"/>
      <c r="H1102" s="118"/>
    </row>
    <row r="1103" spans="7:8">
      <c r="G1103" s="118"/>
      <c r="H1103" s="118"/>
    </row>
    <row r="1104" spans="7:8">
      <c r="G1104" s="118"/>
      <c r="H1104" s="118"/>
    </row>
    <row r="1105" spans="7:8">
      <c r="G1105" s="118"/>
      <c r="H1105" s="118"/>
    </row>
    <row r="1106" spans="7:8">
      <c r="G1106" s="118"/>
      <c r="H1106" s="118"/>
    </row>
    <row r="1107" spans="7:8">
      <c r="G1107" s="118"/>
      <c r="H1107" s="118"/>
    </row>
    <row r="1108" spans="7:8">
      <c r="G1108" s="118"/>
      <c r="H1108" s="118"/>
    </row>
    <row r="1109" spans="7:8">
      <c r="G1109" s="118"/>
      <c r="H1109" s="118"/>
    </row>
    <row r="1110" spans="7:8">
      <c r="G1110" s="118"/>
      <c r="H1110" s="118"/>
    </row>
    <row r="1111" spans="7:8">
      <c r="G1111" s="118"/>
      <c r="H1111" s="118"/>
    </row>
    <row r="1112" spans="7:8">
      <c r="G1112" s="118"/>
      <c r="H1112" s="118"/>
    </row>
    <row r="1113" spans="7:8">
      <c r="G1113" s="118"/>
      <c r="H1113" s="118"/>
    </row>
    <row r="1114" spans="7:8">
      <c r="G1114" s="118"/>
      <c r="H1114" s="118"/>
    </row>
    <row r="1115" spans="7:8">
      <c r="G1115" s="118"/>
      <c r="H1115" s="118"/>
    </row>
    <row r="1116" spans="7:8">
      <c r="G1116" s="118"/>
      <c r="H1116" s="118"/>
    </row>
    <row r="1117" spans="7:8">
      <c r="G1117" s="118"/>
      <c r="H1117" s="118"/>
    </row>
    <row r="1118" spans="7:8">
      <c r="G1118" s="118"/>
      <c r="H1118" s="118"/>
    </row>
    <row r="1119" spans="7:8">
      <c r="G1119" s="118"/>
      <c r="H1119" s="118"/>
    </row>
    <row r="1120" spans="7:8">
      <c r="G1120" s="118"/>
      <c r="H1120" s="118"/>
    </row>
    <row r="1121" spans="7:8">
      <c r="G1121" s="118"/>
      <c r="H1121" s="118"/>
    </row>
    <row r="1122" spans="7:8">
      <c r="G1122" s="118"/>
      <c r="H1122" s="118"/>
    </row>
    <row r="1123" spans="7:8">
      <c r="G1123" s="118"/>
      <c r="H1123" s="118"/>
    </row>
    <row r="1124" spans="7:8">
      <c r="G1124" s="118"/>
      <c r="H1124" s="118"/>
    </row>
    <row r="1125" spans="7:8">
      <c r="G1125" s="118"/>
      <c r="H1125" s="118"/>
    </row>
    <row r="1126" spans="7:8">
      <c r="G1126" s="118"/>
      <c r="H1126" s="118"/>
    </row>
    <row r="1127" spans="7:8">
      <c r="G1127" s="118"/>
      <c r="H1127" s="118"/>
    </row>
    <row r="1128" spans="7:8">
      <c r="G1128" s="118"/>
      <c r="H1128" s="118"/>
    </row>
  </sheetData>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2012/13&amp;C&amp;9&amp;P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248"/>
  <sheetViews>
    <sheetView zoomScaleNormal="100" workbookViewId="0">
      <pane ySplit="3" topLeftCell="A4" activePane="bottomLeft" state="frozen"/>
      <selection activeCell="E6" sqref="E6"/>
      <selection pane="bottomLeft" activeCell="D1" sqref="D1"/>
    </sheetView>
  </sheetViews>
  <sheetFormatPr defaultRowHeight="12.75" customHeight="1"/>
  <cols>
    <col min="1" max="1" width="22.42578125" style="22" customWidth="1"/>
    <col min="2" max="2" width="19.85546875" style="22" customWidth="1"/>
    <col min="3" max="3" width="20" style="22" customWidth="1"/>
    <col min="4" max="4" width="18.7109375" style="32" customWidth="1"/>
    <col min="5" max="5" width="12.7109375" style="26" bestFit="1" customWidth="1"/>
    <col min="6" max="6" width="9.140625" style="22"/>
    <col min="7" max="7" width="23" style="22" bestFit="1" customWidth="1"/>
    <col min="8" max="8" width="14.140625" style="22" bestFit="1" customWidth="1"/>
    <col min="9" max="9" width="18.42578125" style="22" bestFit="1" customWidth="1"/>
    <col min="10" max="10" width="11.140625" style="22" bestFit="1" customWidth="1"/>
    <col min="11" max="16384" width="9.140625" style="22"/>
  </cols>
  <sheetData>
    <row r="1" spans="1:10" ht="14.25" customHeight="1">
      <c r="A1" s="40" t="s">
        <v>584</v>
      </c>
      <c r="E1" s="253"/>
      <c r="G1"/>
      <c r="H1"/>
      <c r="I1"/>
      <c r="J1"/>
    </row>
    <row r="2" spans="1:10" ht="12.75" customHeight="1">
      <c r="G2"/>
      <c r="H2"/>
      <c r="I2"/>
      <c r="J2"/>
    </row>
    <row r="3" spans="1:10" s="272" customFormat="1" ht="13.5" customHeight="1">
      <c r="A3" s="5"/>
      <c r="B3" s="115" t="s">
        <v>60</v>
      </c>
      <c r="C3" s="115" t="s">
        <v>61</v>
      </c>
      <c r="D3" s="433" t="s">
        <v>62</v>
      </c>
      <c r="G3" s="10"/>
      <c r="H3" s="10"/>
      <c r="I3" s="10"/>
      <c r="J3" s="10"/>
    </row>
    <row r="4" spans="1:10" ht="13.5" customHeight="1">
      <c r="A4" s="4" t="s">
        <v>530</v>
      </c>
      <c r="B4" s="185">
        <v>66847</v>
      </c>
      <c r="C4" s="185">
        <v>10732</v>
      </c>
      <c r="D4" s="185">
        <v>77579</v>
      </c>
      <c r="E4" s="252"/>
    </row>
    <row r="5" spans="1:10" ht="13.5" customHeight="1">
      <c r="A5" s="4" t="s">
        <v>310</v>
      </c>
      <c r="B5" s="185">
        <v>82193</v>
      </c>
      <c r="C5" s="185">
        <v>3416</v>
      </c>
      <c r="D5" s="185">
        <v>85609</v>
      </c>
      <c r="E5" s="252"/>
    </row>
    <row r="6" spans="1:10" ht="13.5" customHeight="1">
      <c r="A6" s="4" t="s">
        <v>391</v>
      </c>
      <c r="B6" s="185">
        <v>89384</v>
      </c>
      <c r="C6" s="185">
        <v>1996</v>
      </c>
      <c r="D6" s="185">
        <v>91380</v>
      </c>
      <c r="E6" s="252"/>
    </row>
    <row r="7" spans="1:10" ht="13.5" customHeight="1">
      <c r="A7" s="4" t="s">
        <v>392</v>
      </c>
      <c r="B7" s="185">
        <v>104771</v>
      </c>
      <c r="C7" s="185">
        <v>7244</v>
      </c>
      <c r="D7" s="185">
        <v>112015</v>
      </c>
      <c r="E7" s="252"/>
    </row>
    <row r="8" spans="1:10" ht="13.5" customHeight="1">
      <c r="A8" s="4" t="s">
        <v>452</v>
      </c>
      <c r="B8" s="185">
        <v>13670</v>
      </c>
      <c r="C8" s="4">
        <v>156</v>
      </c>
      <c r="D8" s="185">
        <v>13826</v>
      </c>
      <c r="E8" s="252"/>
    </row>
    <row r="9" spans="1:10" ht="13.5" customHeight="1">
      <c r="A9" s="4" t="s">
        <v>394</v>
      </c>
      <c r="B9" s="185">
        <v>182082</v>
      </c>
      <c r="C9" s="185">
        <v>24240</v>
      </c>
      <c r="D9" s="185">
        <v>206322</v>
      </c>
      <c r="E9" s="252"/>
    </row>
    <row r="10" spans="1:10" ht="13.5" customHeight="1">
      <c r="A10" s="4" t="s">
        <v>453</v>
      </c>
      <c r="B10" s="185">
        <v>99255</v>
      </c>
      <c r="C10" s="185">
        <v>4372</v>
      </c>
      <c r="D10" s="185">
        <v>103627</v>
      </c>
      <c r="E10" s="252"/>
    </row>
    <row r="11" spans="1:10" ht="13.5" customHeight="1">
      <c r="A11" s="4" t="s">
        <v>454</v>
      </c>
      <c r="B11" s="185">
        <v>76478</v>
      </c>
      <c r="C11" s="185">
        <v>4813</v>
      </c>
      <c r="D11" s="185">
        <v>81291</v>
      </c>
      <c r="E11" s="252"/>
    </row>
    <row r="12" spans="1:10" ht="13.5" customHeight="1">
      <c r="A12" s="4" t="s">
        <v>457</v>
      </c>
      <c r="B12" s="185">
        <v>40725</v>
      </c>
      <c r="C12" s="4">
        <v>428</v>
      </c>
      <c r="D12" s="185">
        <v>41153</v>
      </c>
      <c r="E12" s="252"/>
    </row>
    <row r="13" spans="1:10" ht="13.5" customHeight="1">
      <c r="A13" s="4" t="s">
        <v>396</v>
      </c>
      <c r="B13" s="185">
        <v>353780</v>
      </c>
      <c r="C13" s="185">
        <v>17470</v>
      </c>
      <c r="D13" s="185">
        <v>371250</v>
      </c>
      <c r="E13" s="252"/>
    </row>
    <row r="14" spans="1:10" ht="13.5" customHeight="1">
      <c r="A14" s="4" t="s">
        <v>458</v>
      </c>
      <c r="B14" s="185">
        <v>23630</v>
      </c>
      <c r="C14" s="4">
        <v>290</v>
      </c>
      <c r="D14" s="185">
        <v>23920</v>
      </c>
      <c r="E14" s="252"/>
    </row>
    <row r="15" spans="1:10" ht="13.5" customHeight="1">
      <c r="A15" s="4" t="s">
        <v>398</v>
      </c>
      <c r="B15" s="185">
        <v>115870</v>
      </c>
      <c r="C15" s="185">
        <v>12561</v>
      </c>
      <c r="D15" s="185">
        <v>128431</v>
      </c>
      <c r="E15" s="252"/>
    </row>
    <row r="16" spans="1:10" ht="13.5" customHeight="1">
      <c r="A16" s="4" t="s">
        <v>170</v>
      </c>
      <c r="B16" s="185">
        <v>83804</v>
      </c>
      <c r="C16" s="185">
        <v>3721</v>
      </c>
      <c r="D16" s="185">
        <v>87525</v>
      </c>
      <c r="E16" s="252"/>
    </row>
    <row r="17" spans="1:5" ht="13.5" customHeight="1">
      <c r="A17" s="4" t="s">
        <v>463</v>
      </c>
      <c r="B17" s="185">
        <v>17696</v>
      </c>
      <c r="C17" s="4">
        <v>270</v>
      </c>
      <c r="D17" s="185">
        <v>17966</v>
      </c>
      <c r="E17" s="252"/>
    </row>
    <row r="18" spans="1:5" ht="13.5" customHeight="1">
      <c r="A18" s="4" t="s">
        <v>465</v>
      </c>
      <c r="B18" s="185">
        <v>44227</v>
      </c>
      <c r="C18" s="185">
        <v>2826</v>
      </c>
      <c r="D18" s="185">
        <v>47053</v>
      </c>
      <c r="E18" s="252"/>
    </row>
    <row r="19" spans="1:5" ht="13.5" customHeight="1">
      <c r="A19" s="4" t="s">
        <v>400</v>
      </c>
      <c r="B19" s="185">
        <v>65942</v>
      </c>
      <c r="C19" s="185">
        <v>16232</v>
      </c>
      <c r="D19" s="185">
        <v>82174</v>
      </c>
      <c r="E19" s="252"/>
    </row>
    <row r="20" spans="1:5" ht="13.5" customHeight="1">
      <c r="A20" s="4" t="s">
        <v>401</v>
      </c>
      <c r="B20" s="185">
        <v>83607</v>
      </c>
      <c r="C20" s="185">
        <v>6238</v>
      </c>
      <c r="D20" s="185">
        <v>89845</v>
      </c>
      <c r="E20" s="252"/>
    </row>
    <row r="21" spans="1:5" ht="13.5" customHeight="1">
      <c r="A21" s="4" t="s">
        <v>402</v>
      </c>
      <c r="B21" s="185">
        <v>181876</v>
      </c>
      <c r="C21" s="185">
        <v>28486</v>
      </c>
      <c r="D21" s="185">
        <v>210362</v>
      </c>
      <c r="E21" s="252"/>
    </row>
    <row r="22" spans="1:5" ht="13.5" customHeight="1">
      <c r="A22" s="4" t="s">
        <v>193</v>
      </c>
      <c r="B22" s="185">
        <v>132183</v>
      </c>
      <c r="C22" s="185">
        <v>6418</v>
      </c>
      <c r="D22" s="185">
        <v>138601</v>
      </c>
      <c r="E22" s="252"/>
    </row>
    <row r="23" spans="1:5" ht="13.5" customHeight="1">
      <c r="A23" s="4" t="s">
        <v>403</v>
      </c>
      <c r="B23" s="185">
        <v>141154</v>
      </c>
      <c r="C23" s="185">
        <v>11199</v>
      </c>
      <c r="D23" s="185">
        <v>152353</v>
      </c>
      <c r="E23" s="252"/>
    </row>
    <row r="24" spans="1:5" ht="13.5" customHeight="1">
      <c r="A24" s="4" t="s">
        <v>311</v>
      </c>
      <c r="B24" s="185">
        <v>30075</v>
      </c>
      <c r="C24" s="185">
        <v>3846</v>
      </c>
      <c r="D24" s="185">
        <v>33921</v>
      </c>
      <c r="E24" s="252"/>
    </row>
    <row r="25" spans="1:5" ht="13.5" customHeight="1">
      <c r="A25" s="4" t="s">
        <v>312</v>
      </c>
      <c r="B25" s="185">
        <v>159464</v>
      </c>
      <c r="C25" s="185">
        <v>2232</v>
      </c>
      <c r="D25" s="185">
        <v>161696</v>
      </c>
      <c r="E25" s="252"/>
    </row>
    <row r="26" spans="1:5" ht="13.5" customHeight="1">
      <c r="A26" s="4" t="s">
        <v>194</v>
      </c>
      <c r="B26" s="185">
        <v>177164</v>
      </c>
      <c r="C26" s="185">
        <v>24687</v>
      </c>
      <c r="D26" s="185">
        <v>201851</v>
      </c>
      <c r="E26" s="252"/>
    </row>
    <row r="27" spans="1:5" ht="13.5" customHeight="1">
      <c r="A27" s="4" t="s">
        <v>405</v>
      </c>
      <c r="B27" s="185">
        <v>95110</v>
      </c>
      <c r="C27" s="185">
        <v>6679</v>
      </c>
      <c r="D27" s="185">
        <v>101789</v>
      </c>
      <c r="E27" s="252"/>
    </row>
    <row r="28" spans="1:5" ht="13.5" customHeight="1">
      <c r="A28" s="4" t="s">
        <v>313</v>
      </c>
      <c r="B28" s="185">
        <v>121891</v>
      </c>
      <c r="C28" s="185">
        <v>6813</v>
      </c>
      <c r="D28" s="185">
        <v>128704</v>
      </c>
      <c r="E28" s="252"/>
    </row>
    <row r="29" spans="1:5" ht="13.5" customHeight="1">
      <c r="A29" s="4" t="s">
        <v>471</v>
      </c>
      <c r="B29" s="185">
        <v>23974</v>
      </c>
      <c r="C29" s="185">
        <v>1251</v>
      </c>
      <c r="D29" s="185">
        <v>25225</v>
      </c>
      <c r="E29" s="252"/>
    </row>
    <row r="30" spans="1:5" ht="13.5" customHeight="1">
      <c r="A30" s="4" t="s">
        <v>472</v>
      </c>
      <c r="B30" s="185">
        <v>87416</v>
      </c>
      <c r="C30" s="185">
        <v>8441</v>
      </c>
      <c r="D30" s="185">
        <v>95857</v>
      </c>
      <c r="E30" s="252"/>
    </row>
    <row r="31" spans="1:5" ht="13.5" customHeight="1">
      <c r="A31" s="4" t="s">
        <v>484</v>
      </c>
      <c r="B31" s="185">
        <v>90729</v>
      </c>
      <c r="C31" s="185">
        <v>1489</v>
      </c>
      <c r="D31" s="185">
        <v>92218</v>
      </c>
      <c r="E31" s="252"/>
    </row>
    <row r="32" spans="1:5" ht="13.5" customHeight="1">
      <c r="A32" s="4" t="s">
        <v>406</v>
      </c>
      <c r="B32" s="185">
        <v>220531</v>
      </c>
      <c r="C32" s="185">
        <v>16894</v>
      </c>
      <c r="D32" s="185">
        <v>237425</v>
      </c>
      <c r="E32" s="252"/>
    </row>
    <row r="33" spans="1:5" ht="13.5" customHeight="1">
      <c r="A33" s="4" t="s">
        <v>152</v>
      </c>
      <c r="B33" s="185">
        <v>36753</v>
      </c>
      <c r="C33" s="4">
        <v>581</v>
      </c>
      <c r="D33" s="185">
        <v>37334</v>
      </c>
      <c r="E33" s="252"/>
    </row>
    <row r="34" spans="1:5" ht="13.5" customHeight="1">
      <c r="A34" s="4" t="s">
        <v>407</v>
      </c>
      <c r="B34" s="185">
        <v>173385</v>
      </c>
      <c r="C34" s="185">
        <v>14408</v>
      </c>
      <c r="D34" s="185">
        <v>187793</v>
      </c>
      <c r="E34" s="252"/>
    </row>
    <row r="35" spans="1:5" ht="13.5" customHeight="1">
      <c r="A35" s="4" t="s">
        <v>157</v>
      </c>
      <c r="B35" s="185">
        <v>50458</v>
      </c>
      <c r="C35" s="185">
        <v>7110</v>
      </c>
      <c r="D35" s="185">
        <v>57568</v>
      </c>
      <c r="E35" s="252"/>
    </row>
    <row r="36" spans="1:5" ht="13.5" customHeight="1">
      <c r="A36" s="4" t="s">
        <v>488</v>
      </c>
      <c r="B36" s="185">
        <v>84495</v>
      </c>
      <c r="C36" s="185">
        <v>2400</v>
      </c>
      <c r="D36" s="185">
        <v>86895</v>
      </c>
      <c r="E36" s="252"/>
    </row>
    <row r="37" spans="1:5" ht="13.5" customHeight="1">
      <c r="A37" s="4" t="s">
        <v>489</v>
      </c>
      <c r="B37" s="185">
        <v>84201</v>
      </c>
      <c r="C37" s="185">
        <v>1425</v>
      </c>
      <c r="D37" s="185">
        <v>85626</v>
      </c>
      <c r="E37" s="252"/>
    </row>
    <row r="38" spans="1:5" ht="13.5" customHeight="1">
      <c r="A38" s="4" t="s">
        <v>171</v>
      </c>
      <c r="B38" s="185">
        <v>13472</v>
      </c>
      <c r="C38" s="4">
        <v>437</v>
      </c>
      <c r="D38" s="185">
        <v>13909</v>
      </c>
      <c r="E38" s="252"/>
    </row>
    <row r="39" spans="1:5" ht="13.5" customHeight="1">
      <c r="A39" s="4" t="s">
        <v>492</v>
      </c>
      <c r="B39" s="185">
        <v>16870</v>
      </c>
      <c r="C39" s="4">
        <v>158</v>
      </c>
      <c r="D39" s="185">
        <v>17028</v>
      </c>
      <c r="E39" s="252"/>
    </row>
    <row r="40" spans="1:5" ht="13.5" customHeight="1">
      <c r="A40" s="4" t="s">
        <v>493</v>
      </c>
      <c r="B40" s="185">
        <v>13785</v>
      </c>
      <c r="C40" s="4">
        <v>94</v>
      </c>
      <c r="D40" s="185">
        <v>13879</v>
      </c>
      <c r="E40" s="252"/>
    </row>
    <row r="41" spans="1:5" ht="13.5" customHeight="1">
      <c r="A41" s="4" t="s">
        <v>409</v>
      </c>
      <c r="B41" s="185">
        <v>115759</v>
      </c>
      <c r="C41" s="185">
        <v>20694</v>
      </c>
      <c r="D41" s="185">
        <v>136453</v>
      </c>
      <c r="E41" s="252"/>
    </row>
    <row r="42" spans="1:5" ht="13.5" customHeight="1">
      <c r="A42" s="4" t="s">
        <v>525</v>
      </c>
      <c r="B42" s="185">
        <v>189836</v>
      </c>
      <c r="C42" s="185">
        <v>10315</v>
      </c>
      <c r="D42" s="185">
        <v>200151</v>
      </c>
      <c r="E42" s="252"/>
    </row>
    <row r="43" spans="1:5" ht="13.5" customHeight="1">
      <c r="A43" s="4" t="s">
        <v>411</v>
      </c>
      <c r="B43" s="185">
        <v>132651</v>
      </c>
      <c r="C43" s="185">
        <v>14640</v>
      </c>
      <c r="D43" s="185">
        <v>147291</v>
      </c>
      <c r="E43" s="252"/>
    </row>
    <row r="44" spans="1:5" ht="13.5" customHeight="1">
      <c r="A44" s="4" t="s">
        <v>412</v>
      </c>
      <c r="B44" s="185">
        <v>202116</v>
      </c>
      <c r="C44" s="185">
        <v>15419</v>
      </c>
      <c r="D44" s="185">
        <v>217535</v>
      </c>
      <c r="E44" s="252"/>
    </row>
    <row r="45" spans="1:5" ht="13.5" customHeight="1">
      <c r="A45" s="4" t="s">
        <v>414</v>
      </c>
      <c r="B45" s="185">
        <v>106422</v>
      </c>
      <c r="C45" s="185">
        <v>12464</v>
      </c>
      <c r="D45" s="185">
        <v>118886</v>
      </c>
      <c r="E45" s="252"/>
    </row>
    <row r="46" spans="1:5" ht="13.5" customHeight="1">
      <c r="A46" s="4" t="s">
        <v>496</v>
      </c>
      <c r="B46" s="185">
        <v>45885</v>
      </c>
      <c r="C46" s="185">
        <v>3340</v>
      </c>
      <c r="D46" s="185">
        <v>49225</v>
      </c>
      <c r="E46" s="252"/>
    </row>
    <row r="47" spans="1:5" ht="13.5" customHeight="1">
      <c r="A47" s="4" t="s">
        <v>499</v>
      </c>
      <c r="B47" s="185">
        <v>61283</v>
      </c>
      <c r="C47" s="185">
        <v>1797</v>
      </c>
      <c r="D47" s="185">
        <v>63080</v>
      </c>
      <c r="E47" s="252"/>
    </row>
    <row r="48" spans="1:5" ht="13.5" customHeight="1">
      <c r="A48" s="4" t="s">
        <v>416</v>
      </c>
      <c r="B48" s="185">
        <v>45621</v>
      </c>
      <c r="C48" s="185">
        <v>2957</v>
      </c>
      <c r="D48" s="185">
        <v>48578</v>
      </c>
      <c r="E48" s="252"/>
    </row>
    <row r="49" spans="1:5" ht="13.5" customHeight="1">
      <c r="A49" s="4" t="s">
        <v>417</v>
      </c>
      <c r="B49" s="185">
        <v>105466</v>
      </c>
      <c r="C49" s="185">
        <v>6746</v>
      </c>
      <c r="D49" s="185">
        <v>112212</v>
      </c>
      <c r="E49" s="252"/>
    </row>
    <row r="50" spans="1:5" ht="13.5" customHeight="1">
      <c r="A50" s="4" t="s">
        <v>201</v>
      </c>
      <c r="B50" s="185">
        <v>196992</v>
      </c>
      <c r="C50" s="185">
        <v>37951</v>
      </c>
      <c r="D50" s="185">
        <v>234943</v>
      </c>
      <c r="E50" s="252"/>
    </row>
    <row r="51" spans="1:5" ht="13.5" customHeight="1">
      <c r="A51" s="4" t="s">
        <v>501</v>
      </c>
      <c r="B51" s="185">
        <v>33695</v>
      </c>
      <c r="C51" s="185">
        <v>1113</v>
      </c>
      <c r="D51" s="185">
        <v>34808</v>
      </c>
      <c r="E51" s="252"/>
    </row>
    <row r="52" spans="1:5" ht="13.5" customHeight="1">
      <c r="A52" s="4" t="s">
        <v>420</v>
      </c>
      <c r="B52" s="185">
        <v>269218</v>
      </c>
      <c r="C52" s="185">
        <v>11200</v>
      </c>
      <c r="D52" s="185">
        <v>280418</v>
      </c>
      <c r="E52" s="188"/>
    </row>
    <row r="53" spans="1:5" ht="13.5" customHeight="1">
      <c r="A53" s="4" t="s">
        <v>421</v>
      </c>
      <c r="B53" s="185">
        <v>177668</v>
      </c>
      <c r="C53" s="185">
        <v>60578</v>
      </c>
      <c r="D53" s="185">
        <v>238246</v>
      </c>
      <c r="E53" s="188"/>
    </row>
    <row r="54" spans="1:5" ht="13.5" customHeight="1">
      <c r="A54" s="4" t="s">
        <v>502</v>
      </c>
      <c r="B54" s="185">
        <v>42626</v>
      </c>
      <c r="C54" s="4">
        <v>471</v>
      </c>
      <c r="D54" s="185">
        <v>43097</v>
      </c>
      <c r="E54" s="252"/>
    </row>
    <row r="55" spans="1:5" ht="13.5" customHeight="1">
      <c r="A55" s="4" t="s">
        <v>422</v>
      </c>
      <c r="B55" s="185">
        <v>122257</v>
      </c>
      <c r="C55" s="185">
        <v>10812</v>
      </c>
      <c r="D55" s="185">
        <v>133069</v>
      </c>
      <c r="E55" s="252"/>
    </row>
    <row r="56" spans="1:5" ht="13.5" customHeight="1">
      <c r="A56" s="4" t="s">
        <v>504</v>
      </c>
      <c r="B56" s="185">
        <v>68728</v>
      </c>
      <c r="C56" s="185">
        <v>4647</v>
      </c>
      <c r="D56" s="185">
        <v>73375</v>
      </c>
      <c r="E56" s="252"/>
    </row>
    <row r="57" spans="1:5" ht="13.5" customHeight="1">
      <c r="A57" s="4" t="s">
        <v>423</v>
      </c>
      <c r="B57" s="185">
        <v>209006</v>
      </c>
      <c r="C57" s="185">
        <v>20231</v>
      </c>
      <c r="D57" s="185">
        <v>229237</v>
      </c>
      <c r="E57" s="252"/>
    </row>
    <row r="58" spans="1:5" ht="13.5" customHeight="1">
      <c r="A58" s="49"/>
      <c r="B58"/>
      <c r="C58"/>
      <c r="D58" s="446"/>
    </row>
    <row r="59" spans="1:5" ht="13.5" customHeight="1">
      <c r="A59" s="49"/>
      <c r="B59"/>
      <c r="C59"/>
      <c r="D59" s="446"/>
    </row>
    <row r="60" spans="1:5" ht="13.5" customHeight="1">
      <c r="A60" s="49"/>
      <c r="B60"/>
      <c r="C60"/>
      <c r="D60" s="446"/>
    </row>
    <row r="61" spans="1:5" ht="13.5" customHeight="1">
      <c r="A61" s="49"/>
      <c r="B61"/>
      <c r="C61"/>
      <c r="D61" s="446"/>
    </row>
    <row r="62" spans="1:5" ht="13.5" customHeight="1">
      <c r="A62" s="49"/>
      <c r="B62"/>
      <c r="C62"/>
      <c r="D62" s="446"/>
    </row>
    <row r="63" spans="1:5" ht="13.5" customHeight="1">
      <c r="A63" s="49"/>
      <c r="B63"/>
      <c r="C63"/>
      <c r="D63" s="446"/>
    </row>
    <row r="64" spans="1:5" ht="13.5" customHeight="1">
      <c r="A64" s="49"/>
      <c r="B64"/>
      <c r="C64"/>
      <c r="D64" s="446"/>
    </row>
    <row r="65" spans="1:4" ht="13.5" customHeight="1">
      <c r="A65" s="49"/>
      <c r="B65"/>
      <c r="C65"/>
      <c r="D65" s="446"/>
    </row>
    <row r="66" spans="1:4" ht="13.5" customHeight="1">
      <c r="A66" s="49"/>
      <c r="B66"/>
      <c r="C66"/>
      <c r="D66" s="446"/>
    </row>
    <row r="67" spans="1:4" ht="13.5" customHeight="1">
      <c r="A67" s="49"/>
      <c r="B67"/>
      <c r="C67"/>
      <c r="D67" s="446"/>
    </row>
    <row r="68" spans="1:4" ht="13.5" customHeight="1">
      <c r="A68" s="49"/>
      <c r="B68"/>
      <c r="C68"/>
      <c r="D68" s="446"/>
    </row>
    <row r="69" spans="1:4" ht="13.5" customHeight="1">
      <c r="A69" s="49"/>
      <c r="B69"/>
      <c r="C69"/>
      <c r="D69" s="446"/>
    </row>
    <row r="70" spans="1:4" ht="13.5" customHeight="1">
      <c r="A70" s="49"/>
      <c r="B70"/>
      <c r="C70"/>
      <c r="D70" s="446"/>
    </row>
    <row r="71" spans="1:4" ht="13.5" customHeight="1">
      <c r="A71" s="49"/>
      <c r="B71"/>
      <c r="C71"/>
      <c r="D71" s="446"/>
    </row>
    <row r="72" spans="1:4" ht="13.5" customHeight="1">
      <c r="A72" s="49"/>
      <c r="B72"/>
      <c r="C72"/>
      <c r="D72" s="446"/>
    </row>
    <row r="73" spans="1:4" ht="13.5" customHeight="1">
      <c r="A73" s="49"/>
      <c r="B73"/>
      <c r="C73"/>
      <c r="D73" s="446"/>
    </row>
    <row r="74" spans="1:4" ht="13.5" customHeight="1">
      <c r="A74" s="49"/>
      <c r="B74"/>
      <c r="C74"/>
      <c r="D74" s="446"/>
    </row>
    <row r="75" spans="1:4" ht="13.5" customHeight="1">
      <c r="A75" s="49"/>
      <c r="B75"/>
      <c r="C75"/>
      <c r="D75" s="446"/>
    </row>
    <row r="76" spans="1:4" ht="13.5" customHeight="1">
      <c r="A76" s="49"/>
      <c r="B76"/>
      <c r="C76"/>
      <c r="D76" s="446"/>
    </row>
    <row r="77" spans="1:4" ht="13.5" customHeight="1">
      <c r="A77" s="49"/>
      <c r="B77"/>
      <c r="C77"/>
      <c r="D77" s="446"/>
    </row>
    <row r="78" spans="1:4" ht="13.5" customHeight="1">
      <c r="A78" s="49"/>
      <c r="B78"/>
      <c r="C78"/>
      <c r="D78" s="446"/>
    </row>
    <row r="79" spans="1:4" ht="13.5" customHeight="1">
      <c r="A79" s="49"/>
      <c r="B79"/>
      <c r="C79"/>
      <c r="D79" s="446"/>
    </row>
    <row r="80" spans="1:4" ht="13.5" customHeight="1">
      <c r="A80" s="49"/>
      <c r="B80"/>
      <c r="C80"/>
      <c r="D80" s="446"/>
    </row>
    <row r="81" spans="1:4" ht="13.5" customHeight="1">
      <c r="A81" s="49"/>
      <c r="B81"/>
      <c r="C81"/>
      <c r="D81" s="446"/>
    </row>
    <row r="82" spans="1:4" ht="13.5" customHeight="1">
      <c r="A82" s="49"/>
      <c r="B82"/>
      <c r="C82"/>
      <c r="D82" s="446"/>
    </row>
    <row r="83" spans="1:4" ht="13.5" customHeight="1">
      <c r="A83" s="49"/>
      <c r="B83"/>
      <c r="C83"/>
      <c r="D83" s="446"/>
    </row>
    <row r="84" spans="1:4" ht="13.5" customHeight="1">
      <c r="A84" s="49"/>
      <c r="B84"/>
      <c r="C84"/>
      <c r="D84" s="446"/>
    </row>
    <row r="85" spans="1:4" ht="13.5" customHeight="1">
      <c r="A85" s="49"/>
      <c r="B85"/>
      <c r="C85"/>
      <c r="D85" s="446"/>
    </row>
    <row r="86" spans="1:4" ht="13.5" customHeight="1">
      <c r="A86" s="49"/>
      <c r="B86"/>
      <c r="C86"/>
      <c r="D86" s="446"/>
    </row>
    <row r="87" spans="1:4" ht="13.5" customHeight="1">
      <c r="A87" s="49"/>
      <c r="B87"/>
      <c r="C87"/>
      <c r="D87" s="446"/>
    </row>
    <row r="88" spans="1:4" ht="13.5" customHeight="1">
      <c r="A88" s="49"/>
      <c r="B88"/>
      <c r="C88"/>
      <c r="D88" s="446"/>
    </row>
    <row r="89" spans="1:4" ht="13.5" customHeight="1">
      <c r="A89" s="49"/>
      <c r="B89"/>
      <c r="C89"/>
      <c r="D89" s="446"/>
    </row>
    <row r="90" spans="1:4" ht="13.5" customHeight="1">
      <c r="A90" s="49"/>
      <c r="B90"/>
      <c r="C90"/>
      <c r="D90" s="446"/>
    </row>
    <row r="91" spans="1:4" ht="13.5" customHeight="1">
      <c r="A91" s="49"/>
      <c r="B91"/>
      <c r="C91"/>
      <c r="D91" s="446"/>
    </row>
    <row r="92" spans="1:4" ht="13.5" customHeight="1">
      <c r="A92" s="49"/>
      <c r="B92"/>
      <c r="C92"/>
      <c r="D92" s="446"/>
    </row>
    <row r="93" spans="1:4" ht="13.5" customHeight="1">
      <c r="A93" s="49"/>
      <c r="B93"/>
      <c r="C93"/>
      <c r="D93" s="446"/>
    </row>
    <row r="94" spans="1:4" ht="13.5" customHeight="1">
      <c r="A94" s="49"/>
      <c r="B94"/>
      <c r="C94"/>
      <c r="D94" s="446"/>
    </row>
    <row r="95" spans="1:4" ht="13.5" customHeight="1">
      <c r="A95" s="49"/>
      <c r="B95"/>
      <c r="C95"/>
      <c r="D95" s="446"/>
    </row>
    <row r="96" spans="1:4" ht="13.5" customHeight="1">
      <c r="A96" s="49"/>
      <c r="B96"/>
      <c r="C96"/>
      <c r="D96" s="446"/>
    </row>
    <row r="97" spans="1:5" ht="13.5" customHeight="1">
      <c r="A97" s="49"/>
      <c r="B97"/>
      <c r="C97"/>
      <c r="D97" s="446"/>
    </row>
    <row r="98" spans="1:5" ht="13.5" customHeight="1">
      <c r="A98" s="50"/>
      <c r="B98"/>
      <c r="C98"/>
      <c r="D98" s="446"/>
      <c r="E98" s="205"/>
    </row>
    <row r="99" spans="1:5" ht="13.5" customHeight="1">
      <c r="A99" s="42"/>
      <c r="B99"/>
      <c r="C99"/>
      <c r="D99" s="446"/>
      <c r="E99" s="205"/>
    </row>
    <row r="100" spans="1:5" ht="13.5" customHeight="1">
      <c r="A100" s="42"/>
      <c r="B100"/>
      <c r="C100"/>
      <c r="D100" s="446"/>
      <c r="E100" s="205"/>
    </row>
    <row r="101" spans="1:5" ht="13.5" customHeight="1">
      <c r="A101" s="42"/>
      <c r="B101"/>
      <c r="C101"/>
      <c r="D101" s="446"/>
    </row>
    <row r="102" spans="1:5" ht="13.5" customHeight="1">
      <c r="A102" s="26"/>
      <c r="B102"/>
      <c r="C102"/>
      <c r="D102" s="446"/>
    </row>
    <row r="103" spans="1:5" ht="13.5" customHeight="1">
      <c r="A103" s="26"/>
      <c r="B103"/>
      <c r="C103"/>
      <c r="D103" s="446"/>
    </row>
    <row r="104" spans="1:5" ht="13.5" customHeight="1">
      <c r="A104" s="26"/>
      <c r="B104" s="26"/>
      <c r="C104" s="26"/>
    </row>
    <row r="105" spans="1:5" ht="13.5" customHeight="1">
      <c r="A105" s="26"/>
      <c r="B105" s="26"/>
      <c r="C105" s="26"/>
    </row>
    <row r="106" spans="1:5" ht="13.5" customHeight="1">
      <c r="A106" s="26"/>
      <c r="B106" s="26"/>
      <c r="C106" s="26"/>
    </row>
    <row r="107" spans="1:5" ht="13.5" customHeight="1">
      <c r="A107" s="26"/>
      <c r="B107" s="26"/>
      <c r="C107" s="26"/>
    </row>
    <row r="108" spans="1:5" ht="13.5" customHeight="1">
      <c r="A108" s="26"/>
      <c r="B108" s="26"/>
      <c r="C108" s="26"/>
    </row>
    <row r="109" spans="1:5" ht="13.5" customHeight="1">
      <c r="B109" s="26"/>
      <c r="C109" s="26"/>
    </row>
    <row r="110" spans="1:5" ht="13.5" customHeight="1"/>
    <row r="111" spans="1:5" ht="13.5" customHeight="1"/>
    <row r="112" spans="1:5"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514"/>
  <sheetViews>
    <sheetView zoomScaleNormal="100" workbookViewId="0">
      <pane ySplit="9" topLeftCell="A10" activePane="bottomLeft" state="frozen"/>
      <selection activeCell="D14" sqref="D14"/>
      <selection pane="bottomLeft" activeCell="L1" sqref="L1"/>
    </sheetView>
  </sheetViews>
  <sheetFormatPr defaultColWidth="8.85546875" defaultRowHeight="12.75"/>
  <cols>
    <col min="1" max="1" width="5.7109375" customWidth="1"/>
    <col min="2" max="2" width="14.42578125" style="7" customWidth="1"/>
    <col min="3" max="3" width="7.28515625" customWidth="1"/>
    <col min="4" max="4" width="9.42578125" style="168" customWidth="1"/>
    <col min="5" max="5" width="11.7109375" style="200" bestFit="1" customWidth="1"/>
    <col min="6" max="6" width="6.42578125" style="200" customWidth="1"/>
    <col min="7" max="7" width="10.85546875" style="200" bestFit="1" customWidth="1"/>
    <col min="8" max="8" width="2.7109375" style="200" bestFit="1" customWidth="1"/>
    <col min="9" max="9" width="12.140625" style="200" bestFit="1" customWidth="1"/>
    <col min="10" max="10" width="6" customWidth="1"/>
    <col min="11" max="11" width="12.28515625" style="168" customWidth="1"/>
    <col min="12" max="12" width="8.85546875" customWidth="1"/>
    <col min="13" max="13" width="10.28515625" bestFit="1" customWidth="1"/>
    <col min="14" max="14" width="15.28515625" style="8" bestFit="1" customWidth="1"/>
    <col min="15" max="15" width="18.28515625" style="185" bestFit="1" customWidth="1"/>
    <col min="16" max="16" width="12.28515625" style="4" bestFit="1" customWidth="1"/>
    <col min="17" max="22" width="8.85546875" customWidth="1"/>
    <col min="23" max="23" width="9.85546875" bestFit="1" customWidth="1"/>
    <col min="24" max="24" width="12.140625" customWidth="1"/>
    <col min="25" max="25" width="11.42578125" customWidth="1"/>
    <col min="26" max="26" width="11.140625" bestFit="1" customWidth="1"/>
    <col min="27" max="27" width="10" bestFit="1" customWidth="1"/>
    <col min="28" max="28" width="9.85546875" bestFit="1" customWidth="1"/>
  </cols>
  <sheetData>
    <row r="1" spans="1:18" ht="15.75" customHeight="1">
      <c r="A1" s="13" t="s">
        <v>186</v>
      </c>
      <c r="B1" s="112"/>
      <c r="C1" s="1"/>
      <c r="J1" s="200"/>
      <c r="N1" s="4"/>
      <c r="O1" s="4"/>
    </row>
    <row r="2" spans="1:18" ht="9" customHeight="1">
      <c r="M2" s="16"/>
      <c r="P2" s="16"/>
      <c r="Q2" s="18"/>
      <c r="R2" s="16"/>
    </row>
    <row r="3" spans="1:18">
      <c r="A3" s="5" t="s">
        <v>38</v>
      </c>
      <c r="M3" s="16"/>
      <c r="P3" s="16"/>
      <c r="Q3" s="18"/>
      <c r="R3" s="16"/>
    </row>
    <row r="4" spans="1:18" ht="7.5" customHeight="1">
      <c r="A4" s="5"/>
      <c r="M4" s="16"/>
      <c r="P4" s="16"/>
      <c r="Q4" s="18"/>
      <c r="R4" s="16"/>
    </row>
    <row r="5" spans="1:18" ht="10.5" customHeight="1">
      <c r="I5" s="451" t="s">
        <v>375</v>
      </c>
      <c r="K5" s="282" t="s">
        <v>129</v>
      </c>
      <c r="M5" s="16"/>
      <c r="P5" s="16"/>
      <c r="Q5" s="18"/>
      <c r="R5" s="16"/>
    </row>
    <row r="6" spans="1:18">
      <c r="C6" s="111" t="s">
        <v>369</v>
      </c>
      <c r="D6" s="277"/>
      <c r="E6" s="269" t="s">
        <v>385</v>
      </c>
      <c r="F6" s="269" t="s">
        <v>373</v>
      </c>
      <c r="G6" s="269" t="s">
        <v>386</v>
      </c>
      <c r="H6" s="269"/>
      <c r="I6" s="451" t="s">
        <v>388</v>
      </c>
      <c r="J6" s="269" t="s">
        <v>373</v>
      </c>
      <c r="K6" s="343" t="s">
        <v>40</v>
      </c>
      <c r="N6" s="4"/>
      <c r="O6" s="4"/>
    </row>
    <row r="7" spans="1:18" ht="14.25" customHeight="1">
      <c r="A7" s="111" t="s">
        <v>387</v>
      </c>
      <c r="B7" s="112"/>
      <c r="C7" s="332" t="s">
        <v>185</v>
      </c>
      <c r="D7" s="277" t="s">
        <v>371</v>
      </c>
      <c r="E7" s="269" t="s">
        <v>388</v>
      </c>
      <c r="F7" s="115" t="s">
        <v>37</v>
      </c>
      <c r="G7" s="269" t="s">
        <v>388</v>
      </c>
      <c r="H7" s="269"/>
      <c r="I7" s="632" t="s">
        <v>563</v>
      </c>
      <c r="J7" s="115" t="s">
        <v>37</v>
      </c>
      <c r="K7" s="343" t="s">
        <v>33</v>
      </c>
      <c r="N7" s="4"/>
    </row>
    <row r="8" spans="1:18">
      <c r="A8" s="111" t="s">
        <v>389</v>
      </c>
      <c r="B8" s="112"/>
      <c r="C8" s="111" t="s">
        <v>374</v>
      </c>
      <c r="D8" s="344">
        <v>2012</v>
      </c>
      <c r="E8" s="269"/>
      <c r="F8" s="269"/>
      <c r="G8" s="269"/>
      <c r="H8" s="269"/>
      <c r="I8" s="452"/>
      <c r="J8" s="269"/>
      <c r="K8" s="633" t="s">
        <v>564</v>
      </c>
      <c r="N8" s="4"/>
      <c r="O8" s="4"/>
    </row>
    <row r="9" spans="1:18">
      <c r="A9" s="111"/>
      <c r="B9" s="112"/>
      <c r="C9" s="113"/>
      <c r="D9" s="289"/>
      <c r="E9" s="269" t="s">
        <v>376</v>
      </c>
      <c r="F9" s="269" t="s">
        <v>376</v>
      </c>
      <c r="G9" s="269" t="s">
        <v>376</v>
      </c>
      <c r="H9" s="269"/>
      <c r="I9" s="452" t="s">
        <v>376</v>
      </c>
      <c r="J9" s="269" t="s">
        <v>376</v>
      </c>
      <c r="K9" s="282" t="s">
        <v>376</v>
      </c>
      <c r="N9" s="2"/>
      <c r="O9" s="5"/>
      <c r="P9" s="665"/>
      <c r="Q9" s="665"/>
      <c r="R9" s="665"/>
    </row>
    <row r="10" spans="1:18" s="446" customFormat="1">
      <c r="A10" s="171" t="s">
        <v>404</v>
      </c>
      <c r="B10" s="171" t="s">
        <v>449</v>
      </c>
      <c r="C10" s="445">
        <v>1945</v>
      </c>
      <c r="D10" s="638">
        <v>49645</v>
      </c>
      <c r="E10" s="273">
        <v>2530080</v>
      </c>
      <c r="F10" s="273">
        <f>E10/D10</f>
        <v>50.963440427031927</v>
      </c>
      <c r="G10" s="273">
        <v>636239</v>
      </c>
      <c r="H10" s="273"/>
      <c r="I10" s="273">
        <f>SUM(G10,E10)</f>
        <v>3166319</v>
      </c>
      <c r="J10" s="394">
        <f>AVERAGE(I10/D10)</f>
        <v>63.779212408097493</v>
      </c>
      <c r="K10" s="259">
        <v>136672</v>
      </c>
      <c r="N10" s="666"/>
      <c r="O10" s="444"/>
      <c r="P10" s="667"/>
      <c r="Q10" s="665"/>
      <c r="R10" s="665"/>
    </row>
    <row r="11" spans="1:18" ht="14.25">
      <c r="A11" s="171" t="s">
        <v>415</v>
      </c>
      <c r="B11" s="171" t="s">
        <v>188</v>
      </c>
      <c r="C11" s="445">
        <v>1949</v>
      </c>
      <c r="D11" s="638">
        <v>25379</v>
      </c>
      <c r="E11" s="273">
        <v>1321066.78</v>
      </c>
      <c r="F11" s="273">
        <f t="shared" ref="F11:F59" si="0">E11/D11</f>
        <v>52.053539540565033</v>
      </c>
      <c r="G11" s="273">
        <v>259999.83</v>
      </c>
      <c r="H11" s="273"/>
      <c r="I11" s="273">
        <f t="shared" ref="I11:I59" si="1">SUM(G11,E11)</f>
        <v>1581066.61</v>
      </c>
      <c r="J11" s="394">
        <f t="shared" ref="J11:J59" si="2">AVERAGE(I11/D11)</f>
        <v>62.298223334252732</v>
      </c>
      <c r="K11" s="259">
        <v>87616</v>
      </c>
      <c r="N11" s="668"/>
      <c r="O11" s="2"/>
      <c r="P11" s="2"/>
      <c r="Q11" s="2"/>
      <c r="R11" s="2"/>
    </row>
    <row r="12" spans="1:18">
      <c r="A12" s="171" t="s">
        <v>390</v>
      </c>
      <c r="B12" s="447" t="s">
        <v>391</v>
      </c>
      <c r="C12" s="445">
        <v>1964</v>
      </c>
      <c r="D12" s="638">
        <v>43786</v>
      </c>
      <c r="E12" s="273">
        <v>2167811</v>
      </c>
      <c r="F12" s="273">
        <f t="shared" si="0"/>
        <v>49.509226693463667</v>
      </c>
      <c r="G12" s="273">
        <v>174028</v>
      </c>
      <c r="H12" s="273"/>
      <c r="I12" s="273">
        <f t="shared" si="1"/>
        <v>2341839</v>
      </c>
      <c r="J12" s="394">
        <f t="shared" si="2"/>
        <v>53.483739094687799</v>
      </c>
      <c r="K12" s="259">
        <v>114344</v>
      </c>
      <c r="N12" s="669"/>
    </row>
    <row r="13" spans="1:18">
      <c r="A13" s="171" t="s">
        <v>410</v>
      </c>
      <c r="B13" s="447" t="s">
        <v>392</v>
      </c>
      <c r="C13" s="445">
        <v>1961</v>
      </c>
      <c r="D13" s="638">
        <v>80892</v>
      </c>
      <c r="E13" s="273">
        <v>3730729</v>
      </c>
      <c r="F13" s="273">
        <f t="shared" si="0"/>
        <v>46.119875883894572</v>
      </c>
      <c r="G13" s="273">
        <v>511809</v>
      </c>
      <c r="H13" s="273"/>
      <c r="I13" s="273">
        <f t="shared" si="1"/>
        <v>4242538</v>
      </c>
      <c r="J13" s="394">
        <f t="shared" si="2"/>
        <v>52.446941601147209</v>
      </c>
      <c r="K13" s="259">
        <v>210599</v>
      </c>
      <c r="N13" s="669"/>
    </row>
    <row r="14" spans="1:18">
      <c r="A14" s="171" t="s">
        <v>404</v>
      </c>
      <c r="B14" s="171" t="s">
        <v>450</v>
      </c>
      <c r="C14" s="445">
        <v>1948</v>
      </c>
      <c r="D14" s="638">
        <v>40993</v>
      </c>
      <c r="E14" s="273">
        <v>1529711</v>
      </c>
      <c r="F14" s="273">
        <f t="shared" si="0"/>
        <v>37.316395482155492</v>
      </c>
      <c r="G14" s="273"/>
      <c r="H14" s="273"/>
      <c r="I14" s="273">
        <f t="shared" si="1"/>
        <v>1529711</v>
      </c>
      <c r="J14" s="394">
        <f t="shared" si="2"/>
        <v>37.316395482155492</v>
      </c>
      <c r="K14" s="259">
        <v>115611</v>
      </c>
      <c r="N14" s="669"/>
    </row>
    <row r="15" spans="1:18">
      <c r="A15" s="171" t="s">
        <v>451</v>
      </c>
      <c r="B15" s="171" t="s">
        <v>452</v>
      </c>
      <c r="C15" s="445">
        <v>1946</v>
      </c>
      <c r="D15" s="638">
        <v>2350</v>
      </c>
      <c r="E15" s="273">
        <v>51669.36</v>
      </c>
      <c r="F15" s="273">
        <f t="shared" si="0"/>
        <v>21.986961702127658</v>
      </c>
      <c r="G15" s="273">
        <v>16135.17</v>
      </c>
      <c r="H15" s="273"/>
      <c r="I15" s="273">
        <f t="shared" si="1"/>
        <v>67804.53</v>
      </c>
      <c r="J15" s="394">
        <f t="shared" si="2"/>
        <v>28.852991489361703</v>
      </c>
      <c r="K15" s="259">
        <v>19632</v>
      </c>
      <c r="N15" s="669"/>
    </row>
    <row r="16" spans="1:18">
      <c r="A16" s="171" t="s">
        <v>393</v>
      </c>
      <c r="B16" s="447" t="s">
        <v>394</v>
      </c>
      <c r="C16" s="445">
        <v>1946</v>
      </c>
      <c r="D16" s="638">
        <v>193085</v>
      </c>
      <c r="E16" s="273">
        <v>7473454</v>
      </c>
      <c r="F16" s="273">
        <f t="shared" si="0"/>
        <v>38.705513115985191</v>
      </c>
      <c r="G16" s="273">
        <v>15759625</v>
      </c>
      <c r="H16" s="273" t="s">
        <v>630</v>
      </c>
      <c r="I16" s="273">
        <f t="shared" si="1"/>
        <v>23233079</v>
      </c>
      <c r="J16" s="394">
        <f t="shared" si="2"/>
        <v>120.32565450449285</v>
      </c>
      <c r="K16" s="259">
        <v>470624</v>
      </c>
      <c r="N16" s="669"/>
    </row>
    <row r="17" spans="1:14">
      <c r="A17" s="171" t="s">
        <v>404</v>
      </c>
      <c r="B17" s="171" t="s">
        <v>453</v>
      </c>
      <c r="C17" s="445">
        <v>1956</v>
      </c>
      <c r="D17" s="638">
        <v>40209</v>
      </c>
      <c r="E17" s="273">
        <v>1487099.94</v>
      </c>
      <c r="F17" s="273">
        <f t="shared" si="0"/>
        <v>36.984255763635005</v>
      </c>
      <c r="G17" s="273">
        <v>183699.55</v>
      </c>
      <c r="H17" s="273"/>
      <c r="I17" s="273">
        <f t="shared" si="1"/>
        <v>1670799.49</v>
      </c>
      <c r="J17" s="394">
        <f t="shared" si="2"/>
        <v>41.552873486035466</v>
      </c>
      <c r="K17" s="259">
        <v>120159</v>
      </c>
      <c r="N17" s="669"/>
    </row>
    <row r="18" spans="1:14">
      <c r="A18" s="171" t="s">
        <v>404</v>
      </c>
      <c r="B18" s="171" t="s">
        <v>454</v>
      </c>
      <c r="C18" s="445">
        <v>1945</v>
      </c>
      <c r="D18" s="638">
        <v>33112</v>
      </c>
      <c r="E18" s="273">
        <v>1204415.99</v>
      </c>
      <c r="F18" s="273">
        <f t="shared" si="0"/>
        <v>36.374003080454216</v>
      </c>
      <c r="G18" s="273">
        <v>218577.79</v>
      </c>
      <c r="H18" s="273"/>
      <c r="I18" s="273">
        <f t="shared" si="1"/>
        <v>1422993.78</v>
      </c>
      <c r="J18" s="394">
        <f t="shared" si="2"/>
        <v>42.975168518965937</v>
      </c>
      <c r="K18" s="259">
        <v>105888</v>
      </c>
      <c r="N18" s="669"/>
    </row>
    <row r="19" spans="1:14">
      <c r="A19" s="171" t="s">
        <v>467</v>
      </c>
      <c r="B19" s="171" t="s">
        <v>455</v>
      </c>
      <c r="C19" s="445">
        <v>1966</v>
      </c>
      <c r="D19" s="638">
        <v>12775</v>
      </c>
      <c r="E19" s="273">
        <v>598119.91</v>
      </c>
      <c r="F19" s="273">
        <f t="shared" si="0"/>
        <v>46.819562426614482</v>
      </c>
      <c r="G19" s="273"/>
      <c r="H19" s="273"/>
      <c r="I19" s="273">
        <f t="shared" si="1"/>
        <v>598119.91</v>
      </c>
      <c r="J19" s="394">
        <f t="shared" si="2"/>
        <v>46.819562426614482</v>
      </c>
      <c r="K19" s="259">
        <v>51137</v>
      </c>
      <c r="N19" s="669"/>
    </row>
    <row r="20" spans="1:14">
      <c r="A20" s="171" t="s">
        <v>456</v>
      </c>
      <c r="B20" s="171" t="s">
        <v>457</v>
      </c>
      <c r="C20" s="445">
        <v>1960</v>
      </c>
      <c r="D20" s="638">
        <v>8318</v>
      </c>
      <c r="E20" s="273">
        <v>498870.93</v>
      </c>
      <c r="F20" s="273">
        <f t="shared" si="0"/>
        <v>59.974865352248138</v>
      </c>
      <c r="G20" s="273">
        <v>79892.19</v>
      </c>
      <c r="H20" s="273"/>
      <c r="I20" s="273">
        <f t="shared" si="1"/>
        <v>578763.12</v>
      </c>
      <c r="J20" s="394">
        <f t="shared" si="2"/>
        <v>69.579600865592695</v>
      </c>
      <c r="K20" s="259">
        <v>39310</v>
      </c>
      <c r="N20" s="669"/>
    </row>
    <row r="21" spans="1:14">
      <c r="A21" s="171" t="s">
        <v>393</v>
      </c>
      <c r="B21" s="447" t="s">
        <v>396</v>
      </c>
      <c r="C21" s="445">
        <v>1967</v>
      </c>
      <c r="D21" s="638">
        <v>317575</v>
      </c>
      <c r="E21" s="273">
        <v>8976958</v>
      </c>
      <c r="F21" s="273">
        <f t="shared" si="0"/>
        <v>28.267206171770447</v>
      </c>
      <c r="G21" s="273">
        <v>1174750</v>
      </c>
      <c r="H21" s="273"/>
      <c r="I21" s="273">
        <f t="shared" si="1"/>
        <v>10151708</v>
      </c>
      <c r="J21" s="394">
        <f t="shared" si="2"/>
        <v>31.96633236243407</v>
      </c>
      <c r="K21" s="259">
        <v>778251</v>
      </c>
      <c r="N21" s="669"/>
    </row>
    <row r="22" spans="1:14">
      <c r="A22" s="171" t="s">
        <v>456</v>
      </c>
      <c r="B22" s="171" t="s">
        <v>458</v>
      </c>
      <c r="C22" s="445">
        <v>1965</v>
      </c>
      <c r="D22" s="638">
        <v>6049</v>
      </c>
      <c r="E22" s="273">
        <v>379297.11</v>
      </c>
      <c r="F22" s="273">
        <f t="shared" si="0"/>
        <v>62.704101504380887</v>
      </c>
      <c r="G22" s="273">
        <v>45877.68</v>
      </c>
      <c r="H22" s="273"/>
      <c r="I22" s="273">
        <f t="shared" si="1"/>
        <v>425174.79</v>
      </c>
      <c r="J22" s="394">
        <f t="shared" si="2"/>
        <v>70.288442717804585</v>
      </c>
      <c r="K22" s="259">
        <v>33727</v>
      </c>
      <c r="N22" s="669"/>
    </row>
    <row r="23" spans="1:14">
      <c r="A23" s="171" t="s">
        <v>456</v>
      </c>
      <c r="B23" s="171" t="s">
        <v>459</v>
      </c>
      <c r="C23" s="445">
        <v>1959</v>
      </c>
      <c r="D23" s="638">
        <v>7241</v>
      </c>
      <c r="E23" s="273">
        <v>135460.01</v>
      </c>
      <c r="F23" s="273">
        <f t="shared" si="0"/>
        <v>18.707362242784146</v>
      </c>
      <c r="G23" s="273"/>
      <c r="H23" s="273"/>
      <c r="I23" s="273">
        <f t="shared" si="1"/>
        <v>135460.01</v>
      </c>
      <c r="J23" s="394">
        <f t="shared" si="2"/>
        <v>18.707362242784146</v>
      </c>
      <c r="K23" s="259">
        <v>32725</v>
      </c>
      <c r="N23" s="669"/>
    </row>
    <row r="24" spans="1:14">
      <c r="A24" s="171" t="s">
        <v>397</v>
      </c>
      <c r="B24" s="447" t="s">
        <v>398</v>
      </c>
      <c r="C24" s="445">
        <v>1975</v>
      </c>
      <c r="D24" s="638">
        <v>78489</v>
      </c>
      <c r="E24" s="273">
        <v>2556310.46</v>
      </c>
      <c r="F24" s="273">
        <f t="shared" si="0"/>
        <v>32.569028271477528</v>
      </c>
      <c r="G24" s="273">
        <v>1567040.87</v>
      </c>
      <c r="H24" s="273"/>
      <c r="I24" s="273">
        <f t="shared" si="1"/>
        <v>4123351.33</v>
      </c>
      <c r="J24" s="394">
        <f t="shared" si="2"/>
        <v>52.534130005478474</v>
      </c>
      <c r="K24" s="259">
        <v>201453</v>
      </c>
      <c r="N24" s="669"/>
    </row>
    <row r="25" spans="1:14">
      <c r="A25" s="171" t="s">
        <v>451</v>
      </c>
      <c r="B25" s="171" t="s">
        <v>460</v>
      </c>
      <c r="C25" s="445">
        <v>1971</v>
      </c>
      <c r="D25" s="638">
        <v>3036</v>
      </c>
      <c r="E25" s="273">
        <v>221188</v>
      </c>
      <c r="F25" s="273">
        <f t="shared" si="0"/>
        <v>72.85507246376811</v>
      </c>
      <c r="G25" s="273"/>
      <c r="H25" s="273"/>
      <c r="I25" s="273">
        <f t="shared" si="1"/>
        <v>221188</v>
      </c>
      <c r="J25" s="394">
        <f t="shared" si="2"/>
        <v>72.85507246376811</v>
      </c>
      <c r="K25" s="259">
        <v>21987</v>
      </c>
      <c r="N25" s="669"/>
    </row>
    <row r="26" spans="1:14">
      <c r="A26" s="171" t="s">
        <v>451</v>
      </c>
      <c r="B26" s="171" t="s">
        <v>461</v>
      </c>
      <c r="C26" s="445">
        <v>1975</v>
      </c>
      <c r="D26" s="638">
        <v>2397</v>
      </c>
      <c r="E26" s="273">
        <v>103565.85</v>
      </c>
      <c r="F26" s="273">
        <f t="shared" si="0"/>
        <v>43.206445556946186</v>
      </c>
      <c r="G26" s="273"/>
      <c r="H26" s="273"/>
      <c r="I26" s="273">
        <f t="shared" si="1"/>
        <v>103565.85</v>
      </c>
      <c r="J26" s="394">
        <f t="shared" si="2"/>
        <v>43.206445556946186</v>
      </c>
      <c r="K26" s="259">
        <v>21477</v>
      </c>
      <c r="N26" s="669"/>
    </row>
    <row r="27" spans="1:14">
      <c r="A27" s="171" t="s">
        <v>451</v>
      </c>
      <c r="B27" s="171" t="s">
        <v>462</v>
      </c>
      <c r="C27" s="445">
        <v>1952</v>
      </c>
      <c r="D27" s="638">
        <v>2514</v>
      </c>
      <c r="E27" s="273">
        <v>79113.84</v>
      </c>
      <c r="F27" s="273">
        <f t="shared" si="0"/>
        <v>31.469307875894987</v>
      </c>
      <c r="G27" s="273"/>
      <c r="H27" s="273"/>
      <c r="I27" s="273">
        <f t="shared" si="1"/>
        <v>79113.84</v>
      </c>
      <c r="J27" s="394">
        <f t="shared" si="2"/>
        <v>31.469307875894987</v>
      </c>
      <c r="K27" s="259">
        <v>20172</v>
      </c>
      <c r="N27" s="669"/>
    </row>
    <row r="28" spans="1:14">
      <c r="A28" s="171" t="s">
        <v>390</v>
      </c>
      <c r="B28" s="447" t="s">
        <v>170</v>
      </c>
      <c r="C28" s="445">
        <v>1976</v>
      </c>
      <c r="D28" s="638">
        <v>42467</v>
      </c>
      <c r="E28" s="273">
        <v>1221529.04</v>
      </c>
      <c r="F28" s="273">
        <f t="shared" si="0"/>
        <v>28.76419431558622</v>
      </c>
      <c r="G28" s="273">
        <v>198020.22</v>
      </c>
      <c r="H28" s="273"/>
      <c r="I28" s="273">
        <f t="shared" si="1"/>
        <v>1419549.26</v>
      </c>
      <c r="J28" s="394">
        <f t="shared" si="2"/>
        <v>33.427114229872608</v>
      </c>
      <c r="K28" s="259">
        <v>109202</v>
      </c>
      <c r="N28" s="669"/>
    </row>
    <row r="29" spans="1:14">
      <c r="A29" s="171" t="s">
        <v>451</v>
      </c>
      <c r="B29" s="171" t="s">
        <v>463</v>
      </c>
      <c r="C29" s="445">
        <v>1955</v>
      </c>
      <c r="D29" s="638">
        <v>3058</v>
      </c>
      <c r="E29" s="273">
        <v>365765.08</v>
      </c>
      <c r="F29" s="273">
        <f t="shared" si="0"/>
        <v>119.60924787442774</v>
      </c>
      <c r="G29" s="273">
        <v>42518.39</v>
      </c>
      <c r="H29" s="273"/>
      <c r="I29" s="273">
        <f t="shared" si="1"/>
        <v>408283.47000000003</v>
      </c>
      <c r="J29" s="394">
        <f t="shared" si="2"/>
        <v>133.51323413996076</v>
      </c>
      <c r="K29" s="259">
        <v>22566</v>
      </c>
      <c r="N29" s="669"/>
    </row>
    <row r="30" spans="1:14">
      <c r="A30" s="171" t="s">
        <v>473</v>
      </c>
      <c r="B30" s="171" t="s">
        <v>464</v>
      </c>
      <c r="C30" s="445">
        <v>1963</v>
      </c>
      <c r="D30" s="638">
        <v>1893</v>
      </c>
      <c r="E30" s="273">
        <v>68378.36</v>
      </c>
      <c r="F30" s="273">
        <f t="shared" si="0"/>
        <v>36.121690438457478</v>
      </c>
      <c r="G30" s="273">
        <v>2840</v>
      </c>
      <c r="H30" s="273"/>
      <c r="I30" s="273">
        <f t="shared" si="1"/>
        <v>71218.36</v>
      </c>
      <c r="J30" s="394">
        <f t="shared" si="2"/>
        <v>37.621954569466453</v>
      </c>
      <c r="K30" s="259">
        <v>19633</v>
      </c>
      <c r="N30" s="669"/>
    </row>
    <row r="31" spans="1:14">
      <c r="A31" s="171" t="s">
        <v>415</v>
      </c>
      <c r="B31" s="171" t="s">
        <v>465</v>
      </c>
      <c r="C31" s="445">
        <v>1906</v>
      </c>
      <c r="D31" s="638">
        <v>19067</v>
      </c>
      <c r="E31" s="273">
        <v>792979.6</v>
      </c>
      <c r="F31" s="273">
        <f t="shared" si="0"/>
        <v>41.589112078460168</v>
      </c>
      <c r="G31" s="273">
        <v>48155</v>
      </c>
      <c r="H31" s="273"/>
      <c r="I31" s="273">
        <f t="shared" si="1"/>
        <v>841134.6</v>
      </c>
      <c r="J31" s="394">
        <f t="shared" si="2"/>
        <v>44.114679813289975</v>
      </c>
      <c r="K31" s="259">
        <v>67451</v>
      </c>
      <c r="N31" s="669"/>
    </row>
    <row r="32" spans="1:14">
      <c r="A32" s="171" t="s">
        <v>390</v>
      </c>
      <c r="B32" s="447" t="s">
        <v>400</v>
      </c>
      <c r="C32" s="445">
        <v>1948</v>
      </c>
      <c r="D32" s="638">
        <v>34781</v>
      </c>
      <c r="E32" s="273">
        <v>1913549.7</v>
      </c>
      <c r="F32" s="273">
        <f t="shared" si="0"/>
        <v>55.017098415801726</v>
      </c>
      <c r="G32" s="273">
        <v>387470.51</v>
      </c>
      <c r="H32" s="273"/>
      <c r="I32" s="273">
        <f t="shared" si="1"/>
        <v>2301020.21</v>
      </c>
      <c r="J32" s="394">
        <f t="shared" si="2"/>
        <v>66.15739081682527</v>
      </c>
      <c r="K32" s="259">
        <v>94303</v>
      </c>
      <c r="N32" s="669"/>
    </row>
    <row r="33" spans="1:14">
      <c r="A33" s="171" t="s">
        <v>404</v>
      </c>
      <c r="B33" s="171" t="s">
        <v>466</v>
      </c>
      <c r="C33" s="445">
        <v>1954</v>
      </c>
      <c r="D33" s="638">
        <v>31059</v>
      </c>
      <c r="E33" s="273">
        <v>1234430.5</v>
      </c>
      <c r="F33" s="273">
        <f t="shared" si="0"/>
        <v>39.74469557938118</v>
      </c>
      <c r="G33" s="273">
        <v>2620140.17</v>
      </c>
      <c r="H33" s="273"/>
      <c r="I33" s="273">
        <f t="shared" si="1"/>
        <v>3854570.67</v>
      </c>
      <c r="J33" s="394">
        <f t="shared" si="2"/>
        <v>124.10478991596638</v>
      </c>
      <c r="K33" s="259">
        <v>92013</v>
      </c>
      <c r="N33" s="669"/>
    </row>
    <row r="34" spans="1:14">
      <c r="A34" s="171" t="s">
        <v>467</v>
      </c>
      <c r="B34" s="171" t="s">
        <v>468</v>
      </c>
      <c r="C34" s="445">
        <v>1958</v>
      </c>
      <c r="D34" s="638">
        <v>13451</v>
      </c>
      <c r="E34" s="273">
        <v>247004</v>
      </c>
      <c r="F34" s="273">
        <f t="shared" si="0"/>
        <v>18.363244368448441</v>
      </c>
      <c r="G34" s="273"/>
      <c r="H34" s="273"/>
      <c r="I34" s="273">
        <f t="shared" si="1"/>
        <v>247004</v>
      </c>
      <c r="J34" s="394">
        <f t="shared" si="2"/>
        <v>18.363244368448441</v>
      </c>
      <c r="K34" s="259">
        <v>48056</v>
      </c>
      <c r="N34" s="669"/>
    </row>
    <row r="35" spans="1:14">
      <c r="A35" s="171" t="s">
        <v>408</v>
      </c>
      <c r="B35" s="447" t="s">
        <v>401</v>
      </c>
      <c r="C35" s="445">
        <v>1965</v>
      </c>
      <c r="D35" s="638">
        <v>60451</v>
      </c>
      <c r="E35" s="273">
        <v>2213303</v>
      </c>
      <c r="F35" s="273">
        <f t="shared" si="0"/>
        <v>36.613174306463087</v>
      </c>
      <c r="G35" s="273">
        <v>186788</v>
      </c>
      <c r="H35" s="273"/>
      <c r="I35" s="273">
        <f t="shared" si="1"/>
        <v>2400091</v>
      </c>
      <c r="J35" s="394">
        <f t="shared" si="2"/>
        <v>39.703081834874524</v>
      </c>
      <c r="K35" s="259">
        <v>154263</v>
      </c>
      <c r="N35" s="669"/>
    </row>
    <row r="36" spans="1:14">
      <c r="A36" s="171" t="s">
        <v>395</v>
      </c>
      <c r="B36" s="447" t="s">
        <v>402</v>
      </c>
      <c r="C36" s="445">
        <v>1965</v>
      </c>
      <c r="D36" s="638">
        <v>152584</v>
      </c>
      <c r="E36" s="273">
        <v>6014390.4900000002</v>
      </c>
      <c r="F36" s="273">
        <f t="shared" si="0"/>
        <v>39.416914551984483</v>
      </c>
      <c r="G36" s="273">
        <v>440242.7</v>
      </c>
      <c r="H36" s="273"/>
      <c r="I36" s="273">
        <f t="shared" si="1"/>
        <v>6454633.1900000004</v>
      </c>
      <c r="J36" s="394">
        <f t="shared" si="2"/>
        <v>42.302162677607093</v>
      </c>
      <c r="K36" s="259">
        <v>380399</v>
      </c>
      <c r="N36" s="669"/>
    </row>
    <row r="37" spans="1:14">
      <c r="A37" s="171" t="s">
        <v>410</v>
      </c>
      <c r="B37" s="171" t="s">
        <v>193</v>
      </c>
      <c r="C37" s="445">
        <v>1967</v>
      </c>
      <c r="D37" s="638">
        <v>81997</v>
      </c>
      <c r="E37" s="273">
        <v>3314058.11</v>
      </c>
      <c r="F37" s="273">
        <f t="shared" si="0"/>
        <v>40.416821469078137</v>
      </c>
      <c r="G37" s="273">
        <v>355670.75</v>
      </c>
      <c r="H37" s="273"/>
      <c r="I37" s="273">
        <f t="shared" si="1"/>
        <v>3669728.86</v>
      </c>
      <c r="J37" s="394">
        <f t="shared" si="2"/>
        <v>44.754428332743878</v>
      </c>
      <c r="K37" s="259">
        <v>220851</v>
      </c>
      <c r="N37" s="669"/>
    </row>
    <row r="38" spans="1:14">
      <c r="A38" s="171" t="s">
        <v>393</v>
      </c>
      <c r="B38" s="447" t="s">
        <v>403</v>
      </c>
      <c r="C38" s="445">
        <v>1946</v>
      </c>
      <c r="D38" s="638">
        <v>146314</v>
      </c>
      <c r="E38" s="273">
        <v>4657777.01</v>
      </c>
      <c r="F38" s="273">
        <f t="shared" si="0"/>
        <v>31.834117104309907</v>
      </c>
      <c r="G38" s="273">
        <v>517967.16</v>
      </c>
      <c r="H38" s="273"/>
      <c r="I38" s="273">
        <f t="shared" si="1"/>
        <v>5175744.17</v>
      </c>
      <c r="J38" s="394">
        <f t="shared" si="2"/>
        <v>35.374223724318931</v>
      </c>
      <c r="K38" s="259">
        <v>366990</v>
      </c>
      <c r="N38" s="669"/>
    </row>
    <row r="39" spans="1:14">
      <c r="A39" s="171" t="s">
        <v>451</v>
      </c>
      <c r="B39" s="171" t="s">
        <v>469</v>
      </c>
      <c r="C39" s="445">
        <v>1952</v>
      </c>
      <c r="D39" s="638">
        <v>2686</v>
      </c>
      <c r="E39" s="273">
        <v>303272.51</v>
      </c>
      <c r="F39" s="273">
        <f t="shared" si="0"/>
        <v>112.90860387192852</v>
      </c>
      <c r="G39" s="273">
        <v>85318.14</v>
      </c>
      <c r="H39" s="273"/>
      <c r="I39" s="273">
        <f t="shared" si="1"/>
        <v>388590.65</v>
      </c>
      <c r="J39" s="394">
        <f t="shared" si="2"/>
        <v>144.67261727475801</v>
      </c>
      <c r="K39" s="259">
        <v>22150</v>
      </c>
      <c r="N39" s="669"/>
    </row>
    <row r="40" spans="1:14">
      <c r="A40" s="171" t="s">
        <v>404</v>
      </c>
      <c r="B40" s="447" t="s">
        <v>405</v>
      </c>
      <c r="C40" s="445">
        <v>1952</v>
      </c>
      <c r="D40" s="638">
        <v>53270</v>
      </c>
      <c r="E40" s="273">
        <v>1459266.1</v>
      </c>
      <c r="F40" s="273">
        <f t="shared" si="0"/>
        <v>27.393769476253052</v>
      </c>
      <c r="G40" s="273">
        <v>229650.83</v>
      </c>
      <c r="H40" s="273"/>
      <c r="I40" s="273">
        <f t="shared" si="1"/>
        <v>1688916.9300000002</v>
      </c>
      <c r="J40" s="394">
        <f t="shared" si="2"/>
        <v>31.704841937300547</v>
      </c>
      <c r="K40" s="259">
        <v>140745</v>
      </c>
      <c r="N40" s="669"/>
    </row>
    <row r="41" spans="1:14">
      <c r="A41" s="171" t="s">
        <v>404</v>
      </c>
      <c r="B41" s="447" t="s">
        <v>153</v>
      </c>
      <c r="C41" s="445">
        <v>1945</v>
      </c>
      <c r="D41" s="638">
        <v>51285</v>
      </c>
      <c r="E41" s="273">
        <v>1640453.21</v>
      </c>
      <c r="F41" s="273">
        <f t="shared" si="0"/>
        <v>31.9869983425953</v>
      </c>
      <c r="G41" s="273">
        <v>2589377.09</v>
      </c>
      <c r="H41" s="273"/>
      <c r="I41" s="273">
        <f t="shared" si="1"/>
        <v>4229830.3</v>
      </c>
      <c r="J41" s="394">
        <f t="shared" si="2"/>
        <v>82.476948425465537</v>
      </c>
      <c r="K41" s="259">
        <v>205342</v>
      </c>
      <c r="N41" s="669"/>
    </row>
    <row r="42" spans="1:14">
      <c r="A42" s="171" t="s">
        <v>470</v>
      </c>
      <c r="B42" s="171" t="s">
        <v>471</v>
      </c>
      <c r="C42" s="445">
        <v>1948</v>
      </c>
      <c r="D42" s="638">
        <v>4946</v>
      </c>
      <c r="E42" s="273">
        <v>315936</v>
      </c>
      <c r="F42" s="273">
        <f t="shared" si="0"/>
        <v>63.877072381722606</v>
      </c>
      <c r="G42" s="273">
        <v>33718</v>
      </c>
      <c r="H42" s="273"/>
      <c r="I42" s="273">
        <f t="shared" si="1"/>
        <v>349654</v>
      </c>
      <c r="J42" s="394">
        <f t="shared" si="2"/>
        <v>70.69429842296806</v>
      </c>
      <c r="K42" s="259">
        <v>32126</v>
      </c>
      <c r="N42" s="669"/>
    </row>
    <row r="43" spans="1:14">
      <c r="A43" s="171" t="s">
        <v>283</v>
      </c>
      <c r="B43" s="171" t="s">
        <v>472</v>
      </c>
      <c r="C43" s="445">
        <v>1964</v>
      </c>
      <c r="D43" s="638">
        <v>70916</v>
      </c>
      <c r="E43" s="273">
        <v>1751311.76</v>
      </c>
      <c r="F43" s="273">
        <f t="shared" si="0"/>
        <v>24.695580122962379</v>
      </c>
      <c r="G43" s="273">
        <v>285534.03000000003</v>
      </c>
      <c r="H43" s="273"/>
      <c r="I43" s="273">
        <f t="shared" si="1"/>
        <v>2036845.79</v>
      </c>
      <c r="J43" s="394">
        <f t="shared" si="2"/>
        <v>28.72194977156072</v>
      </c>
      <c r="K43" s="259">
        <v>186816</v>
      </c>
      <c r="N43" s="669"/>
    </row>
    <row r="44" spans="1:14">
      <c r="A44" s="171" t="s">
        <v>473</v>
      </c>
      <c r="B44" s="171" t="s">
        <v>474</v>
      </c>
      <c r="C44" s="445">
        <v>1946</v>
      </c>
      <c r="D44" s="638">
        <v>1576</v>
      </c>
      <c r="E44" s="273">
        <v>101505</v>
      </c>
      <c r="F44" s="273">
        <f t="shared" si="0"/>
        <v>64.406725888324871</v>
      </c>
      <c r="G44" s="273"/>
      <c r="H44" s="273"/>
      <c r="I44" s="273">
        <f t="shared" si="1"/>
        <v>101505</v>
      </c>
      <c r="J44" s="394">
        <f t="shared" si="2"/>
        <v>64.406725888324871</v>
      </c>
      <c r="K44" s="259">
        <v>29472</v>
      </c>
      <c r="N44" s="669"/>
    </row>
    <row r="45" spans="1:14">
      <c r="A45" s="171" t="s">
        <v>451</v>
      </c>
      <c r="B45" s="171" t="s">
        <v>475</v>
      </c>
      <c r="C45" s="445">
        <v>1978</v>
      </c>
      <c r="D45" s="638">
        <v>4264</v>
      </c>
      <c r="E45" s="273">
        <v>180110.78</v>
      </c>
      <c r="F45" s="273">
        <f t="shared" si="0"/>
        <v>42.239863977485932</v>
      </c>
      <c r="G45" s="273"/>
      <c r="H45" s="273"/>
      <c r="I45" s="273">
        <f t="shared" si="1"/>
        <v>180110.78</v>
      </c>
      <c r="J45" s="394">
        <f t="shared" si="2"/>
        <v>42.239863977485932</v>
      </c>
      <c r="K45" s="259">
        <v>24632</v>
      </c>
      <c r="N45" s="669"/>
    </row>
    <row r="46" spans="1:14">
      <c r="A46" s="171" t="s">
        <v>467</v>
      </c>
      <c r="B46" s="171" t="s">
        <v>476</v>
      </c>
      <c r="C46" s="445">
        <v>1946</v>
      </c>
      <c r="D46" s="638">
        <v>10114</v>
      </c>
      <c r="E46" s="273">
        <v>322208</v>
      </c>
      <c r="F46" s="273">
        <f t="shared" si="0"/>
        <v>31.857623096697647</v>
      </c>
      <c r="G46" s="273"/>
      <c r="H46" s="273"/>
      <c r="I46" s="273">
        <f t="shared" si="1"/>
        <v>322208</v>
      </c>
      <c r="J46" s="394">
        <f t="shared" si="2"/>
        <v>31.857623096697647</v>
      </c>
      <c r="K46" s="259">
        <v>42721</v>
      </c>
      <c r="N46" s="669"/>
    </row>
    <row r="47" spans="1:14">
      <c r="A47" s="171" t="s">
        <v>451</v>
      </c>
      <c r="B47" s="171" t="s">
        <v>477</v>
      </c>
      <c r="C47" s="445">
        <v>1959</v>
      </c>
      <c r="D47" s="638">
        <v>4281</v>
      </c>
      <c r="E47" s="273">
        <v>228936.74</v>
      </c>
      <c r="F47" s="273">
        <f t="shared" si="0"/>
        <v>53.477397804251339</v>
      </c>
      <c r="G47" s="273">
        <v>4814.3900000000003</v>
      </c>
      <c r="H47" s="273"/>
      <c r="I47" s="273">
        <f t="shared" si="1"/>
        <v>233751.13</v>
      </c>
      <c r="J47" s="394">
        <f t="shared" si="2"/>
        <v>54.601992525110958</v>
      </c>
      <c r="K47" s="259">
        <v>25436</v>
      </c>
      <c r="N47" s="669"/>
    </row>
    <row r="48" spans="1:14">
      <c r="A48" s="171" t="s">
        <v>456</v>
      </c>
      <c r="B48" s="171" t="s">
        <v>478</v>
      </c>
      <c r="C48" s="445">
        <v>1961</v>
      </c>
      <c r="D48" s="638">
        <v>7571</v>
      </c>
      <c r="E48" s="273">
        <v>362783.65</v>
      </c>
      <c r="F48" s="273">
        <f t="shared" si="0"/>
        <v>47.917534011359137</v>
      </c>
      <c r="G48" s="273">
        <v>7743.21</v>
      </c>
      <c r="H48" s="273"/>
      <c r="I48" s="273">
        <f t="shared" si="1"/>
        <v>370526.86000000004</v>
      </c>
      <c r="J48" s="394">
        <f t="shared" si="2"/>
        <v>48.940280015849957</v>
      </c>
      <c r="K48" s="259">
        <v>34397</v>
      </c>
      <c r="N48" s="669"/>
    </row>
    <row r="49" spans="1:14">
      <c r="A49" s="171" t="s">
        <v>467</v>
      </c>
      <c r="B49" s="171" t="s">
        <v>479</v>
      </c>
      <c r="C49" s="445">
        <v>1950</v>
      </c>
      <c r="D49" s="638">
        <v>11355</v>
      </c>
      <c r="E49" s="273">
        <v>447230.89</v>
      </c>
      <c r="F49" s="273">
        <f t="shared" si="0"/>
        <v>39.386251871422282</v>
      </c>
      <c r="G49" s="273"/>
      <c r="H49" s="273"/>
      <c r="I49" s="273">
        <f t="shared" si="1"/>
        <v>447230.89</v>
      </c>
      <c r="J49" s="394">
        <f t="shared" si="2"/>
        <v>39.386251871422282</v>
      </c>
      <c r="K49" s="259">
        <v>49527</v>
      </c>
      <c r="N49" s="669"/>
    </row>
    <row r="50" spans="1:14">
      <c r="A50" s="171" t="s">
        <v>467</v>
      </c>
      <c r="B50" s="171" t="s">
        <v>480</v>
      </c>
      <c r="C50" s="445">
        <v>1948</v>
      </c>
      <c r="D50" s="638">
        <v>12619</v>
      </c>
      <c r="E50" s="273">
        <v>312968</v>
      </c>
      <c r="F50" s="273">
        <f t="shared" si="0"/>
        <v>24.801331325778587</v>
      </c>
      <c r="G50" s="273">
        <v>37673</v>
      </c>
      <c r="H50" s="273"/>
      <c r="I50" s="273">
        <f t="shared" si="1"/>
        <v>350641</v>
      </c>
      <c r="J50" s="394">
        <f t="shared" si="2"/>
        <v>27.786750138679768</v>
      </c>
      <c r="K50" s="259">
        <v>46005</v>
      </c>
      <c r="N50" s="669"/>
    </row>
    <row r="51" spans="1:14">
      <c r="A51" s="171" t="s">
        <v>415</v>
      </c>
      <c r="B51" s="171" t="s">
        <v>481</v>
      </c>
      <c r="C51" s="445">
        <v>1946</v>
      </c>
      <c r="D51" s="638">
        <v>7338</v>
      </c>
      <c r="E51" s="273">
        <v>431372</v>
      </c>
      <c r="F51" s="273">
        <f t="shared" si="0"/>
        <v>58.786045243935675</v>
      </c>
      <c r="G51" s="273"/>
      <c r="H51" s="273"/>
      <c r="I51" s="273">
        <f t="shared" si="1"/>
        <v>431372</v>
      </c>
      <c r="J51" s="394">
        <f t="shared" si="2"/>
        <v>58.786045243935675</v>
      </c>
      <c r="K51" s="259">
        <v>34354</v>
      </c>
      <c r="N51" s="669"/>
    </row>
    <row r="52" spans="1:14">
      <c r="A52" s="171" t="s">
        <v>404</v>
      </c>
      <c r="B52" s="447" t="s">
        <v>482</v>
      </c>
      <c r="C52" s="445">
        <v>1961</v>
      </c>
      <c r="D52" s="638">
        <v>40822</v>
      </c>
      <c r="E52" s="231">
        <v>1867524.07</v>
      </c>
      <c r="F52" s="273">
        <f t="shared" si="0"/>
        <v>45.747980745676351</v>
      </c>
      <c r="G52" s="231">
        <v>39636.53</v>
      </c>
      <c r="H52" s="231"/>
      <c r="I52" s="273">
        <f t="shared" si="1"/>
        <v>1907160.6</v>
      </c>
      <c r="J52" s="394">
        <f t="shared" si="2"/>
        <v>46.718940767233356</v>
      </c>
      <c r="K52" s="259">
        <v>113769</v>
      </c>
      <c r="N52" s="669"/>
    </row>
    <row r="53" spans="1:14">
      <c r="A53" s="171" t="s">
        <v>456</v>
      </c>
      <c r="B53" s="447" t="s">
        <v>483</v>
      </c>
      <c r="C53" s="445">
        <v>1973</v>
      </c>
      <c r="D53" s="638">
        <v>8683</v>
      </c>
      <c r="E53" s="231">
        <v>175492</v>
      </c>
      <c r="F53" s="273">
        <f t="shared" si="0"/>
        <v>20.210986986064725</v>
      </c>
      <c r="G53" s="231">
        <v>42470</v>
      </c>
      <c r="H53" s="231"/>
      <c r="I53" s="273">
        <f t="shared" si="1"/>
        <v>217962</v>
      </c>
      <c r="J53" s="394">
        <f t="shared" si="2"/>
        <v>25.102153633536798</v>
      </c>
      <c r="K53" s="259">
        <v>35710</v>
      </c>
      <c r="N53" s="669"/>
    </row>
    <row r="54" spans="1:14">
      <c r="A54" s="171" t="s">
        <v>404</v>
      </c>
      <c r="B54" s="447" t="s">
        <v>484</v>
      </c>
      <c r="C54" s="445">
        <v>1981</v>
      </c>
      <c r="D54" s="638">
        <v>36940</v>
      </c>
      <c r="E54" s="231">
        <v>1697553.2</v>
      </c>
      <c r="F54" s="273">
        <f t="shared" si="0"/>
        <v>45.954336762317268</v>
      </c>
      <c r="G54" s="231">
        <v>187724.92</v>
      </c>
      <c r="H54" s="231"/>
      <c r="I54" s="273">
        <f t="shared" si="1"/>
        <v>1885278.1199999999</v>
      </c>
      <c r="J54" s="394">
        <f t="shared" si="2"/>
        <v>51.036224147265834</v>
      </c>
      <c r="K54" s="259">
        <v>113340</v>
      </c>
      <c r="N54" s="669"/>
    </row>
    <row r="55" spans="1:14">
      <c r="A55" s="171" t="s">
        <v>393</v>
      </c>
      <c r="B55" s="447" t="s">
        <v>406</v>
      </c>
      <c r="C55" s="445">
        <v>1950</v>
      </c>
      <c r="D55" s="638">
        <v>198381</v>
      </c>
      <c r="E55" s="231">
        <v>6896042.3499999996</v>
      </c>
      <c r="F55" s="273">
        <f t="shared" si="0"/>
        <v>34.761606958327661</v>
      </c>
      <c r="G55" s="231">
        <v>958394.84</v>
      </c>
      <c r="H55" s="231"/>
      <c r="I55" s="273">
        <f t="shared" si="1"/>
        <v>7854437.1899999995</v>
      </c>
      <c r="J55" s="394">
        <f t="shared" si="2"/>
        <v>39.592688765557185</v>
      </c>
      <c r="K55" s="259">
        <v>491853</v>
      </c>
      <c r="N55" s="669"/>
    </row>
    <row r="56" spans="1:14">
      <c r="A56" s="171" t="s">
        <v>456</v>
      </c>
      <c r="B56" s="447" t="s">
        <v>485</v>
      </c>
      <c r="C56" s="445">
        <v>1947</v>
      </c>
      <c r="D56" s="638">
        <v>9523</v>
      </c>
      <c r="E56" s="231">
        <v>279386</v>
      </c>
      <c r="F56" s="273">
        <f t="shared" si="0"/>
        <v>29.33802373201722</v>
      </c>
      <c r="G56" s="231">
        <v>2414</v>
      </c>
      <c r="H56" s="231"/>
      <c r="I56" s="273">
        <f t="shared" si="1"/>
        <v>281800</v>
      </c>
      <c r="J56" s="394">
        <f t="shared" si="2"/>
        <v>29.591515278798699</v>
      </c>
      <c r="K56" s="259">
        <v>38859</v>
      </c>
      <c r="N56" s="669"/>
    </row>
    <row r="57" spans="1:14">
      <c r="A57" s="171" t="s">
        <v>451</v>
      </c>
      <c r="B57" s="447" t="s">
        <v>486</v>
      </c>
      <c r="C57" s="445">
        <v>1962</v>
      </c>
      <c r="D57" s="638">
        <v>4494</v>
      </c>
      <c r="E57" s="231">
        <v>256136.9</v>
      </c>
      <c r="F57" s="273">
        <f t="shared" si="0"/>
        <v>56.995304850912326</v>
      </c>
      <c r="G57" s="231">
        <v>9399.5300000000007</v>
      </c>
      <c r="H57" s="231"/>
      <c r="I57" s="273">
        <f t="shared" si="1"/>
        <v>265536.43</v>
      </c>
      <c r="J57" s="394">
        <f t="shared" si="2"/>
        <v>59.086878059635069</v>
      </c>
      <c r="K57" s="259">
        <v>25307</v>
      </c>
      <c r="N57" s="669"/>
    </row>
    <row r="58" spans="1:14">
      <c r="A58" s="171" t="s">
        <v>456</v>
      </c>
      <c r="B58" s="447" t="s">
        <v>152</v>
      </c>
      <c r="C58" s="445">
        <v>1960</v>
      </c>
      <c r="D58" s="638">
        <v>8931</v>
      </c>
      <c r="E58" s="231">
        <v>741949.3</v>
      </c>
      <c r="F58" s="273">
        <f t="shared" si="0"/>
        <v>83.075725002799246</v>
      </c>
      <c r="G58" s="231">
        <v>65497.36</v>
      </c>
      <c r="H58" s="231"/>
      <c r="I58" s="273">
        <f t="shared" si="1"/>
        <v>807446.66</v>
      </c>
      <c r="J58" s="394">
        <f t="shared" si="2"/>
        <v>90.409434553801376</v>
      </c>
      <c r="K58" s="259">
        <v>53815</v>
      </c>
      <c r="N58" s="669"/>
    </row>
    <row r="59" spans="1:14">
      <c r="A59" s="171" t="s">
        <v>456</v>
      </c>
      <c r="B59" s="447" t="s">
        <v>487</v>
      </c>
      <c r="C59" s="445">
        <v>1982</v>
      </c>
      <c r="D59" s="638">
        <v>4996</v>
      </c>
      <c r="E59" s="231">
        <v>189895.99</v>
      </c>
      <c r="F59" s="273">
        <f t="shared" si="0"/>
        <v>38.009605684547637</v>
      </c>
      <c r="G59" s="231">
        <v>25022</v>
      </c>
      <c r="H59" s="231"/>
      <c r="I59" s="273">
        <f t="shared" si="1"/>
        <v>214917.99</v>
      </c>
      <c r="J59" s="394">
        <f t="shared" si="2"/>
        <v>43.018012409927941</v>
      </c>
      <c r="K59" s="259">
        <v>28653</v>
      </c>
      <c r="N59" s="669"/>
    </row>
    <row r="60" spans="1:14" ht="7.5" customHeight="1">
      <c r="N60" s="669"/>
    </row>
    <row r="61" spans="1:14">
      <c r="A61" s="8" t="s">
        <v>565</v>
      </c>
      <c r="N61" s="669"/>
    </row>
    <row r="62" spans="1:14">
      <c r="A62" s="171" t="s">
        <v>631</v>
      </c>
      <c r="N62" s="669"/>
    </row>
    <row r="63" spans="1:14">
      <c r="B63" s="8"/>
      <c r="C63" s="4"/>
      <c r="D63" s="279"/>
      <c r="E63" s="231"/>
      <c r="F63" s="231"/>
      <c r="G63" s="231"/>
      <c r="H63" s="231"/>
      <c r="I63" s="273"/>
      <c r="J63" s="18"/>
      <c r="K63" s="258"/>
      <c r="N63" s="669"/>
    </row>
    <row r="64" spans="1:14">
      <c r="B64" s="8"/>
      <c r="C64" s="4"/>
      <c r="D64" s="279"/>
      <c r="E64" s="231"/>
      <c r="F64" s="231"/>
      <c r="G64" s="231"/>
      <c r="H64" s="231"/>
      <c r="I64" s="273"/>
      <c r="J64" s="18"/>
      <c r="K64" s="258"/>
      <c r="N64" s="669"/>
    </row>
    <row r="65" spans="2:14">
      <c r="B65" s="8"/>
      <c r="C65" s="4"/>
      <c r="D65" s="279"/>
      <c r="E65" s="231"/>
      <c r="F65" s="231"/>
      <c r="G65" s="231"/>
      <c r="H65" s="231"/>
      <c r="I65" s="273"/>
      <c r="J65" s="18"/>
      <c r="K65" s="258"/>
      <c r="N65" s="669"/>
    </row>
    <row r="66" spans="2:14">
      <c r="B66" s="8"/>
      <c r="C66" s="4"/>
      <c r="D66" s="279"/>
      <c r="E66" s="231"/>
      <c r="F66" s="231"/>
      <c r="G66" s="231"/>
      <c r="H66" s="231"/>
      <c r="I66" s="273"/>
      <c r="J66" s="18"/>
      <c r="K66" s="258"/>
      <c r="N66" s="669"/>
    </row>
    <row r="67" spans="2:14">
      <c r="B67" s="8"/>
      <c r="C67" s="4"/>
      <c r="D67" s="279"/>
      <c r="E67" s="231"/>
      <c r="F67" s="231"/>
      <c r="G67" s="231"/>
      <c r="H67" s="231"/>
      <c r="I67" s="273"/>
      <c r="J67" s="18"/>
      <c r="K67" s="258"/>
      <c r="N67" s="669"/>
    </row>
    <row r="68" spans="2:14">
      <c r="B68" s="8"/>
      <c r="C68" s="4"/>
      <c r="D68" s="279"/>
      <c r="E68" s="231"/>
      <c r="F68" s="231"/>
      <c r="G68" s="231"/>
      <c r="H68" s="231"/>
      <c r="I68" s="273"/>
      <c r="J68" s="18"/>
      <c r="K68" s="258"/>
      <c r="N68" s="669"/>
    </row>
    <row r="69" spans="2:14">
      <c r="B69" s="8"/>
      <c r="C69" s="4"/>
      <c r="D69" s="279"/>
      <c r="E69" s="231"/>
      <c r="F69" s="231"/>
      <c r="G69" s="231"/>
      <c r="H69" s="231"/>
      <c r="I69" s="273"/>
      <c r="J69" s="18"/>
      <c r="K69" s="258"/>
      <c r="N69" s="669"/>
    </row>
    <row r="70" spans="2:14">
      <c r="B70" s="8"/>
      <c r="C70" s="4"/>
      <c r="D70" s="279"/>
      <c r="E70" s="231"/>
      <c r="F70" s="231"/>
      <c r="G70" s="231"/>
      <c r="H70" s="231"/>
      <c r="I70" s="273"/>
      <c r="J70" s="18"/>
      <c r="K70" s="258"/>
      <c r="N70" s="669"/>
    </row>
    <row r="71" spans="2:14">
      <c r="B71" s="8"/>
      <c r="C71" s="4"/>
      <c r="D71" s="279"/>
      <c r="E71" s="231"/>
      <c r="F71" s="231"/>
      <c r="G71" s="231"/>
      <c r="H71" s="231"/>
      <c r="I71" s="273"/>
      <c r="J71" s="18"/>
      <c r="K71" s="258"/>
      <c r="N71" s="669"/>
    </row>
    <row r="72" spans="2:14">
      <c r="B72" s="8"/>
      <c r="C72" s="4"/>
      <c r="D72" s="279"/>
      <c r="E72" s="231"/>
      <c r="F72" s="231"/>
      <c r="G72" s="231"/>
      <c r="H72" s="231"/>
      <c r="I72" s="273"/>
      <c r="J72" s="18"/>
      <c r="K72" s="258"/>
      <c r="N72" s="669"/>
    </row>
    <row r="73" spans="2:14">
      <c r="B73" s="8"/>
      <c r="C73" s="4"/>
      <c r="D73" s="279"/>
      <c r="E73" s="231"/>
      <c r="F73" s="231"/>
      <c r="G73" s="231"/>
      <c r="H73" s="231"/>
      <c r="I73" s="273"/>
      <c r="J73" s="18"/>
      <c r="K73" s="258"/>
      <c r="N73" s="669"/>
    </row>
    <row r="74" spans="2:14">
      <c r="B74" s="8"/>
      <c r="C74" s="4"/>
      <c r="D74" s="279"/>
      <c r="E74" s="231"/>
      <c r="F74" s="231"/>
      <c r="G74" s="231"/>
      <c r="H74" s="231"/>
      <c r="I74" s="273"/>
      <c r="J74" s="18"/>
      <c r="K74" s="258"/>
      <c r="N74" s="669"/>
    </row>
    <row r="75" spans="2:14">
      <c r="B75" s="8"/>
      <c r="C75" s="4"/>
      <c r="D75" s="279"/>
      <c r="E75" s="231"/>
      <c r="F75" s="231"/>
      <c r="G75" s="231"/>
      <c r="H75" s="231"/>
      <c r="I75" s="273"/>
      <c r="J75" s="18"/>
      <c r="K75" s="258"/>
      <c r="N75" s="669"/>
    </row>
    <row r="76" spans="2:14">
      <c r="B76" s="8"/>
      <c r="C76" s="4"/>
      <c r="D76" s="279"/>
      <c r="E76" s="231"/>
      <c r="F76" s="231"/>
      <c r="G76" s="231"/>
      <c r="H76" s="231"/>
      <c r="I76" s="273"/>
      <c r="J76" s="18"/>
      <c r="K76" s="258"/>
      <c r="N76" s="669"/>
    </row>
    <row r="77" spans="2:14">
      <c r="B77" s="8"/>
      <c r="C77" s="4"/>
      <c r="D77" s="279"/>
      <c r="E77" s="231"/>
      <c r="F77" s="231"/>
      <c r="G77" s="231"/>
      <c r="H77" s="231"/>
      <c r="I77" s="273"/>
      <c r="J77" s="18"/>
      <c r="K77" s="258"/>
      <c r="N77" s="669"/>
    </row>
    <row r="78" spans="2:14">
      <c r="B78" s="8"/>
      <c r="C78" s="4"/>
      <c r="D78" s="279"/>
      <c r="E78" s="231"/>
      <c r="F78" s="231"/>
      <c r="G78" s="231"/>
      <c r="H78" s="231"/>
      <c r="I78" s="273"/>
      <c r="J78" s="18"/>
      <c r="K78" s="258"/>
      <c r="N78" s="669"/>
    </row>
    <row r="79" spans="2:14">
      <c r="B79" s="8"/>
      <c r="C79" s="4"/>
      <c r="D79" s="279"/>
      <c r="E79" s="231"/>
      <c r="F79" s="231"/>
      <c r="G79" s="231"/>
      <c r="H79" s="231"/>
      <c r="I79" s="273"/>
      <c r="J79" s="18"/>
      <c r="K79" s="258"/>
      <c r="N79" s="669"/>
    </row>
    <row r="80" spans="2:14">
      <c r="B80" s="8"/>
      <c r="C80" s="4"/>
      <c r="D80" s="279"/>
      <c r="E80" s="231"/>
      <c r="F80" s="231"/>
      <c r="G80" s="231"/>
      <c r="H80" s="231"/>
      <c r="I80" s="273"/>
      <c r="J80" s="18"/>
      <c r="K80" s="258"/>
      <c r="N80" s="669"/>
    </row>
    <row r="81" spans="2:14">
      <c r="B81" s="8"/>
      <c r="C81" s="4"/>
      <c r="D81" s="279"/>
      <c r="E81" s="231"/>
      <c r="F81" s="231"/>
      <c r="G81" s="231"/>
      <c r="H81" s="231"/>
      <c r="I81" s="273"/>
      <c r="J81" s="18"/>
      <c r="K81" s="258"/>
      <c r="N81" s="669"/>
    </row>
    <row r="82" spans="2:14">
      <c r="B82" s="8"/>
      <c r="C82" s="4"/>
      <c r="D82" s="279"/>
      <c r="E82" s="231"/>
      <c r="F82" s="231"/>
      <c r="G82" s="231"/>
      <c r="H82" s="231"/>
      <c r="I82" s="273"/>
      <c r="J82" s="18"/>
      <c r="K82" s="258"/>
      <c r="N82" s="669"/>
    </row>
    <row r="83" spans="2:14">
      <c r="B83" s="8"/>
      <c r="C83" s="4"/>
      <c r="D83" s="279"/>
      <c r="E83" s="231"/>
      <c r="F83" s="231"/>
      <c r="G83" s="231"/>
      <c r="H83" s="231"/>
      <c r="I83" s="273"/>
      <c r="J83" s="18"/>
      <c r="K83" s="258"/>
      <c r="N83" s="669"/>
    </row>
    <row r="84" spans="2:14">
      <c r="B84" s="8"/>
      <c r="C84" s="4"/>
      <c r="D84" s="279"/>
      <c r="E84" s="231"/>
      <c r="F84" s="231"/>
      <c r="G84" s="231"/>
      <c r="H84" s="231"/>
      <c r="I84" s="273"/>
      <c r="J84" s="18"/>
      <c r="K84" s="258"/>
      <c r="N84" s="669"/>
    </row>
    <row r="85" spans="2:14">
      <c r="B85" s="8"/>
      <c r="C85" s="4"/>
      <c r="D85" s="279"/>
      <c r="E85" s="231"/>
      <c r="F85" s="231"/>
      <c r="G85" s="231"/>
      <c r="H85" s="231"/>
      <c r="I85" s="273"/>
      <c r="J85" s="18"/>
      <c r="K85" s="258"/>
      <c r="N85" s="669"/>
    </row>
    <row r="86" spans="2:14">
      <c r="B86" s="8"/>
      <c r="C86" s="4"/>
      <c r="D86" s="279"/>
      <c r="E86" s="231"/>
      <c r="F86" s="231"/>
      <c r="G86" s="231"/>
      <c r="H86" s="231"/>
      <c r="I86" s="273"/>
      <c r="J86" s="18"/>
      <c r="K86" s="258"/>
      <c r="N86" s="669"/>
    </row>
    <row r="87" spans="2:14">
      <c r="B87" s="8"/>
      <c r="C87" s="4"/>
      <c r="D87" s="279"/>
      <c r="E87" s="231"/>
      <c r="F87" s="231"/>
      <c r="G87" s="231"/>
      <c r="H87" s="231"/>
      <c r="I87" s="273"/>
      <c r="J87" s="18"/>
      <c r="K87" s="258"/>
      <c r="N87" s="669"/>
    </row>
    <row r="88" spans="2:14">
      <c r="B88" s="8"/>
      <c r="C88" s="4"/>
      <c r="D88" s="279"/>
      <c r="E88" s="231"/>
      <c r="F88" s="231"/>
      <c r="G88" s="231"/>
      <c r="H88" s="231"/>
      <c r="I88" s="273"/>
      <c r="J88" s="18"/>
      <c r="K88" s="258"/>
      <c r="N88" s="669"/>
    </row>
    <row r="89" spans="2:14">
      <c r="B89" s="8"/>
      <c r="C89" s="4"/>
      <c r="D89" s="279"/>
      <c r="E89" s="231"/>
      <c r="F89" s="231"/>
      <c r="G89" s="231"/>
      <c r="H89" s="231"/>
      <c r="I89" s="273"/>
      <c r="J89" s="18"/>
      <c r="K89" s="258"/>
      <c r="N89" s="669"/>
    </row>
    <row r="90" spans="2:14">
      <c r="B90" s="8"/>
      <c r="C90" s="4"/>
      <c r="D90" s="279"/>
      <c r="E90" s="231"/>
      <c r="F90" s="231"/>
      <c r="G90" s="231"/>
      <c r="H90" s="231"/>
      <c r="I90" s="273"/>
      <c r="J90" s="18"/>
      <c r="K90" s="258"/>
      <c r="N90" s="669"/>
    </row>
    <row r="91" spans="2:14">
      <c r="B91" s="8"/>
      <c r="C91" s="4"/>
      <c r="D91" s="279"/>
      <c r="E91" s="231"/>
      <c r="F91" s="231"/>
      <c r="G91" s="231"/>
      <c r="H91" s="231"/>
      <c r="I91" s="273"/>
      <c r="J91" s="18"/>
      <c r="K91" s="258"/>
      <c r="N91" s="669"/>
    </row>
    <row r="92" spans="2:14">
      <c r="B92" s="8"/>
      <c r="C92" s="4"/>
      <c r="D92" s="279"/>
      <c r="E92" s="231"/>
      <c r="F92" s="231"/>
      <c r="G92" s="231"/>
      <c r="H92" s="231"/>
      <c r="I92" s="273"/>
      <c r="J92" s="18"/>
      <c r="K92" s="258"/>
      <c r="N92" s="669"/>
    </row>
    <row r="93" spans="2:14">
      <c r="B93" s="8"/>
      <c r="C93" s="4"/>
      <c r="D93" s="279"/>
      <c r="E93" s="231"/>
      <c r="F93" s="231"/>
      <c r="G93" s="231"/>
      <c r="H93" s="231"/>
      <c r="I93" s="273"/>
      <c r="J93" s="18"/>
      <c r="K93" s="258"/>
      <c r="N93" s="669"/>
    </row>
    <row r="94" spans="2:14">
      <c r="B94" s="8"/>
      <c r="C94" s="4"/>
      <c r="D94" s="279"/>
      <c r="E94" s="231"/>
      <c r="F94" s="231"/>
      <c r="G94" s="231"/>
      <c r="H94" s="231"/>
      <c r="I94" s="273"/>
      <c r="J94" s="18"/>
      <c r="K94" s="258"/>
      <c r="N94" s="669"/>
    </row>
    <row r="95" spans="2:14">
      <c r="B95" s="8"/>
      <c r="C95" s="4"/>
      <c r="D95" s="279"/>
      <c r="E95" s="231"/>
      <c r="F95" s="231"/>
      <c r="G95" s="231"/>
      <c r="H95" s="231"/>
      <c r="I95" s="273"/>
      <c r="J95" s="18"/>
      <c r="K95" s="258"/>
      <c r="N95" s="669"/>
    </row>
    <row r="96" spans="2:14">
      <c r="B96" s="8"/>
      <c r="C96" s="4"/>
      <c r="D96" s="279"/>
      <c r="E96" s="231"/>
      <c r="F96" s="231"/>
      <c r="G96" s="231"/>
      <c r="H96" s="231"/>
      <c r="I96" s="273"/>
      <c r="J96" s="18"/>
      <c r="K96" s="258"/>
      <c r="N96" s="669"/>
    </row>
    <row r="97" spans="2:14">
      <c r="B97" s="8"/>
      <c r="C97" s="4"/>
      <c r="D97" s="279"/>
      <c r="E97" s="231"/>
      <c r="F97" s="231"/>
      <c r="G97" s="231"/>
      <c r="H97" s="231"/>
      <c r="I97" s="273"/>
      <c r="J97" s="18"/>
      <c r="K97" s="258"/>
      <c r="N97" s="669"/>
    </row>
    <row r="98" spans="2:14">
      <c r="B98" s="8"/>
      <c r="C98" s="4"/>
      <c r="D98" s="279"/>
      <c r="E98" s="231"/>
      <c r="F98" s="231"/>
      <c r="G98" s="231"/>
      <c r="H98" s="231"/>
      <c r="I98" s="273"/>
      <c r="J98" s="18"/>
      <c r="K98" s="258"/>
      <c r="N98" s="669"/>
    </row>
    <row r="99" spans="2:14">
      <c r="B99" s="8"/>
      <c r="C99" s="4"/>
      <c r="D99" s="279"/>
      <c r="E99" s="231"/>
      <c r="F99" s="231"/>
      <c r="G99" s="231"/>
      <c r="H99" s="231"/>
      <c r="I99" s="273"/>
      <c r="J99" s="18"/>
      <c r="K99" s="258"/>
      <c r="N99" s="669"/>
    </row>
    <row r="100" spans="2:14">
      <c r="B100" s="8"/>
      <c r="C100" s="4"/>
      <c r="D100" s="279"/>
      <c r="E100" s="231"/>
      <c r="F100" s="231"/>
      <c r="G100" s="231"/>
      <c r="H100" s="231"/>
      <c r="I100" s="273"/>
      <c r="J100" s="18"/>
      <c r="K100" s="258"/>
      <c r="N100" s="669"/>
    </row>
    <row r="101" spans="2:14">
      <c r="B101" s="8"/>
      <c r="C101" s="4"/>
      <c r="D101" s="279"/>
      <c r="E101" s="231"/>
      <c r="F101" s="231"/>
      <c r="G101" s="231"/>
      <c r="H101" s="231"/>
      <c r="I101" s="273"/>
      <c r="J101" s="18"/>
      <c r="K101" s="258"/>
      <c r="N101" s="669"/>
    </row>
    <row r="102" spans="2:14">
      <c r="B102" s="8"/>
      <c r="C102" s="4"/>
      <c r="D102" s="279"/>
      <c r="E102" s="231"/>
      <c r="F102" s="231"/>
      <c r="G102" s="231"/>
      <c r="H102" s="231"/>
      <c r="I102" s="273"/>
      <c r="J102" s="18"/>
      <c r="K102" s="258"/>
      <c r="N102" s="669"/>
    </row>
    <row r="103" spans="2:14">
      <c r="B103" s="8"/>
      <c r="C103" s="4"/>
      <c r="D103" s="279"/>
      <c r="E103" s="231"/>
      <c r="F103" s="231"/>
      <c r="G103" s="231"/>
      <c r="H103" s="231"/>
      <c r="I103" s="273"/>
      <c r="J103" s="18"/>
      <c r="K103" s="258"/>
      <c r="N103" s="669"/>
    </row>
    <row r="104" spans="2:14">
      <c r="B104" s="8"/>
      <c r="C104" s="4"/>
      <c r="D104" s="279"/>
      <c r="E104" s="231"/>
      <c r="F104" s="231"/>
      <c r="G104" s="231"/>
      <c r="H104" s="231"/>
      <c r="I104" s="273"/>
      <c r="J104" s="18"/>
      <c r="K104" s="258"/>
      <c r="N104" s="669"/>
    </row>
    <row r="105" spans="2:14">
      <c r="B105" s="8"/>
      <c r="C105" s="4"/>
      <c r="D105" s="279"/>
      <c r="E105" s="231"/>
      <c r="F105" s="231"/>
      <c r="G105" s="231"/>
      <c r="H105" s="231"/>
      <c r="I105" s="273"/>
      <c r="J105" s="18"/>
      <c r="K105" s="258"/>
      <c r="N105" s="669"/>
    </row>
    <row r="106" spans="2:14">
      <c r="B106" s="8"/>
      <c r="C106" s="4"/>
      <c r="D106" s="279"/>
      <c r="E106" s="231"/>
      <c r="F106" s="231"/>
      <c r="G106" s="231"/>
      <c r="H106" s="231"/>
      <c r="I106" s="273"/>
      <c r="J106" s="18"/>
      <c r="K106" s="258"/>
      <c r="N106" s="669"/>
    </row>
    <row r="107" spans="2:14">
      <c r="B107" s="8"/>
      <c r="C107" s="4"/>
      <c r="D107" s="279"/>
      <c r="E107" s="231"/>
      <c r="F107" s="231"/>
      <c r="G107" s="231"/>
      <c r="H107" s="231"/>
      <c r="I107" s="273"/>
      <c r="J107" s="18"/>
      <c r="K107" s="258"/>
      <c r="N107" s="669"/>
    </row>
    <row r="108" spans="2:14">
      <c r="B108" s="8"/>
      <c r="C108" s="4"/>
      <c r="D108" s="279"/>
      <c r="E108" s="231"/>
      <c r="F108" s="231"/>
      <c r="G108" s="231"/>
      <c r="H108" s="231"/>
      <c r="I108" s="273"/>
      <c r="J108" s="18"/>
      <c r="K108" s="258"/>
      <c r="N108" s="669"/>
    </row>
    <row r="109" spans="2:14">
      <c r="B109" s="8"/>
      <c r="C109" s="4"/>
      <c r="D109" s="279"/>
      <c r="E109" s="231"/>
      <c r="F109" s="231"/>
      <c r="G109" s="231"/>
      <c r="H109" s="231"/>
      <c r="I109" s="273"/>
      <c r="J109" s="18"/>
      <c r="K109" s="258"/>
      <c r="N109" s="669"/>
    </row>
    <row r="110" spans="2:14">
      <c r="B110" s="8"/>
      <c r="C110" s="4"/>
      <c r="D110" s="279"/>
      <c r="E110" s="231"/>
      <c r="F110" s="231"/>
      <c r="G110" s="231"/>
      <c r="H110" s="231"/>
      <c r="I110" s="273"/>
      <c r="J110" s="18"/>
      <c r="K110" s="258"/>
      <c r="N110" s="669"/>
    </row>
    <row r="111" spans="2:14">
      <c r="B111" s="8"/>
      <c r="C111" s="4"/>
      <c r="D111" s="279"/>
      <c r="E111" s="231"/>
      <c r="F111" s="231"/>
      <c r="G111" s="231"/>
      <c r="H111" s="231"/>
      <c r="I111" s="273"/>
      <c r="J111" s="18"/>
      <c r="K111" s="258"/>
      <c r="N111" s="669"/>
    </row>
    <row r="112" spans="2:14">
      <c r="B112" s="8"/>
      <c r="C112" s="4"/>
      <c r="D112" s="279"/>
      <c r="E112" s="231"/>
      <c r="F112" s="231"/>
      <c r="G112" s="231"/>
      <c r="H112" s="231"/>
      <c r="I112" s="273"/>
      <c r="J112" s="18"/>
      <c r="K112" s="258"/>
      <c r="N112" s="669"/>
    </row>
    <row r="113" spans="2:14">
      <c r="B113" s="8"/>
      <c r="C113" s="4"/>
      <c r="D113" s="279"/>
      <c r="E113" s="231"/>
      <c r="F113" s="231"/>
      <c r="G113" s="231"/>
      <c r="H113" s="231"/>
      <c r="I113" s="273"/>
      <c r="J113" s="18"/>
      <c r="K113" s="258"/>
      <c r="N113" s="669"/>
    </row>
    <row r="114" spans="2:14">
      <c r="B114" s="8"/>
      <c r="C114" s="4"/>
      <c r="D114" s="279"/>
      <c r="E114" s="231"/>
      <c r="F114" s="231"/>
      <c r="G114" s="231"/>
      <c r="H114" s="231"/>
      <c r="I114" s="273"/>
      <c r="J114" s="18"/>
      <c r="K114" s="258"/>
      <c r="N114" s="669"/>
    </row>
    <row r="115" spans="2:14">
      <c r="B115" s="8"/>
      <c r="C115" s="4"/>
      <c r="D115" s="279"/>
      <c r="E115" s="231"/>
      <c r="F115" s="231"/>
      <c r="G115" s="231"/>
      <c r="H115" s="231"/>
      <c r="I115" s="273"/>
      <c r="J115" s="18"/>
      <c r="K115" s="258"/>
      <c r="N115" s="669"/>
    </row>
    <row r="116" spans="2:14">
      <c r="B116" s="8"/>
      <c r="C116" s="4"/>
      <c r="D116" s="279"/>
      <c r="E116" s="231"/>
      <c r="F116" s="231"/>
      <c r="G116" s="231"/>
      <c r="H116" s="231"/>
      <c r="I116" s="273"/>
      <c r="J116" s="18"/>
      <c r="K116" s="258"/>
      <c r="N116" s="669"/>
    </row>
    <row r="117" spans="2:14">
      <c r="B117" s="8"/>
      <c r="C117" s="4"/>
      <c r="D117" s="279"/>
      <c r="E117" s="231"/>
      <c r="F117" s="231"/>
      <c r="G117" s="231"/>
      <c r="H117" s="231"/>
      <c r="I117" s="273"/>
      <c r="J117" s="18"/>
      <c r="K117" s="258"/>
      <c r="N117" s="669"/>
    </row>
    <row r="118" spans="2:14">
      <c r="B118" s="8"/>
      <c r="C118" s="4"/>
      <c r="D118" s="279"/>
      <c r="E118" s="231"/>
      <c r="F118" s="231"/>
      <c r="G118" s="231"/>
      <c r="H118" s="231"/>
      <c r="I118" s="273"/>
      <c r="J118" s="18"/>
      <c r="K118" s="258"/>
      <c r="N118" s="669"/>
    </row>
    <row r="119" spans="2:14">
      <c r="B119" s="8"/>
      <c r="C119" s="4"/>
      <c r="D119" s="279"/>
      <c r="E119" s="231"/>
      <c r="F119" s="231"/>
      <c r="G119" s="231"/>
      <c r="H119" s="231"/>
      <c r="I119" s="273"/>
      <c r="J119" s="18"/>
      <c r="K119" s="258"/>
      <c r="N119" s="669"/>
    </row>
    <row r="120" spans="2:14">
      <c r="B120" s="8"/>
      <c r="C120" s="4"/>
      <c r="D120" s="279"/>
      <c r="E120" s="231"/>
      <c r="F120" s="231"/>
      <c r="G120" s="231"/>
      <c r="H120" s="231"/>
      <c r="I120" s="273"/>
      <c r="J120" s="18"/>
      <c r="K120" s="258"/>
      <c r="N120" s="669"/>
    </row>
    <row r="121" spans="2:14">
      <c r="B121" s="8"/>
      <c r="C121" s="4"/>
      <c r="D121" s="279"/>
      <c r="E121" s="231"/>
      <c r="F121" s="231"/>
      <c r="G121" s="231"/>
      <c r="H121" s="231"/>
      <c r="I121" s="273"/>
      <c r="J121" s="18"/>
      <c r="K121" s="258"/>
      <c r="N121" s="669"/>
    </row>
    <row r="122" spans="2:14">
      <c r="B122" s="8"/>
      <c r="C122" s="4"/>
      <c r="D122" s="279"/>
      <c r="E122" s="231"/>
      <c r="F122" s="231"/>
      <c r="G122" s="231"/>
      <c r="H122" s="231"/>
      <c r="I122" s="273"/>
      <c r="J122" s="18"/>
      <c r="K122" s="258"/>
      <c r="N122" s="669"/>
    </row>
    <row r="123" spans="2:14">
      <c r="B123" s="8"/>
      <c r="C123" s="4"/>
      <c r="D123" s="279"/>
      <c r="E123" s="231"/>
      <c r="F123" s="231"/>
      <c r="G123" s="231"/>
      <c r="H123" s="231"/>
      <c r="I123" s="273"/>
      <c r="J123" s="18"/>
      <c r="K123" s="258"/>
      <c r="N123" s="669"/>
    </row>
    <row r="124" spans="2:14">
      <c r="B124" s="8"/>
      <c r="C124" s="4"/>
      <c r="D124" s="279"/>
      <c r="E124" s="231"/>
      <c r="F124" s="231"/>
      <c r="G124" s="231"/>
      <c r="H124" s="231"/>
      <c r="I124" s="273"/>
      <c r="J124" s="18"/>
      <c r="K124" s="258"/>
      <c r="N124" s="669"/>
    </row>
    <row r="125" spans="2:14">
      <c r="B125" s="8"/>
      <c r="C125" s="4"/>
      <c r="D125" s="279"/>
      <c r="E125" s="231"/>
      <c r="F125" s="231"/>
      <c r="G125" s="231"/>
      <c r="H125" s="231"/>
      <c r="I125" s="273"/>
      <c r="J125" s="18"/>
      <c r="K125" s="258"/>
      <c r="N125" s="669"/>
    </row>
    <row r="126" spans="2:14">
      <c r="B126" s="8"/>
      <c r="C126" s="4"/>
      <c r="D126" s="279"/>
      <c r="E126" s="231"/>
      <c r="F126" s="231"/>
      <c r="G126" s="231"/>
      <c r="H126" s="231"/>
      <c r="I126" s="273"/>
      <c r="J126" s="18"/>
      <c r="K126" s="258"/>
      <c r="N126" s="669"/>
    </row>
    <row r="127" spans="2:14">
      <c r="B127" s="8"/>
      <c r="C127" s="4"/>
      <c r="D127" s="279"/>
      <c r="E127" s="231"/>
      <c r="F127" s="231"/>
      <c r="G127" s="231"/>
      <c r="H127" s="231"/>
      <c r="I127" s="273"/>
      <c r="J127" s="18"/>
      <c r="K127" s="258"/>
      <c r="N127" s="669"/>
    </row>
    <row r="128" spans="2:14">
      <c r="B128" s="8"/>
      <c r="C128" s="4"/>
      <c r="D128" s="279"/>
      <c r="E128" s="231"/>
      <c r="F128" s="231"/>
      <c r="G128" s="231"/>
      <c r="H128" s="231"/>
      <c r="I128" s="273"/>
      <c r="J128" s="18"/>
      <c r="K128" s="258"/>
      <c r="N128" s="669"/>
    </row>
    <row r="129" spans="2:14">
      <c r="B129" s="8"/>
      <c r="C129" s="4"/>
      <c r="D129" s="279"/>
      <c r="E129" s="231"/>
      <c r="F129" s="231"/>
      <c r="G129" s="231"/>
      <c r="H129" s="231"/>
      <c r="I129" s="273"/>
      <c r="J129" s="18"/>
      <c r="K129" s="258"/>
      <c r="N129" s="669"/>
    </row>
    <row r="130" spans="2:14">
      <c r="B130" s="8"/>
      <c r="C130" s="4"/>
      <c r="D130" s="279"/>
      <c r="E130" s="231"/>
      <c r="F130" s="231"/>
      <c r="G130" s="231"/>
      <c r="H130" s="231"/>
      <c r="I130" s="273"/>
      <c r="J130" s="18"/>
      <c r="K130" s="258"/>
      <c r="N130" s="669"/>
    </row>
    <row r="131" spans="2:14">
      <c r="B131" s="8"/>
      <c r="C131" s="4"/>
      <c r="D131" s="279"/>
      <c r="E131" s="231"/>
      <c r="F131" s="231"/>
      <c r="G131" s="231"/>
      <c r="H131" s="231"/>
      <c r="I131" s="273"/>
      <c r="J131" s="18"/>
      <c r="K131" s="258"/>
      <c r="N131" s="669"/>
    </row>
    <row r="132" spans="2:14">
      <c r="B132" s="8"/>
      <c r="C132" s="4"/>
      <c r="D132" s="279"/>
      <c r="E132" s="231"/>
      <c r="F132" s="231"/>
      <c r="G132" s="231"/>
      <c r="H132" s="231"/>
      <c r="I132" s="273"/>
      <c r="J132" s="18"/>
      <c r="K132" s="258"/>
      <c r="N132" s="669"/>
    </row>
    <row r="133" spans="2:14">
      <c r="B133" s="8"/>
      <c r="C133" s="4"/>
      <c r="D133" s="279"/>
      <c r="E133" s="231"/>
      <c r="F133" s="231"/>
      <c r="G133" s="231"/>
      <c r="H133" s="231"/>
      <c r="I133" s="273"/>
      <c r="J133" s="18"/>
      <c r="K133" s="258"/>
      <c r="N133" s="669"/>
    </row>
    <row r="134" spans="2:14">
      <c r="B134" s="8"/>
      <c r="C134" s="4"/>
      <c r="D134" s="279"/>
      <c r="E134" s="231"/>
      <c r="F134" s="231"/>
      <c r="G134" s="231"/>
      <c r="H134" s="231"/>
      <c r="I134" s="273"/>
      <c r="J134" s="18"/>
      <c r="K134" s="258"/>
      <c r="N134" s="669"/>
    </row>
    <row r="135" spans="2:14">
      <c r="B135" s="8"/>
      <c r="C135" s="4"/>
      <c r="D135" s="279"/>
      <c r="E135" s="231"/>
      <c r="F135" s="231"/>
      <c r="G135" s="231"/>
      <c r="H135" s="231"/>
      <c r="I135" s="273"/>
      <c r="J135" s="18"/>
      <c r="K135" s="258"/>
      <c r="N135" s="669"/>
    </row>
    <row r="136" spans="2:14">
      <c r="B136" s="8"/>
      <c r="C136" s="4"/>
      <c r="D136" s="279"/>
      <c r="E136" s="231"/>
      <c r="F136" s="231"/>
      <c r="G136" s="231"/>
      <c r="H136" s="231"/>
      <c r="I136" s="273"/>
      <c r="J136" s="18"/>
      <c r="K136" s="258"/>
      <c r="N136" s="669"/>
    </row>
    <row r="137" spans="2:14">
      <c r="B137" s="8"/>
      <c r="C137" s="4"/>
      <c r="D137" s="279"/>
      <c r="E137" s="231"/>
      <c r="F137" s="231"/>
      <c r="G137" s="231"/>
      <c r="H137" s="231"/>
      <c r="I137" s="273"/>
      <c r="J137" s="18"/>
      <c r="K137" s="258"/>
      <c r="N137" s="669"/>
    </row>
    <row r="138" spans="2:14">
      <c r="B138" s="8"/>
      <c r="C138" s="4"/>
      <c r="D138" s="279"/>
      <c r="E138" s="231"/>
      <c r="F138" s="231"/>
      <c r="G138" s="231"/>
      <c r="H138" s="231"/>
      <c r="I138" s="273"/>
      <c r="J138" s="18"/>
      <c r="K138" s="258"/>
      <c r="N138" s="669"/>
    </row>
    <row r="139" spans="2:14">
      <c r="B139" s="8"/>
      <c r="C139" s="4"/>
      <c r="D139" s="279"/>
      <c r="E139" s="231"/>
      <c r="F139" s="231"/>
      <c r="G139" s="231"/>
      <c r="H139" s="231"/>
      <c r="I139" s="273"/>
      <c r="J139" s="18"/>
      <c r="K139" s="258"/>
      <c r="N139" s="669"/>
    </row>
    <row r="140" spans="2:14">
      <c r="B140" s="8"/>
      <c r="C140" s="4"/>
      <c r="D140" s="279"/>
      <c r="E140" s="231"/>
      <c r="F140" s="231"/>
      <c r="G140" s="231"/>
      <c r="H140" s="231"/>
      <c r="I140" s="273"/>
      <c r="J140" s="18"/>
      <c r="K140" s="258"/>
      <c r="N140" s="669"/>
    </row>
    <row r="141" spans="2:14">
      <c r="B141" s="8"/>
      <c r="C141" s="4"/>
      <c r="D141" s="279"/>
      <c r="E141" s="231"/>
      <c r="F141" s="231"/>
      <c r="G141" s="231"/>
      <c r="H141" s="231"/>
      <c r="I141" s="273"/>
      <c r="J141" s="18"/>
      <c r="K141" s="258"/>
      <c r="N141" s="669"/>
    </row>
    <row r="142" spans="2:14">
      <c r="B142" s="8"/>
      <c r="C142" s="4"/>
      <c r="D142" s="279"/>
      <c r="E142" s="231"/>
      <c r="F142" s="231"/>
      <c r="G142" s="231"/>
      <c r="H142" s="231"/>
      <c r="I142" s="273"/>
      <c r="J142" s="18"/>
      <c r="K142" s="258"/>
      <c r="N142" s="669"/>
    </row>
    <row r="143" spans="2:14">
      <c r="B143" s="8"/>
      <c r="C143" s="4"/>
      <c r="D143" s="279"/>
      <c r="E143" s="231"/>
      <c r="F143" s="231"/>
      <c r="G143" s="231"/>
      <c r="H143" s="231"/>
      <c r="I143" s="273"/>
      <c r="J143" s="18"/>
      <c r="K143" s="258"/>
      <c r="N143" s="669"/>
    </row>
    <row r="144" spans="2:14">
      <c r="B144" s="8"/>
      <c r="C144" s="4"/>
      <c r="D144" s="279"/>
      <c r="E144" s="231"/>
      <c r="F144" s="231"/>
      <c r="G144" s="231"/>
      <c r="H144" s="231"/>
      <c r="I144" s="273"/>
      <c r="J144" s="18"/>
      <c r="K144" s="258"/>
      <c r="N144" s="669"/>
    </row>
    <row r="145" spans="2:14">
      <c r="B145" s="8"/>
      <c r="C145" s="4"/>
      <c r="D145" s="279"/>
      <c r="E145" s="231"/>
      <c r="F145" s="231"/>
      <c r="G145" s="231"/>
      <c r="H145" s="231"/>
      <c r="I145" s="273"/>
      <c r="J145" s="18"/>
      <c r="K145" s="258"/>
      <c r="N145" s="669"/>
    </row>
    <row r="146" spans="2:14">
      <c r="B146" s="8"/>
      <c r="C146" s="4"/>
      <c r="D146" s="279"/>
      <c r="E146" s="231"/>
      <c r="F146" s="231"/>
      <c r="G146" s="231"/>
      <c r="H146" s="231"/>
      <c r="I146" s="273"/>
      <c r="J146" s="18"/>
      <c r="K146" s="258"/>
      <c r="N146" s="669"/>
    </row>
    <row r="147" spans="2:14">
      <c r="B147" s="8"/>
      <c r="C147" s="4"/>
      <c r="D147" s="279"/>
      <c r="E147" s="231"/>
      <c r="F147" s="231"/>
      <c r="G147" s="231"/>
      <c r="H147" s="231"/>
      <c r="I147" s="273"/>
      <c r="J147" s="18"/>
      <c r="K147" s="258"/>
      <c r="N147" s="669"/>
    </row>
    <row r="148" spans="2:14">
      <c r="B148" s="8"/>
      <c r="C148" s="4"/>
      <c r="D148" s="279"/>
      <c r="E148" s="231"/>
      <c r="F148" s="231"/>
      <c r="G148" s="231"/>
      <c r="H148" s="231"/>
      <c r="I148" s="273"/>
      <c r="J148" s="18"/>
      <c r="K148" s="258"/>
      <c r="N148" s="669"/>
    </row>
    <row r="149" spans="2:14">
      <c r="B149" s="8"/>
      <c r="C149" s="4"/>
      <c r="D149" s="279"/>
      <c r="E149" s="231"/>
      <c r="F149" s="231"/>
      <c r="G149" s="231"/>
      <c r="H149" s="231"/>
      <c r="I149" s="273"/>
      <c r="J149" s="18"/>
      <c r="K149" s="258"/>
      <c r="N149" s="669"/>
    </row>
    <row r="150" spans="2:14">
      <c r="B150" s="8"/>
      <c r="C150" s="4"/>
      <c r="D150" s="279"/>
      <c r="E150" s="231"/>
      <c r="F150" s="231"/>
      <c r="G150" s="231"/>
      <c r="H150" s="231"/>
      <c r="I150" s="273"/>
      <c r="J150" s="18"/>
      <c r="K150" s="258"/>
      <c r="N150" s="669"/>
    </row>
    <row r="151" spans="2:14">
      <c r="B151" s="8"/>
      <c r="C151" s="4"/>
      <c r="D151" s="279"/>
      <c r="E151" s="231"/>
      <c r="F151" s="231"/>
      <c r="G151" s="231"/>
      <c r="H151" s="231"/>
      <c r="I151" s="273"/>
      <c r="J151" s="18"/>
      <c r="K151" s="258"/>
      <c r="N151" s="669"/>
    </row>
    <row r="152" spans="2:14">
      <c r="B152" s="8"/>
      <c r="C152" s="4"/>
      <c r="D152" s="279"/>
      <c r="E152" s="231"/>
      <c r="F152" s="231"/>
      <c r="G152" s="231"/>
      <c r="H152" s="231"/>
      <c r="I152" s="273"/>
      <c r="J152" s="18"/>
      <c r="K152" s="258"/>
      <c r="N152" s="669"/>
    </row>
    <row r="153" spans="2:14">
      <c r="B153" s="8"/>
      <c r="C153" s="4"/>
      <c r="D153" s="279"/>
      <c r="E153" s="231"/>
      <c r="F153" s="231"/>
      <c r="G153" s="231"/>
      <c r="H153" s="231"/>
      <c r="I153" s="273"/>
      <c r="J153" s="18"/>
      <c r="K153" s="258"/>
      <c r="N153" s="669"/>
    </row>
    <row r="154" spans="2:14">
      <c r="B154" s="8"/>
      <c r="C154" s="4"/>
      <c r="D154" s="279"/>
      <c r="E154" s="231"/>
      <c r="F154" s="231"/>
      <c r="G154" s="231"/>
      <c r="H154" s="231"/>
      <c r="I154" s="273"/>
      <c r="J154" s="18"/>
      <c r="K154" s="258"/>
      <c r="N154" s="669"/>
    </row>
    <row r="155" spans="2:14">
      <c r="B155" s="8"/>
      <c r="C155" s="4"/>
      <c r="D155" s="279"/>
      <c r="E155" s="231"/>
      <c r="F155" s="231"/>
      <c r="G155" s="231"/>
      <c r="H155" s="231"/>
      <c r="I155" s="273"/>
      <c r="J155" s="18"/>
      <c r="K155" s="258"/>
      <c r="N155" s="669"/>
    </row>
    <row r="156" spans="2:14">
      <c r="B156" s="8"/>
      <c r="C156" s="4"/>
      <c r="D156" s="279"/>
      <c r="E156" s="231"/>
      <c r="F156" s="231"/>
      <c r="G156" s="231"/>
      <c r="H156" s="231"/>
      <c r="I156" s="273"/>
      <c r="J156" s="18"/>
      <c r="K156" s="258"/>
      <c r="N156" s="669"/>
    </row>
    <row r="157" spans="2:14">
      <c r="B157" s="8"/>
      <c r="C157" s="4"/>
      <c r="D157" s="279"/>
      <c r="E157" s="231"/>
      <c r="F157" s="231"/>
      <c r="G157" s="231"/>
      <c r="H157" s="231"/>
      <c r="I157" s="273"/>
      <c r="J157" s="18"/>
      <c r="K157" s="258"/>
      <c r="N157" s="669"/>
    </row>
    <row r="158" spans="2:14">
      <c r="B158" s="8"/>
      <c r="C158" s="4"/>
      <c r="D158" s="279"/>
      <c r="E158" s="231"/>
      <c r="F158" s="231"/>
      <c r="G158" s="231"/>
      <c r="H158" s="231"/>
      <c r="I158" s="273"/>
      <c r="J158" s="18"/>
      <c r="K158" s="258"/>
      <c r="N158" s="669"/>
    </row>
    <row r="159" spans="2:14">
      <c r="B159" s="8"/>
      <c r="C159" s="4"/>
      <c r="D159" s="279"/>
      <c r="E159" s="231"/>
      <c r="F159" s="231"/>
      <c r="G159" s="231"/>
      <c r="H159" s="231"/>
      <c r="I159" s="273"/>
      <c r="J159" s="18"/>
      <c r="K159" s="258"/>
      <c r="N159" s="669"/>
    </row>
    <row r="160" spans="2:14">
      <c r="B160" s="8"/>
      <c r="C160" s="4"/>
      <c r="D160" s="279"/>
      <c r="E160" s="231"/>
      <c r="F160" s="231"/>
      <c r="G160" s="231"/>
      <c r="H160" s="231"/>
      <c r="I160" s="273"/>
      <c r="J160" s="18"/>
      <c r="K160" s="258"/>
      <c r="N160" s="669"/>
    </row>
    <row r="161" spans="2:18">
      <c r="B161" s="8"/>
      <c r="C161" s="4"/>
      <c r="D161" s="279"/>
      <c r="E161" s="231"/>
      <c r="F161" s="231"/>
      <c r="G161" s="231"/>
      <c r="H161" s="231"/>
      <c r="I161" s="273"/>
      <c r="J161" s="18"/>
      <c r="K161" s="258"/>
      <c r="N161" s="669"/>
    </row>
    <row r="162" spans="2:18">
      <c r="B162" s="8"/>
      <c r="C162" s="4"/>
      <c r="D162" s="279"/>
      <c r="E162" s="231"/>
      <c r="F162" s="231"/>
      <c r="G162" s="231"/>
      <c r="H162" s="231"/>
      <c r="I162" s="273"/>
      <c r="J162" s="18"/>
      <c r="K162" s="258"/>
      <c r="N162" s="669"/>
    </row>
    <row r="163" spans="2:18">
      <c r="B163" s="8"/>
      <c r="C163" s="4"/>
      <c r="D163" s="279"/>
      <c r="E163" s="231"/>
      <c r="F163" s="231"/>
      <c r="G163" s="231"/>
      <c r="H163" s="231"/>
      <c r="I163" s="273"/>
      <c r="J163" s="18"/>
      <c r="K163" s="258"/>
      <c r="N163" s="272"/>
      <c r="O163" s="670"/>
      <c r="P163" s="670"/>
      <c r="Q163" s="670"/>
      <c r="R163" s="670"/>
    </row>
    <row r="164" spans="2:18">
      <c r="B164" s="8"/>
      <c r="C164" s="4"/>
      <c r="D164" s="279"/>
      <c r="E164" s="231"/>
      <c r="F164" s="231"/>
      <c r="G164" s="231"/>
      <c r="H164" s="231"/>
      <c r="I164" s="231"/>
      <c r="J164" s="18"/>
      <c r="K164" s="258"/>
      <c r="N164" s="4"/>
      <c r="O164" s="4"/>
    </row>
    <row r="165" spans="2:18">
      <c r="B165" s="8"/>
      <c r="C165" s="4"/>
      <c r="D165" s="279"/>
      <c r="E165" s="231"/>
      <c r="F165" s="231"/>
      <c r="G165" s="231"/>
      <c r="H165" s="231"/>
      <c r="I165" s="231"/>
      <c r="J165" s="18"/>
      <c r="K165" s="258"/>
      <c r="N165" s="4"/>
      <c r="O165" s="4"/>
    </row>
    <row r="166" spans="2:18">
      <c r="B166" s="8"/>
      <c r="C166" s="4"/>
      <c r="D166" s="279"/>
      <c r="E166" s="231"/>
      <c r="F166" s="231"/>
      <c r="G166" s="231"/>
      <c r="H166" s="231"/>
      <c r="I166" s="231"/>
      <c r="J166" s="18"/>
      <c r="K166" s="258"/>
      <c r="N166" s="4"/>
      <c r="O166" s="4"/>
    </row>
    <row r="167" spans="2:18">
      <c r="B167" s="8"/>
      <c r="C167" s="4"/>
      <c r="D167" s="279"/>
      <c r="E167" s="231"/>
      <c r="F167" s="231"/>
      <c r="G167" s="231"/>
      <c r="H167" s="231"/>
      <c r="I167" s="231"/>
      <c r="J167" s="18"/>
      <c r="K167" s="258"/>
      <c r="N167" s="4"/>
      <c r="O167" s="4"/>
    </row>
    <row r="168" spans="2:18">
      <c r="B168" s="8"/>
      <c r="C168" s="4"/>
      <c r="D168" s="279"/>
      <c r="E168" s="231"/>
      <c r="F168" s="231"/>
      <c r="G168" s="231"/>
      <c r="H168" s="231"/>
      <c r="I168" s="231"/>
      <c r="J168" s="18"/>
      <c r="K168" s="258"/>
      <c r="N168" s="4"/>
      <c r="O168" s="4"/>
    </row>
    <row r="169" spans="2:18">
      <c r="B169" s="8"/>
      <c r="C169" s="4"/>
      <c r="D169" s="279"/>
      <c r="E169" s="231"/>
      <c r="F169" s="231"/>
      <c r="G169" s="231"/>
      <c r="H169" s="231"/>
      <c r="I169" s="231"/>
      <c r="J169" s="18"/>
      <c r="K169" s="258"/>
      <c r="N169" s="4"/>
      <c r="O169" s="4"/>
    </row>
    <row r="170" spans="2:18">
      <c r="B170" s="8"/>
      <c r="C170" s="4"/>
      <c r="D170" s="279"/>
      <c r="E170" s="231"/>
      <c r="F170" s="231"/>
      <c r="G170" s="231"/>
      <c r="H170" s="231"/>
      <c r="I170" s="231"/>
      <c r="J170" s="18"/>
      <c r="K170" s="258"/>
      <c r="N170" s="4"/>
      <c r="O170" s="4"/>
    </row>
    <row r="171" spans="2:18">
      <c r="B171" s="8"/>
      <c r="C171" s="4"/>
      <c r="D171" s="279"/>
      <c r="E171" s="231"/>
      <c r="F171" s="231"/>
      <c r="G171" s="231"/>
      <c r="H171" s="231"/>
      <c r="I171" s="231"/>
      <c r="J171" s="18"/>
      <c r="K171" s="258"/>
      <c r="N171" s="4"/>
      <c r="O171" s="4"/>
    </row>
    <row r="172" spans="2:18">
      <c r="B172" s="8"/>
      <c r="C172" s="4"/>
      <c r="D172" s="279"/>
      <c r="E172" s="231"/>
      <c r="F172" s="231"/>
      <c r="G172" s="231"/>
      <c r="H172" s="231"/>
      <c r="I172" s="231"/>
      <c r="J172" s="18"/>
      <c r="K172" s="258"/>
      <c r="N172" s="4"/>
      <c r="O172" s="4"/>
    </row>
    <row r="173" spans="2:18">
      <c r="B173" s="8"/>
      <c r="C173" s="4"/>
      <c r="D173" s="279"/>
      <c r="E173" s="290"/>
      <c r="F173" s="290"/>
      <c r="G173" s="290"/>
      <c r="H173" s="290"/>
      <c r="I173" s="290"/>
      <c r="J173" s="18"/>
      <c r="K173" s="279"/>
      <c r="N173" s="4"/>
      <c r="O173" s="4"/>
    </row>
    <row r="174" spans="2:18">
      <c r="B174" s="10"/>
      <c r="C174" s="4"/>
      <c r="D174" s="261"/>
      <c r="E174" s="275"/>
      <c r="F174" s="275"/>
      <c r="G174" s="275"/>
      <c r="H174" s="275"/>
      <c r="I174" s="275"/>
      <c r="J174" s="81"/>
      <c r="K174" s="261"/>
      <c r="N174" s="4"/>
      <c r="O174" s="4"/>
    </row>
    <row r="175" spans="2:18">
      <c r="B175" s="10"/>
      <c r="C175" s="4"/>
      <c r="D175" s="261"/>
      <c r="E175" s="275"/>
      <c r="F175" s="275"/>
      <c r="G175" s="275"/>
      <c r="H175" s="275"/>
      <c r="I175" s="275"/>
      <c r="J175" s="101"/>
      <c r="K175" s="261"/>
      <c r="N175" s="4"/>
      <c r="O175" s="4"/>
    </row>
    <row r="176" spans="2:18">
      <c r="B176" s="10"/>
      <c r="C176" s="4"/>
      <c r="D176" s="260"/>
      <c r="E176" s="276"/>
      <c r="F176" s="276"/>
      <c r="G176" s="276"/>
      <c r="H176" s="276"/>
      <c r="I176" s="275"/>
      <c r="J176" s="101"/>
      <c r="K176" s="260"/>
      <c r="N176" s="4"/>
      <c r="O176" s="4"/>
    </row>
    <row r="177" spans="1:15">
      <c r="B177" s="10"/>
      <c r="C177" s="4"/>
      <c r="D177" s="260"/>
      <c r="E177" s="276"/>
      <c r="F177" s="276"/>
      <c r="G177" s="276"/>
      <c r="H177" s="276"/>
      <c r="I177" s="275"/>
      <c r="J177" s="101"/>
      <c r="K177" s="260"/>
      <c r="N177" s="4"/>
      <c r="O177" s="4"/>
    </row>
    <row r="178" spans="1:15">
      <c r="B178" s="10"/>
      <c r="C178" s="88"/>
      <c r="D178" s="261"/>
      <c r="E178" s="275"/>
      <c r="F178" s="275"/>
      <c r="G178" s="275"/>
      <c r="H178" s="275"/>
      <c r="I178" s="275"/>
      <c r="J178" s="101"/>
      <c r="K178" s="261"/>
      <c r="N178" s="4"/>
      <c r="O178" s="4"/>
    </row>
    <row r="179" spans="1:15">
      <c r="A179" s="4"/>
      <c r="B179" s="8"/>
      <c r="C179" s="4"/>
      <c r="D179" s="258"/>
      <c r="E179" s="276"/>
      <c r="F179" s="276"/>
      <c r="G179" s="276"/>
      <c r="H179" s="276"/>
      <c r="I179" s="231"/>
      <c r="J179" s="18"/>
      <c r="K179" s="258"/>
      <c r="N179" s="4"/>
      <c r="O179" s="4"/>
    </row>
    <row r="180" spans="1:15">
      <c r="A180" s="4"/>
      <c r="B180" s="91"/>
      <c r="C180" s="89"/>
      <c r="D180" s="261"/>
      <c r="E180" s="276"/>
      <c r="F180" s="276"/>
      <c r="G180" s="276"/>
      <c r="H180" s="276"/>
      <c r="I180" s="275"/>
      <c r="J180" s="90"/>
      <c r="K180" s="261"/>
      <c r="N180" s="4"/>
      <c r="O180" s="4"/>
    </row>
    <row r="181" spans="1:15">
      <c r="A181" s="4"/>
      <c r="B181" s="91"/>
      <c r="C181" s="10"/>
      <c r="D181" s="261"/>
      <c r="E181" s="276"/>
      <c r="F181" s="276"/>
      <c r="G181" s="276"/>
      <c r="H181" s="276"/>
      <c r="I181" s="275"/>
      <c r="J181" s="90"/>
      <c r="K181" s="261"/>
      <c r="N181" s="4"/>
      <c r="O181" s="4"/>
    </row>
    <row r="182" spans="1:15">
      <c r="A182" s="4"/>
      <c r="B182" s="91"/>
      <c r="C182" s="10"/>
      <c r="D182" s="261"/>
      <c r="E182" s="276"/>
      <c r="F182" s="276"/>
      <c r="G182" s="276"/>
      <c r="H182" s="276"/>
      <c r="I182" s="275"/>
      <c r="J182" s="90"/>
      <c r="K182" s="261"/>
      <c r="N182" s="4"/>
      <c r="O182" s="4"/>
    </row>
    <row r="183" spans="1:15">
      <c r="A183" s="4"/>
      <c r="B183" s="91"/>
      <c r="C183" s="10"/>
      <c r="D183" s="261"/>
      <c r="E183" s="276"/>
      <c r="F183" s="276"/>
      <c r="G183" s="276"/>
      <c r="H183" s="276"/>
      <c r="I183" s="275"/>
      <c r="J183" s="90"/>
      <c r="K183" s="261"/>
      <c r="N183" s="4"/>
      <c r="O183" s="4"/>
    </row>
    <row r="184" spans="1:15">
      <c r="A184" s="4"/>
      <c r="B184" s="8"/>
      <c r="C184" s="4"/>
      <c r="D184" s="185"/>
      <c r="E184" s="215"/>
      <c r="F184" s="215"/>
      <c r="G184" s="215"/>
      <c r="H184" s="215"/>
      <c r="I184" s="215"/>
      <c r="J184" s="4"/>
      <c r="K184" s="258"/>
      <c r="N184" s="4"/>
      <c r="O184" s="4"/>
    </row>
    <row r="185" spans="1:15">
      <c r="A185" s="4"/>
      <c r="B185" s="91"/>
      <c r="C185" s="10"/>
      <c r="D185" s="261"/>
      <c r="E185" s="276"/>
      <c r="F185" s="276"/>
      <c r="G185" s="276"/>
      <c r="H185" s="276"/>
      <c r="I185" s="275"/>
      <c r="J185" s="10"/>
      <c r="K185" s="261"/>
      <c r="N185" s="4"/>
      <c r="O185" s="4"/>
    </row>
    <row r="186" spans="1:15">
      <c r="A186" s="4"/>
      <c r="B186" s="91"/>
      <c r="C186" s="89"/>
      <c r="D186" s="261"/>
      <c r="E186" s="276"/>
      <c r="F186" s="276"/>
      <c r="G186" s="276"/>
      <c r="H186" s="276"/>
      <c r="I186" s="275"/>
      <c r="J186" s="10"/>
      <c r="K186" s="261"/>
      <c r="N186" s="4"/>
      <c r="O186" s="4"/>
    </row>
    <row r="187" spans="1:15">
      <c r="A187" s="4"/>
      <c r="B187" s="91"/>
      <c r="C187" s="89"/>
      <c r="D187" s="261"/>
      <c r="E187" s="276"/>
      <c r="F187" s="276"/>
      <c r="G187" s="276"/>
      <c r="H187" s="276"/>
      <c r="I187" s="275"/>
      <c r="J187" s="90"/>
      <c r="K187" s="261"/>
      <c r="N187" s="4"/>
      <c r="O187" s="4"/>
    </row>
    <row r="188" spans="1:15">
      <c r="A188" s="4"/>
      <c r="B188" s="91"/>
      <c r="C188" s="89"/>
      <c r="D188" s="261"/>
      <c r="E188" s="276"/>
      <c r="F188" s="276"/>
      <c r="G188" s="276"/>
      <c r="H188" s="276"/>
      <c r="I188" s="275"/>
      <c r="J188" s="90"/>
      <c r="K188" s="261"/>
      <c r="N188" s="4"/>
      <c r="O188" s="4"/>
    </row>
    <row r="189" spans="1:15">
      <c r="A189" s="4"/>
      <c r="B189" s="91"/>
      <c r="C189" s="89"/>
      <c r="D189" s="261"/>
      <c r="E189" s="276"/>
      <c r="F189" s="276"/>
      <c r="G189" s="276"/>
      <c r="H189" s="276"/>
      <c r="I189" s="275"/>
      <c r="J189" s="90"/>
      <c r="K189" s="261"/>
      <c r="N189" s="4"/>
      <c r="O189" s="4"/>
    </row>
    <row r="190" spans="1:15">
      <c r="A190" s="4"/>
      <c r="B190" s="8"/>
      <c r="C190" s="4"/>
      <c r="D190" s="185"/>
      <c r="E190" s="215"/>
      <c r="F190" s="215"/>
      <c r="G190" s="215"/>
      <c r="H190" s="215"/>
      <c r="I190" s="215"/>
      <c r="J190" s="4"/>
      <c r="K190" s="258"/>
      <c r="N190" s="4"/>
      <c r="O190" s="4"/>
    </row>
    <row r="191" spans="1:15">
      <c r="A191" s="4"/>
      <c r="B191" s="8"/>
      <c r="C191" s="4"/>
      <c r="D191" s="185"/>
      <c r="E191" s="215"/>
      <c r="F191" s="215"/>
      <c r="G191" s="215"/>
      <c r="H191" s="215"/>
      <c r="I191" s="215"/>
      <c r="J191" s="4"/>
      <c r="K191" s="258"/>
      <c r="N191" s="4"/>
      <c r="O191" s="4"/>
    </row>
    <row r="192" spans="1:15">
      <c r="A192" s="4"/>
      <c r="B192" s="8"/>
      <c r="C192" s="4"/>
      <c r="D192" s="185"/>
      <c r="E192" s="215"/>
      <c r="F192" s="215"/>
      <c r="G192" s="215"/>
      <c r="H192" s="215"/>
      <c r="I192" s="215"/>
      <c r="J192" s="4"/>
      <c r="K192" s="258"/>
      <c r="N192" s="4"/>
      <c r="O192" s="4"/>
    </row>
    <row r="193" spans="1:15">
      <c r="A193" s="4"/>
      <c r="B193" s="8"/>
      <c r="C193" s="4"/>
      <c r="D193" s="185"/>
      <c r="E193" s="215"/>
      <c r="F193" s="215"/>
      <c r="G193" s="215"/>
      <c r="H193" s="215"/>
      <c r="I193" s="215"/>
      <c r="J193" s="4"/>
      <c r="K193" s="258"/>
      <c r="N193" s="4"/>
      <c r="O193" s="4"/>
    </row>
    <row r="194" spans="1:15">
      <c r="A194" s="4"/>
      <c r="B194" s="8"/>
      <c r="C194" s="4"/>
      <c r="D194" s="185"/>
      <c r="E194" s="215"/>
      <c r="F194" s="215"/>
      <c r="G194" s="215"/>
      <c r="H194" s="215"/>
      <c r="I194" s="215"/>
      <c r="J194" s="4"/>
      <c r="K194" s="258"/>
      <c r="N194" s="4"/>
      <c r="O194" s="4"/>
    </row>
    <row r="195" spans="1:15">
      <c r="A195" s="4"/>
      <c r="B195" s="8"/>
      <c r="C195" s="4"/>
      <c r="D195" s="185"/>
      <c r="E195" s="215"/>
      <c r="F195" s="215"/>
      <c r="G195" s="215"/>
      <c r="H195" s="215"/>
      <c r="I195" s="215"/>
      <c r="J195" s="4"/>
      <c r="K195" s="258"/>
      <c r="N195" s="4"/>
      <c r="O195" s="4"/>
    </row>
    <row r="196" spans="1:15">
      <c r="A196" s="4"/>
      <c r="B196" s="8"/>
      <c r="C196" s="4"/>
      <c r="D196" s="185"/>
      <c r="E196" s="215"/>
      <c r="F196" s="215"/>
      <c r="G196" s="215"/>
      <c r="H196" s="215"/>
      <c r="I196" s="215"/>
      <c r="J196" s="4"/>
      <c r="K196" s="258"/>
      <c r="N196" s="4"/>
      <c r="O196" s="4"/>
    </row>
    <row r="197" spans="1:15">
      <c r="A197" s="4"/>
      <c r="B197" s="8"/>
      <c r="C197" s="4"/>
      <c r="D197" s="185"/>
      <c r="E197" s="215"/>
      <c r="F197" s="215"/>
      <c r="G197" s="215"/>
      <c r="H197" s="215"/>
      <c r="I197" s="215"/>
      <c r="J197" s="4"/>
      <c r="K197" s="258"/>
      <c r="N197" s="4"/>
      <c r="O197" s="4"/>
    </row>
    <row r="198" spans="1:15">
      <c r="A198" s="4"/>
      <c r="B198" s="8"/>
      <c r="C198" s="4"/>
      <c r="D198" s="185"/>
      <c r="E198" s="215"/>
      <c r="F198" s="215"/>
      <c r="G198" s="215"/>
      <c r="H198" s="215"/>
      <c r="I198" s="215"/>
      <c r="J198" s="4"/>
      <c r="K198" s="258"/>
      <c r="N198" s="4"/>
      <c r="O198" s="4"/>
    </row>
    <row r="199" spans="1:15">
      <c r="A199" s="4"/>
      <c r="B199" s="8"/>
      <c r="C199" s="4"/>
      <c r="D199" s="185"/>
      <c r="E199" s="215"/>
      <c r="F199" s="215"/>
      <c r="G199" s="215"/>
      <c r="H199" s="215"/>
      <c r="I199" s="215"/>
      <c r="J199" s="4"/>
      <c r="K199" s="258"/>
      <c r="N199" s="4"/>
      <c r="O199" s="4"/>
    </row>
    <row r="200" spans="1:15">
      <c r="A200" s="4"/>
      <c r="B200" s="8"/>
      <c r="C200" s="4"/>
      <c r="D200" s="185"/>
      <c r="E200" s="215"/>
      <c r="F200" s="215"/>
      <c r="G200" s="215"/>
      <c r="H200" s="215"/>
      <c r="I200" s="215"/>
      <c r="J200" s="4"/>
      <c r="K200" s="258"/>
      <c r="N200" s="4"/>
      <c r="O200" s="4"/>
    </row>
    <row r="201" spans="1:15">
      <c r="A201" s="4"/>
      <c r="B201" s="8"/>
      <c r="C201" s="4"/>
      <c r="D201" s="185"/>
      <c r="E201" s="215"/>
      <c r="F201" s="215"/>
      <c r="G201" s="215"/>
      <c r="H201" s="215"/>
      <c r="I201" s="215"/>
      <c r="J201" s="4"/>
      <c r="K201" s="258"/>
      <c r="N201" s="4"/>
      <c r="O201" s="4"/>
    </row>
    <row r="202" spans="1:15">
      <c r="A202" s="4"/>
      <c r="B202" s="8"/>
      <c r="C202" s="4"/>
      <c r="D202" s="185"/>
      <c r="E202" s="215"/>
      <c r="F202" s="215"/>
      <c r="G202" s="215"/>
      <c r="H202" s="215"/>
      <c r="I202" s="215"/>
      <c r="J202" s="4"/>
      <c r="K202" s="258"/>
      <c r="N202" s="4"/>
      <c r="O202" s="4"/>
    </row>
    <row r="203" spans="1:15">
      <c r="A203" s="4"/>
      <c r="B203" s="8"/>
      <c r="C203" s="4"/>
      <c r="D203" s="185"/>
      <c r="E203" s="215"/>
      <c r="F203" s="215"/>
      <c r="G203" s="215"/>
      <c r="H203" s="215"/>
      <c r="I203" s="215"/>
      <c r="J203" s="4"/>
      <c r="K203" s="258"/>
      <c r="N203" s="4"/>
      <c r="O203" s="4"/>
    </row>
    <row r="204" spans="1:15">
      <c r="A204" s="4"/>
      <c r="B204" s="8"/>
      <c r="C204" s="4"/>
      <c r="D204" s="185"/>
      <c r="E204" s="215"/>
      <c r="F204" s="215"/>
      <c r="G204" s="215"/>
      <c r="H204" s="215"/>
      <c r="I204" s="215"/>
      <c r="J204" s="4"/>
      <c r="K204" s="258"/>
      <c r="N204" s="4"/>
      <c r="O204" s="4"/>
    </row>
    <row r="205" spans="1:15">
      <c r="A205" s="4"/>
      <c r="B205" s="8"/>
      <c r="C205" s="4"/>
      <c r="D205" s="185"/>
      <c r="E205" s="215"/>
      <c r="F205" s="215"/>
      <c r="G205" s="215"/>
      <c r="H205" s="215"/>
      <c r="I205" s="215"/>
      <c r="J205" s="4"/>
      <c r="K205" s="258"/>
      <c r="N205" s="4"/>
      <c r="O205" s="4"/>
    </row>
    <row r="206" spans="1:15">
      <c r="A206" s="4"/>
      <c r="B206" s="8"/>
      <c r="C206" s="4"/>
      <c r="D206" s="185"/>
      <c r="E206" s="215"/>
      <c r="F206" s="215"/>
      <c r="G206" s="215"/>
      <c r="H206" s="215"/>
      <c r="I206" s="215"/>
      <c r="J206" s="4"/>
      <c r="K206" s="258"/>
      <c r="N206" s="4"/>
      <c r="O206" s="4"/>
    </row>
    <row r="207" spans="1:15">
      <c r="A207" s="4"/>
      <c r="B207" s="8"/>
      <c r="C207" s="4"/>
      <c r="D207" s="185"/>
      <c r="E207" s="215"/>
      <c r="F207" s="215"/>
      <c r="G207" s="215"/>
      <c r="H207" s="215"/>
      <c r="I207" s="215"/>
      <c r="J207" s="4"/>
      <c r="K207" s="258"/>
      <c r="N207" s="4"/>
      <c r="O207" s="4"/>
    </row>
    <row r="208" spans="1:15">
      <c r="A208" s="4"/>
      <c r="B208" s="8"/>
      <c r="C208" s="4"/>
      <c r="D208" s="185"/>
      <c r="E208" s="215"/>
      <c r="F208" s="215"/>
      <c r="G208" s="215"/>
      <c r="H208" s="215"/>
      <c r="I208" s="215"/>
      <c r="J208" s="4"/>
      <c r="K208" s="258"/>
      <c r="N208" s="4"/>
      <c r="O208" s="4"/>
    </row>
    <row r="209" spans="1:15">
      <c r="A209" s="4"/>
      <c r="B209" s="8"/>
      <c r="C209" s="4"/>
      <c r="D209" s="185"/>
      <c r="E209" s="215"/>
      <c r="F209" s="215"/>
      <c r="G209" s="215"/>
      <c r="H209" s="215"/>
      <c r="I209" s="215"/>
      <c r="J209" s="4"/>
      <c r="K209" s="258"/>
      <c r="N209" s="4"/>
      <c r="O209" s="4"/>
    </row>
    <row r="210" spans="1:15">
      <c r="A210" s="4"/>
      <c r="B210" s="8"/>
      <c r="C210" s="4"/>
      <c r="D210" s="185"/>
      <c r="E210" s="215"/>
      <c r="F210" s="215"/>
      <c r="G210" s="215"/>
      <c r="H210" s="215"/>
      <c r="I210" s="215"/>
      <c r="J210" s="4"/>
      <c r="K210" s="258"/>
      <c r="N210" s="4"/>
      <c r="O210" s="4"/>
    </row>
    <row r="211" spans="1:15">
      <c r="A211" s="4"/>
      <c r="B211" s="8"/>
      <c r="C211" s="4"/>
      <c r="D211" s="185"/>
      <c r="E211" s="215"/>
      <c r="F211" s="215"/>
      <c r="G211" s="215"/>
      <c r="H211" s="215"/>
      <c r="I211" s="215"/>
      <c r="J211" s="4"/>
      <c r="K211" s="258"/>
      <c r="N211" s="4"/>
      <c r="O211" s="4"/>
    </row>
    <row r="212" spans="1:15">
      <c r="A212" s="4"/>
      <c r="B212" s="8"/>
      <c r="C212" s="4"/>
      <c r="D212" s="185"/>
      <c r="E212" s="215"/>
      <c r="F212" s="215"/>
      <c r="G212" s="215"/>
      <c r="H212" s="215"/>
      <c r="I212" s="215"/>
      <c r="J212" s="4"/>
      <c r="K212" s="258"/>
      <c r="N212" s="4"/>
      <c r="O212" s="4"/>
    </row>
    <row r="213" spans="1:15">
      <c r="A213" s="4"/>
      <c r="B213" s="8"/>
      <c r="C213" s="4"/>
      <c r="D213" s="185"/>
      <c r="E213" s="215"/>
      <c r="F213" s="215"/>
      <c r="G213" s="215"/>
      <c r="H213" s="215"/>
      <c r="I213" s="215"/>
      <c r="J213" s="4"/>
      <c r="K213" s="258"/>
      <c r="N213" s="4"/>
      <c r="O213" s="4"/>
    </row>
    <row r="214" spans="1:15">
      <c r="A214" s="4"/>
      <c r="B214" s="8"/>
      <c r="C214" s="4"/>
      <c r="D214" s="185"/>
      <c r="E214" s="215"/>
      <c r="F214" s="215"/>
      <c r="G214" s="215"/>
      <c r="H214" s="215"/>
      <c r="I214" s="215"/>
      <c r="J214" s="4"/>
      <c r="K214" s="258"/>
      <c r="N214" s="4"/>
      <c r="O214" s="4"/>
    </row>
    <row r="215" spans="1:15">
      <c r="A215" s="4"/>
      <c r="B215" s="8"/>
      <c r="C215" s="4"/>
      <c r="D215" s="185"/>
      <c r="E215" s="215"/>
      <c r="F215" s="215"/>
      <c r="G215" s="215"/>
      <c r="H215" s="215"/>
      <c r="I215" s="215"/>
      <c r="J215" s="4"/>
      <c r="K215" s="258"/>
      <c r="N215" s="4"/>
      <c r="O215" s="4"/>
    </row>
    <row r="216" spans="1:15">
      <c r="A216" s="4"/>
      <c r="B216" s="8"/>
      <c r="C216" s="4"/>
      <c r="D216" s="185"/>
      <c r="E216" s="215"/>
      <c r="F216" s="215"/>
      <c r="G216" s="215"/>
      <c r="H216" s="215"/>
      <c r="I216" s="215"/>
      <c r="J216" s="4"/>
      <c r="K216" s="258"/>
      <c r="N216" s="4"/>
      <c r="O216" s="4"/>
    </row>
    <row r="217" spans="1:15">
      <c r="A217" s="4"/>
      <c r="B217" s="8"/>
      <c r="C217" s="4"/>
      <c r="D217" s="185"/>
      <c r="E217" s="215"/>
      <c r="F217" s="215"/>
      <c r="G217" s="215"/>
      <c r="H217" s="215"/>
      <c r="I217" s="215"/>
      <c r="J217" s="4"/>
      <c r="K217" s="258"/>
      <c r="N217" s="4"/>
      <c r="O217" s="4"/>
    </row>
    <row r="218" spans="1:15">
      <c r="A218" s="4"/>
      <c r="B218" s="8"/>
      <c r="C218" s="4"/>
      <c r="D218" s="185"/>
      <c r="E218" s="215"/>
      <c r="F218" s="215"/>
      <c r="G218" s="215"/>
      <c r="H218" s="215"/>
      <c r="I218" s="215"/>
      <c r="J218" s="4"/>
      <c r="K218" s="258"/>
      <c r="N218" s="4"/>
      <c r="O218" s="4"/>
    </row>
    <row r="219" spans="1:15">
      <c r="A219" s="4"/>
      <c r="B219" s="8"/>
      <c r="C219" s="4"/>
      <c r="D219" s="185"/>
      <c r="E219" s="215"/>
      <c r="F219" s="215"/>
      <c r="G219" s="215"/>
      <c r="H219" s="215"/>
      <c r="I219" s="215"/>
      <c r="J219" s="4"/>
      <c r="K219" s="258"/>
      <c r="N219" s="4"/>
      <c r="O219" s="4"/>
    </row>
    <row r="220" spans="1:15">
      <c r="A220" s="4"/>
      <c r="B220" s="8"/>
      <c r="C220" s="4"/>
      <c r="D220" s="185"/>
      <c r="E220" s="215"/>
      <c r="F220" s="215"/>
      <c r="G220" s="215"/>
      <c r="H220" s="215"/>
      <c r="I220" s="215"/>
      <c r="J220" s="4"/>
      <c r="K220" s="258"/>
      <c r="N220" s="4"/>
      <c r="O220" s="4"/>
    </row>
    <row r="221" spans="1:15">
      <c r="A221" s="4"/>
      <c r="B221" s="8"/>
      <c r="C221" s="4"/>
      <c r="D221" s="185"/>
      <c r="E221" s="215"/>
      <c r="F221" s="215"/>
      <c r="G221" s="215"/>
      <c r="H221" s="215"/>
      <c r="I221" s="215"/>
      <c r="J221" s="4"/>
      <c r="K221" s="258"/>
      <c r="N221" s="4"/>
      <c r="O221" s="4"/>
    </row>
    <row r="222" spans="1:15">
      <c r="A222" s="4"/>
      <c r="B222" s="8"/>
      <c r="C222" s="4"/>
      <c r="D222" s="185"/>
      <c r="E222" s="215"/>
      <c r="F222" s="215"/>
      <c r="G222" s="215"/>
      <c r="H222" s="215"/>
      <c r="I222" s="215"/>
      <c r="J222" s="4"/>
      <c r="K222" s="258"/>
      <c r="N222" s="4"/>
      <c r="O222" s="4"/>
    </row>
    <row r="223" spans="1:15">
      <c r="A223" s="4"/>
      <c r="B223" s="8"/>
      <c r="C223" s="4"/>
      <c r="D223" s="185"/>
      <c r="E223" s="215"/>
      <c r="F223" s="215"/>
      <c r="G223" s="215"/>
      <c r="H223" s="215"/>
      <c r="I223" s="215"/>
      <c r="J223" s="4"/>
      <c r="K223" s="258"/>
      <c r="N223" s="4"/>
      <c r="O223" s="4"/>
    </row>
    <row r="224" spans="1:15">
      <c r="A224" s="4"/>
      <c r="B224" s="8"/>
      <c r="C224" s="4"/>
      <c r="D224" s="185"/>
      <c r="E224" s="215"/>
      <c r="F224" s="215"/>
      <c r="G224" s="215"/>
      <c r="H224" s="215"/>
      <c r="I224" s="215"/>
      <c r="J224" s="4"/>
      <c r="K224" s="258"/>
      <c r="N224" s="4"/>
      <c r="O224" s="4"/>
    </row>
    <row r="225" spans="1:15">
      <c r="A225" s="4"/>
      <c r="B225" s="8"/>
      <c r="C225" s="4"/>
      <c r="D225" s="185"/>
      <c r="E225" s="215"/>
      <c r="F225" s="215"/>
      <c r="G225" s="215"/>
      <c r="H225" s="215"/>
      <c r="I225" s="215"/>
      <c r="J225" s="4"/>
      <c r="K225" s="258"/>
      <c r="N225" s="4"/>
      <c r="O225" s="4"/>
    </row>
    <row r="226" spans="1:15">
      <c r="A226" s="4"/>
      <c r="B226" s="8"/>
      <c r="C226" s="4"/>
      <c r="D226" s="185"/>
      <c r="E226" s="215"/>
      <c r="F226" s="215"/>
      <c r="G226" s="215"/>
      <c r="H226" s="215"/>
      <c r="I226" s="215"/>
      <c r="J226" s="4"/>
      <c r="K226" s="258"/>
      <c r="N226" s="4"/>
      <c r="O226" s="4"/>
    </row>
    <row r="227" spans="1:15">
      <c r="A227" s="4"/>
      <c r="B227" s="8"/>
      <c r="C227" s="4"/>
      <c r="D227" s="185"/>
      <c r="E227" s="215"/>
      <c r="F227" s="215"/>
      <c r="G227" s="215"/>
      <c r="H227" s="215"/>
      <c r="I227" s="215"/>
      <c r="J227" s="4"/>
      <c r="K227" s="258"/>
      <c r="N227" s="4"/>
      <c r="O227" s="4"/>
    </row>
    <row r="228" spans="1:15">
      <c r="A228" s="4"/>
      <c r="B228" s="8"/>
      <c r="C228" s="4"/>
      <c r="D228" s="185"/>
      <c r="E228" s="215"/>
      <c r="F228" s="215"/>
      <c r="G228" s="215"/>
      <c r="H228" s="215"/>
      <c r="I228" s="215"/>
      <c r="J228" s="4"/>
      <c r="K228" s="258"/>
      <c r="N228" s="4"/>
      <c r="O228" s="4"/>
    </row>
    <row r="229" spans="1:15">
      <c r="A229" s="4"/>
      <c r="B229" s="8"/>
      <c r="C229" s="4"/>
      <c r="D229" s="185"/>
      <c r="E229" s="215"/>
      <c r="F229" s="215"/>
      <c r="G229" s="215"/>
      <c r="H229" s="215"/>
      <c r="I229" s="215"/>
      <c r="J229" s="4"/>
      <c r="K229" s="258"/>
      <c r="N229" s="4"/>
      <c r="O229" s="4"/>
    </row>
    <row r="230" spans="1:15">
      <c r="A230" s="4"/>
      <c r="B230" s="8"/>
      <c r="C230" s="4"/>
      <c r="D230" s="185"/>
      <c r="E230" s="215"/>
      <c r="F230" s="215"/>
      <c r="G230" s="215"/>
      <c r="H230" s="215"/>
      <c r="I230" s="215"/>
      <c r="J230" s="4"/>
      <c r="K230" s="258"/>
      <c r="N230" s="4"/>
      <c r="O230" s="4"/>
    </row>
    <row r="231" spans="1:15">
      <c r="A231" s="4"/>
      <c r="B231" s="8"/>
      <c r="C231" s="4"/>
      <c r="D231" s="185"/>
      <c r="E231" s="215"/>
      <c r="F231" s="215"/>
      <c r="G231" s="215"/>
      <c r="H231" s="215"/>
      <c r="I231" s="215"/>
      <c r="J231" s="4"/>
      <c r="K231" s="258"/>
      <c r="N231" s="4"/>
      <c r="O231" s="4"/>
    </row>
    <row r="232" spans="1:15">
      <c r="A232" s="4"/>
      <c r="B232" s="8"/>
      <c r="C232" s="4"/>
      <c r="D232" s="185"/>
      <c r="E232" s="215"/>
      <c r="F232" s="215"/>
      <c r="G232" s="215"/>
      <c r="H232" s="215"/>
      <c r="I232" s="215"/>
      <c r="J232" s="4"/>
      <c r="K232" s="258"/>
      <c r="N232" s="4"/>
      <c r="O232" s="4"/>
    </row>
    <row r="233" spans="1:15">
      <c r="A233" s="4"/>
      <c r="B233" s="8"/>
      <c r="C233" s="4"/>
      <c r="D233" s="185"/>
      <c r="E233" s="215"/>
      <c r="F233" s="215"/>
      <c r="G233" s="215"/>
      <c r="H233" s="215"/>
      <c r="I233" s="215"/>
      <c r="J233" s="4"/>
      <c r="K233" s="258"/>
      <c r="N233" s="4"/>
      <c r="O233" s="4"/>
    </row>
    <row r="234" spans="1:15">
      <c r="A234" s="4"/>
      <c r="B234" s="8"/>
      <c r="C234" s="4"/>
      <c r="D234" s="185"/>
      <c r="E234" s="215"/>
      <c r="F234" s="215"/>
      <c r="G234" s="215"/>
      <c r="H234" s="215"/>
      <c r="I234" s="215"/>
      <c r="J234" s="4"/>
      <c r="K234" s="258"/>
      <c r="N234" s="4"/>
      <c r="O234" s="4"/>
    </row>
    <row r="235" spans="1:15">
      <c r="A235" s="4"/>
      <c r="B235" s="8"/>
      <c r="C235" s="4"/>
      <c r="D235" s="185"/>
      <c r="E235" s="215"/>
      <c r="F235" s="215"/>
      <c r="G235" s="215"/>
      <c r="H235" s="215"/>
      <c r="I235" s="215"/>
      <c r="J235" s="4"/>
      <c r="K235" s="258"/>
      <c r="N235" s="4"/>
      <c r="O235" s="4"/>
    </row>
    <row r="236" spans="1:15">
      <c r="A236" s="4"/>
      <c r="B236" s="8"/>
      <c r="C236" s="4"/>
      <c r="D236" s="185"/>
      <c r="E236" s="215"/>
      <c r="F236" s="215"/>
      <c r="G236" s="215"/>
      <c r="H236" s="215"/>
      <c r="I236" s="215"/>
      <c r="J236" s="4"/>
      <c r="K236" s="258"/>
      <c r="N236" s="4"/>
      <c r="O236" s="4"/>
    </row>
    <row r="237" spans="1:15">
      <c r="A237" s="4"/>
      <c r="B237" s="8"/>
      <c r="C237" s="4"/>
      <c r="D237" s="185"/>
      <c r="E237" s="215"/>
      <c r="F237" s="215"/>
      <c r="G237" s="215"/>
      <c r="H237" s="215"/>
      <c r="I237" s="215"/>
      <c r="J237" s="4"/>
      <c r="K237" s="258"/>
      <c r="N237" s="4"/>
      <c r="O237" s="4"/>
    </row>
    <row r="238" spans="1:15">
      <c r="A238" s="4"/>
      <c r="B238" s="8"/>
      <c r="C238" s="4"/>
      <c r="D238" s="185"/>
      <c r="E238" s="215"/>
      <c r="F238" s="215"/>
      <c r="G238" s="215"/>
      <c r="H238" s="215"/>
      <c r="I238" s="215"/>
      <c r="J238" s="4"/>
      <c r="K238" s="258"/>
      <c r="N238" s="4"/>
      <c r="O238" s="4"/>
    </row>
    <row r="239" spans="1:15">
      <c r="A239" s="4"/>
      <c r="B239" s="8"/>
      <c r="C239" s="4"/>
      <c r="D239" s="185"/>
      <c r="E239" s="215"/>
      <c r="F239" s="215"/>
      <c r="G239" s="215"/>
      <c r="H239" s="215"/>
      <c r="I239" s="215"/>
      <c r="J239" s="4"/>
      <c r="K239" s="258"/>
      <c r="N239" s="4"/>
      <c r="O239" s="4"/>
    </row>
    <row r="240" spans="1:15">
      <c r="A240" s="4"/>
      <c r="B240" s="8"/>
      <c r="C240" s="4"/>
      <c r="D240" s="185"/>
      <c r="E240" s="215"/>
      <c r="F240" s="215"/>
      <c r="G240" s="215"/>
      <c r="H240" s="215"/>
      <c r="I240" s="215"/>
      <c r="J240" s="4"/>
      <c r="K240" s="258"/>
      <c r="N240" s="4"/>
      <c r="O240" s="4"/>
    </row>
    <row r="241" spans="1:15">
      <c r="A241" s="4"/>
      <c r="B241" s="8"/>
      <c r="C241" s="4"/>
      <c r="D241" s="185"/>
      <c r="E241" s="215"/>
      <c r="F241" s="215"/>
      <c r="G241" s="215"/>
      <c r="H241" s="215"/>
      <c r="I241" s="215"/>
      <c r="J241" s="4"/>
      <c r="K241" s="258"/>
      <c r="N241" s="4"/>
      <c r="O241" s="4"/>
    </row>
    <row r="242" spans="1:15">
      <c r="A242" s="4"/>
      <c r="B242" s="8"/>
      <c r="C242" s="4"/>
      <c r="D242" s="185"/>
      <c r="E242" s="215"/>
      <c r="F242" s="215"/>
      <c r="G242" s="215"/>
      <c r="H242" s="215"/>
      <c r="I242" s="215"/>
      <c r="J242" s="4"/>
      <c r="K242" s="258"/>
      <c r="N242" s="4"/>
      <c r="O242" s="4"/>
    </row>
    <row r="243" spans="1:15">
      <c r="A243" s="4"/>
      <c r="B243" s="8"/>
      <c r="C243" s="4"/>
      <c r="D243" s="185"/>
      <c r="E243" s="215"/>
      <c r="F243" s="215"/>
      <c r="G243" s="215"/>
      <c r="H243" s="215"/>
      <c r="I243" s="215"/>
      <c r="J243" s="4"/>
      <c r="K243" s="258"/>
      <c r="N243" s="4"/>
      <c r="O243" s="4"/>
    </row>
    <row r="244" spans="1:15">
      <c r="A244" s="4"/>
      <c r="B244" s="8"/>
      <c r="C244" s="4"/>
      <c r="D244" s="185"/>
      <c r="E244" s="215"/>
      <c r="F244" s="215"/>
      <c r="G244" s="215"/>
      <c r="H244" s="215"/>
      <c r="I244" s="215"/>
      <c r="J244" s="4"/>
      <c r="K244" s="258"/>
      <c r="N244" s="4"/>
      <c r="O244" s="4"/>
    </row>
    <row r="245" spans="1:15">
      <c r="A245" s="4"/>
      <c r="B245" s="8"/>
      <c r="C245" s="4"/>
      <c r="D245" s="185"/>
      <c r="E245" s="215"/>
      <c r="F245" s="215"/>
      <c r="G245" s="215"/>
      <c r="H245" s="215"/>
      <c r="I245" s="215"/>
      <c r="J245" s="4"/>
      <c r="K245" s="258"/>
      <c r="N245" s="4"/>
      <c r="O245" s="4"/>
    </row>
    <row r="246" spans="1:15">
      <c r="A246" s="4"/>
      <c r="B246" s="8"/>
      <c r="C246" s="4"/>
      <c r="D246" s="185"/>
      <c r="E246" s="215"/>
      <c r="F246" s="215"/>
      <c r="G246" s="215"/>
      <c r="H246" s="215"/>
      <c r="I246" s="215"/>
      <c r="J246" s="4"/>
      <c r="K246" s="258"/>
      <c r="N246" s="4"/>
      <c r="O246" s="4"/>
    </row>
    <row r="247" spans="1:15">
      <c r="A247" s="4"/>
      <c r="B247" s="8"/>
      <c r="C247" s="4"/>
      <c r="D247" s="185"/>
      <c r="E247" s="215"/>
      <c r="F247" s="215"/>
      <c r="G247" s="215"/>
      <c r="H247" s="215"/>
      <c r="I247" s="215"/>
      <c r="J247" s="4"/>
      <c r="K247" s="258"/>
      <c r="N247" s="4"/>
      <c r="O247" s="4"/>
    </row>
    <row r="248" spans="1:15">
      <c r="A248" s="4"/>
      <c r="B248" s="8"/>
      <c r="C248" s="4"/>
      <c r="D248" s="185"/>
      <c r="E248" s="215"/>
      <c r="F248" s="215"/>
      <c r="G248" s="215"/>
      <c r="H248" s="215"/>
      <c r="I248" s="215"/>
      <c r="J248" s="4"/>
      <c r="K248" s="258"/>
      <c r="N248" s="4"/>
      <c r="O248" s="4"/>
    </row>
    <row r="249" spans="1:15">
      <c r="A249" s="4"/>
      <c r="B249" s="8"/>
      <c r="C249" s="4"/>
      <c r="D249" s="185"/>
      <c r="E249" s="215"/>
      <c r="F249" s="215"/>
      <c r="G249" s="215"/>
      <c r="H249" s="215"/>
      <c r="I249" s="215"/>
      <c r="J249" s="4"/>
      <c r="K249" s="258"/>
      <c r="N249" s="4"/>
      <c r="O249" s="4"/>
    </row>
    <row r="250" spans="1:15">
      <c r="A250" s="4"/>
      <c r="B250" s="8"/>
      <c r="C250" s="4"/>
      <c r="D250" s="185"/>
      <c r="E250" s="215"/>
      <c r="F250" s="215"/>
      <c r="G250" s="215"/>
      <c r="H250" s="215"/>
      <c r="I250" s="215"/>
      <c r="J250" s="4"/>
      <c r="K250" s="258"/>
      <c r="N250" s="4"/>
      <c r="O250" s="4"/>
    </row>
    <row r="251" spans="1:15">
      <c r="A251" s="4"/>
      <c r="B251" s="8"/>
      <c r="C251" s="4"/>
      <c r="D251" s="185"/>
      <c r="E251" s="215"/>
      <c r="F251" s="215"/>
      <c r="G251" s="215"/>
      <c r="H251" s="215"/>
      <c r="I251" s="215"/>
      <c r="J251" s="4"/>
      <c r="K251" s="258"/>
      <c r="N251" s="4"/>
      <c r="O251" s="4"/>
    </row>
    <row r="252" spans="1:15">
      <c r="A252" s="4"/>
      <c r="B252" s="8"/>
      <c r="C252" s="4"/>
      <c r="D252" s="185"/>
      <c r="E252" s="215"/>
      <c r="F252" s="215"/>
      <c r="G252" s="215"/>
      <c r="H252" s="215"/>
      <c r="I252" s="215"/>
      <c r="J252" s="4"/>
      <c r="K252" s="258"/>
      <c r="N252" s="4"/>
      <c r="O252" s="4"/>
    </row>
    <row r="253" spans="1:15">
      <c r="A253" s="4"/>
      <c r="B253" s="8"/>
      <c r="C253" s="4"/>
      <c r="D253" s="185"/>
      <c r="E253" s="215"/>
      <c r="F253" s="215"/>
      <c r="G253" s="215"/>
      <c r="H253" s="215"/>
      <c r="I253" s="215"/>
      <c r="J253" s="4"/>
      <c r="K253" s="258"/>
      <c r="N253" s="4"/>
      <c r="O253" s="4"/>
    </row>
    <row r="254" spans="1:15">
      <c r="A254" s="4"/>
      <c r="B254" s="8"/>
      <c r="C254" s="4"/>
      <c r="D254" s="185"/>
      <c r="E254" s="215"/>
      <c r="F254" s="215"/>
      <c r="G254" s="215"/>
      <c r="H254" s="215"/>
      <c r="I254" s="215"/>
      <c r="J254" s="4"/>
      <c r="K254" s="258"/>
      <c r="N254" s="4"/>
      <c r="O254" s="4"/>
    </row>
    <row r="255" spans="1:15">
      <c r="A255" s="4"/>
      <c r="B255" s="8"/>
      <c r="C255" s="4"/>
      <c r="D255" s="185"/>
      <c r="E255" s="215"/>
      <c r="F255" s="215"/>
      <c r="G255" s="215"/>
      <c r="H255" s="215"/>
      <c r="I255" s="215"/>
      <c r="J255" s="4"/>
      <c r="K255" s="258"/>
      <c r="N255" s="4"/>
      <c r="O255" s="4"/>
    </row>
    <row r="256" spans="1:15">
      <c r="A256" s="4"/>
      <c r="B256" s="8"/>
      <c r="C256" s="4"/>
      <c r="D256" s="185"/>
      <c r="E256" s="215"/>
      <c r="F256" s="215"/>
      <c r="G256" s="215"/>
      <c r="H256" s="215"/>
      <c r="I256" s="215"/>
      <c r="J256" s="4"/>
      <c r="K256" s="258"/>
      <c r="N256" s="4"/>
      <c r="O256" s="4"/>
    </row>
    <row r="257" spans="1:15">
      <c r="A257" s="4"/>
      <c r="B257" s="8"/>
      <c r="C257" s="4"/>
      <c r="D257" s="185"/>
      <c r="E257" s="215"/>
      <c r="F257" s="215"/>
      <c r="G257" s="215"/>
      <c r="H257" s="215"/>
      <c r="I257" s="215"/>
      <c r="J257" s="4"/>
      <c r="K257" s="258"/>
      <c r="N257" s="4"/>
      <c r="O257" s="4"/>
    </row>
    <row r="258" spans="1:15">
      <c r="A258" s="4"/>
      <c r="B258" s="8"/>
      <c r="C258" s="4"/>
      <c r="D258" s="185"/>
      <c r="E258" s="215"/>
      <c r="F258" s="215"/>
      <c r="G258" s="215"/>
      <c r="H258" s="215"/>
      <c r="I258" s="215"/>
      <c r="J258" s="4"/>
      <c r="K258" s="258"/>
      <c r="N258" s="4"/>
      <c r="O258" s="4"/>
    </row>
    <row r="259" spans="1:15">
      <c r="A259" s="4"/>
      <c r="B259" s="8"/>
      <c r="C259" s="4"/>
      <c r="D259" s="185"/>
      <c r="E259" s="215"/>
      <c r="F259" s="215"/>
      <c r="G259" s="215"/>
      <c r="H259" s="215"/>
      <c r="I259" s="215"/>
      <c r="J259" s="4"/>
      <c r="K259" s="258"/>
      <c r="N259" s="4"/>
      <c r="O259" s="4"/>
    </row>
    <row r="260" spans="1:15">
      <c r="A260" s="4"/>
      <c r="B260" s="8"/>
      <c r="C260" s="4"/>
      <c r="D260" s="185"/>
      <c r="E260" s="215"/>
      <c r="F260" s="215"/>
      <c r="G260" s="215"/>
      <c r="H260" s="215"/>
      <c r="I260" s="215"/>
      <c r="J260" s="4"/>
      <c r="K260" s="258"/>
      <c r="N260" s="4"/>
      <c r="O260" s="4"/>
    </row>
    <row r="261" spans="1:15">
      <c r="A261" s="4"/>
      <c r="B261" s="8"/>
      <c r="C261" s="4"/>
      <c r="D261" s="185"/>
      <c r="E261" s="215"/>
      <c r="F261" s="215"/>
      <c r="G261" s="215"/>
      <c r="H261" s="215"/>
      <c r="I261" s="215"/>
      <c r="J261" s="4"/>
      <c r="K261" s="258"/>
      <c r="N261" s="4"/>
      <c r="O261" s="4"/>
    </row>
    <row r="262" spans="1:15">
      <c r="A262" s="4"/>
      <c r="B262" s="8"/>
      <c r="C262" s="4"/>
      <c r="D262" s="185"/>
      <c r="E262" s="215"/>
      <c r="F262" s="215"/>
      <c r="G262" s="215"/>
      <c r="H262" s="215"/>
      <c r="I262" s="215"/>
      <c r="J262" s="4"/>
      <c r="K262" s="258"/>
      <c r="N262" s="4"/>
      <c r="O262" s="4"/>
    </row>
    <row r="263" spans="1:15">
      <c r="A263" s="4"/>
      <c r="B263" s="8"/>
      <c r="C263" s="4"/>
      <c r="D263" s="185"/>
      <c r="E263" s="215"/>
      <c r="F263" s="215"/>
      <c r="G263" s="215"/>
      <c r="H263" s="215"/>
      <c r="I263" s="215"/>
      <c r="J263" s="4"/>
      <c r="K263" s="258"/>
      <c r="N263" s="4"/>
      <c r="O263" s="4"/>
    </row>
    <row r="264" spans="1:15">
      <c r="A264" s="4"/>
      <c r="B264" s="8"/>
      <c r="C264" s="4"/>
      <c r="D264" s="185"/>
      <c r="E264" s="215"/>
      <c r="F264" s="215"/>
      <c r="G264" s="215"/>
      <c r="H264" s="215"/>
      <c r="I264" s="215"/>
      <c r="J264" s="4"/>
      <c r="K264" s="258"/>
      <c r="N264" s="4"/>
      <c r="O264" s="4"/>
    </row>
    <row r="265" spans="1:15">
      <c r="A265" s="4"/>
      <c r="B265" s="8"/>
      <c r="C265" s="4"/>
      <c r="D265" s="185"/>
      <c r="E265" s="215"/>
      <c r="F265" s="215"/>
      <c r="G265" s="215"/>
      <c r="H265" s="215"/>
      <c r="I265" s="215"/>
      <c r="J265" s="4"/>
      <c r="K265" s="258"/>
      <c r="N265" s="4"/>
      <c r="O265" s="4"/>
    </row>
    <row r="266" spans="1:15">
      <c r="A266" s="4"/>
      <c r="B266" s="8"/>
      <c r="C266" s="4"/>
      <c r="D266" s="185"/>
      <c r="E266" s="215"/>
      <c r="F266" s="215"/>
      <c r="G266" s="215"/>
      <c r="H266" s="215"/>
      <c r="I266" s="215"/>
      <c r="J266" s="4"/>
      <c r="K266" s="258"/>
      <c r="N266" s="4"/>
      <c r="O266" s="4"/>
    </row>
    <row r="267" spans="1:15">
      <c r="A267" s="4"/>
      <c r="B267" s="8"/>
      <c r="C267" s="4"/>
      <c r="D267" s="185"/>
      <c r="E267" s="215"/>
      <c r="F267" s="215"/>
      <c r="G267" s="215"/>
      <c r="H267" s="215"/>
      <c r="I267" s="215"/>
      <c r="J267" s="4"/>
      <c r="K267" s="258"/>
      <c r="N267" s="4"/>
      <c r="O267" s="4"/>
    </row>
    <row r="268" spans="1:15">
      <c r="A268" s="4"/>
      <c r="B268" s="8"/>
      <c r="C268" s="4"/>
      <c r="D268" s="185"/>
      <c r="E268" s="215"/>
      <c r="F268" s="215"/>
      <c r="G268" s="215"/>
      <c r="H268" s="215"/>
      <c r="I268" s="215"/>
      <c r="J268" s="4"/>
      <c r="K268" s="258"/>
      <c r="N268" s="4"/>
      <c r="O268" s="4"/>
    </row>
    <row r="269" spans="1:15">
      <c r="A269" s="4"/>
      <c r="B269" s="8"/>
      <c r="C269" s="4"/>
      <c r="D269" s="185"/>
      <c r="E269" s="215"/>
      <c r="F269" s="215"/>
      <c r="G269" s="215"/>
      <c r="H269" s="215"/>
      <c r="I269" s="215"/>
      <c r="J269" s="4"/>
      <c r="K269" s="258"/>
      <c r="N269" s="4"/>
      <c r="O269" s="4"/>
    </row>
    <row r="270" spans="1:15">
      <c r="A270" s="4"/>
      <c r="B270" s="8"/>
      <c r="C270" s="4"/>
      <c r="D270" s="185"/>
      <c r="E270" s="215"/>
      <c r="F270" s="215"/>
      <c r="G270" s="215"/>
      <c r="H270" s="215"/>
      <c r="I270" s="215"/>
      <c r="J270" s="4"/>
      <c r="K270" s="258"/>
      <c r="N270" s="4"/>
      <c r="O270" s="4"/>
    </row>
    <row r="271" spans="1:15">
      <c r="A271" s="4"/>
      <c r="B271" s="8"/>
      <c r="C271" s="4"/>
      <c r="D271" s="185"/>
      <c r="E271" s="215"/>
      <c r="F271" s="215"/>
      <c r="G271" s="215"/>
      <c r="H271" s="215"/>
      <c r="I271" s="215"/>
      <c r="J271" s="4"/>
      <c r="K271" s="258"/>
      <c r="N271" s="4"/>
      <c r="O271" s="4"/>
    </row>
    <row r="272" spans="1:15">
      <c r="A272" s="4"/>
      <c r="B272" s="8"/>
      <c r="C272" s="4"/>
      <c r="D272" s="185"/>
      <c r="E272" s="215"/>
      <c r="F272" s="215"/>
      <c r="G272" s="215"/>
      <c r="H272" s="215"/>
      <c r="I272" s="215"/>
      <c r="J272" s="4"/>
      <c r="K272" s="258"/>
      <c r="N272" s="4"/>
      <c r="O272" s="4"/>
    </row>
    <row r="273" spans="1:15">
      <c r="A273" s="4"/>
      <c r="B273" s="8"/>
      <c r="C273" s="4"/>
      <c r="D273" s="185"/>
      <c r="E273" s="215"/>
      <c r="F273" s="215"/>
      <c r="G273" s="215"/>
      <c r="H273" s="215"/>
      <c r="I273" s="215"/>
      <c r="J273" s="4"/>
      <c r="K273" s="258"/>
      <c r="N273" s="4"/>
      <c r="O273" s="4"/>
    </row>
    <row r="274" spans="1:15">
      <c r="A274" s="4"/>
      <c r="B274" s="8"/>
      <c r="C274" s="4"/>
      <c r="D274" s="185"/>
      <c r="E274" s="215"/>
      <c r="F274" s="215"/>
      <c r="G274" s="215"/>
      <c r="H274" s="215"/>
      <c r="I274" s="215"/>
      <c r="J274" s="4"/>
      <c r="K274" s="258"/>
      <c r="N274" s="4"/>
      <c r="O274" s="4"/>
    </row>
    <row r="275" spans="1:15">
      <c r="A275" s="4"/>
      <c r="B275" s="8"/>
      <c r="C275" s="4"/>
      <c r="D275" s="185"/>
      <c r="E275" s="215"/>
      <c r="F275" s="215"/>
      <c r="G275" s="215"/>
      <c r="H275" s="215"/>
      <c r="I275" s="215"/>
      <c r="J275" s="4"/>
      <c r="K275" s="258"/>
      <c r="N275" s="4"/>
      <c r="O275" s="4"/>
    </row>
    <row r="276" spans="1:15">
      <c r="A276" s="4"/>
      <c r="B276" s="8"/>
      <c r="C276" s="4"/>
      <c r="D276" s="185"/>
      <c r="E276" s="215"/>
      <c r="F276" s="215"/>
      <c r="G276" s="215"/>
      <c r="H276" s="215"/>
      <c r="I276" s="215"/>
      <c r="J276" s="4"/>
      <c r="K276" s="258"/>
      <c r="N276" s="4"/>
      <c r="O276" s="4"/>
    </row>
    <row r="277" spans="1:15">
      <c r="A277" s="4"/>
      <c r="B277" s="8"/>
      <c r="C277" s="4"/>
      <c r="D277" s="185"/>
      <c r="E277" s="215"/>
      <c r="F277" s="215"/>
      <c r="G277" s="215"/>
      <c r="H277" s="215"/>
      <c r="I277" s="215"/>
      <c r="J277" s="4"/>
      <c r="K277" s="258"/>
      <c r="N277" s="4"/>
      <c r="O277" s="4"/>
    </row>
    <row r="278" spans="1:15">
      <c r="A278" s="4"/>
      <c r="B278" s="8"/>
      <c r="C278" s="4"/>
      <c r="D278" s="185"/>
      <c r="E278" s="215"/>
      <c r="F278" s="215"/>
      <c r="G278" s="215"/>
      <c r="H278" s="215"/>
      <c r="I278" s="215"/>
      <c r="J278" s="4"/>
      <c r="K278" s="258"/>
      <c r="N278" s="4"/>
      <c r="O278" s="4"/>
    </row>
    <row r="279" spans="1:15">
      <c r="A279" s="4"/>
      <c r="B279" s="8"/>
      <c r="C279" s="4"/>
      <c r="D279" s="185"/>
      <c r="E279" s="215"/>
      <c r="F279" s="215"/>
      <c r="G279" s="215"/>
      <c r="H279" s="215"/>
      <c r="I279" s="215"/>
      <c r="J279" s="4"/>
      <c r="K279" s="258"/>
      <c r="N279" s="4"/>
      <c r="O279" s="4"/>
    </row>
    <row r="280" spans="1:15">
      <c r="A280" s="4"/>
      <c r="B280" s="8"/>
      <c r="C280" s="4"/>
      <c r="D280" s="185"/>
      <c r="E280" s="215"/>
      <c r="F280" s="215"/>
      <c r="G280" s="215"/>
      <c r="H280" s="215"/>
      <c r="I280" s="215"/>
      <c r="J280" s="4"/>
      <c r="K280" s="258"/>
      <c r="N280" s="4"/>
      <c r="O280" s="4"/>
    </row>
    <row r="281" spans="1:15">
      <c r="A281" s="4"/>
      <c r="B281" s="8"/>
      <c r="C281" s="4"/>
      <c r="D281" s="185"/>
      <c r="E281" s="215"/>
      <c r="F281" s="215"/>
      <c r="G281" s="215"/>
      <c r="H281" s="215"/>
      <c r="I281" s="215"/>
      <c r="J281" s="4"/>
      <c r="K281" s="258"/>
      <c r="N281" s="4"/>
      <c r="O281" s="4"/>
    </row>
    <row r="282" spans="1:15">
      <c r="A282" s="4"/>
      <c r="B282" s="8"/>
      <c r="C282" s="4"/>
      <c r="D282" s="185"/>
      <c r="E282" s="215"/>
      <c r="F282" s="215"/>
      <c r="G282" s="215"/>
      <c r="H282" s="215"/>
      <c r="I282" s="215"/>
      <c r="J282" s="4"/>
      <c r="K282" s="258"/>
      <c r="N282" s="4"/>
      <c r="O282" s="4"/>
    </row>
    <row r="283" spans="1:15">
      <c r="A283" s="4"/>
      <c r="B283" s="8"/>
      <c r="C283" s="4"/>
      <c r="D283" s="185"/>
      <c r="E283" s="215"/>
      <c r="F283" s="215"/>
      <c r="G283" s="215"/>
      <c r="H283" s="215"/>
      <c r="I283" s="215"/>
      <c r="J283" s="4"/>
      <c r="K283" s="258"/>
      <c r="N283" s="4"/>
      <c r="O283" s="4"/>
    </row>
    <row r="284" spans="1:15">
      <c r="A284" s="4"/>
      <c r="B284" s="8"/>
      <c r="C284" s="4"/>
      <c r="D284" s="185"/>
      <c r="E284" s="215"/>
      <c r="F284" s="215"/>
      <c r="G284" s="215"/>
      <c r="H284" s="215"/>
      <c r="I284" s="215"/>
      <c r="J284" s="4"/>
      <c r="K284" s="258"/>
      <c r="N284" s="4"/>
      <c r="O284" s="4"/>
    </row>
    <row r="285" spans="1:15">
      <c r="A285" s="4"/>
      <c r="B285" s="8"/>
      <c r="C285" s="4"/>
      <c r="D285" s="185"/>
      <c r="E285" s="215"/>
      <c r="F285" s="215"/>
      <c r="G285" s="215"/>
      <c r="H285" s="215"/>
      <c r="I285" s="215"/>
      <c r="J285" s="4"/>
      <c r="K285" s="258"/>
      <c r="N285" s="4"/>
      <c r="O285" s="4"/>
    </row>
    <row r="286" spans="1:15">
      <c r="A286" s="4"/>
      <c r="B286" s="8"/>
      <c r="C286" s="4"/>
      <c r="D286" s="185"/>
      <c r="E286" s="215"/>
      <c r="F286" s="215"/>
      <c r="G286" s="215"/>
      <c r="H286" s="215"/>
      <c r="I286" s="215"/>
      <c r="J286" s="4"/>
      <c r="K286" s="258"/>
      <c r="N286" s="4"/>
      <c r="O286" s="4"/>
    </row>
    <row r="287" spans="1:15">
      <c r="A287" s="4"/>
      <c r="B287" s="8"/>
      <c r="C287" s="4"/>
      <c r="D287" s="185"/>
      <c r="E287" s="215"/>
      <c r="F287" s="215"/>
      <c r="G287" s="215"/>
      <c r="H287" s="215"/>
      <c r="I287" s="215"/>
      <c r="J287" s="4"/>
      <c r="K287" s="258"/>
      <c r="N287" s="4"/>
      <c r="O287" s="4"/>
    </row>
    <row r="288" spans="1:15">
      <c r="A288" s="4"/>
      <c r="B288" s="8"/>
      <c r="C288" s="4"/>
      <c r="D288" s="185"/>
      <c r="E288" s="215"/>
      <c r="F288" s="215"/>
      <c r="G288" s="215"/>
      <c r="H288" s="215"/>
      <c r="I288" s="215"/>
      <c r="J288" s="4"/>
      <c r="K288" s="258"/>
      <c r="N288" s="4"/>
      <c r="O288" s="4"/>
    </row>
    <row r="289" spans="1:15">
      <c r="A289" s="4"/>
      <c r="B289" s="8"/>
      <c r="C289" s="4"/>
      <c r="D289" s="185"/>
      <c r="E289" s="215"/>
      <c r="F289" s="215"/>
      <c r="G289" s="215"/>
      <c r="H289" s="215"/>
      <c r="I289" s="215"/>
      <c r="J289" s="4"/>
      <c r="K289" s="258"/>
      <c r="N289" s="4"/>
      <c r="O289" s="4"/>
    </row>
    <row r="290" spans="1:15">
      <c r="A290" s="4"/>
      <c r="B290" s="8"/>
      <c r="C290" s="4"/>
      <c r="D290" s="185"/>
      <c r="E290" s="215"/>
      <c r="F290" s="215"/>
      <c r="G290" s="215"/>
      <c r="H290" s="215"/>
      <c r="I290" s="215"/>
      <c r="J290" s="4"/>
      <c r="K290" s="258"/>
      <c r="N290" s="4"/>
      <c r="O290" s="4"/>
    </row>
    <row r="291" spans="1:15">
      <c r="A291" s="4"/>
      <c r="B291" s="8"/>
      <c r="C291" s="4"/>
      <c r="D291" s="185"/>
      <c r="E291" s="215"/>
      <c r="F291" s="215"/>
      <c r="G291" s="215"/>
      <c r="H291" s="215"/>
      <c r="I291" s="215"/>
      <c r="J291" s="4"/>
      <c r="K291" s="258"/>
      <c r="N291" s="4"/>
      <c r="O291" s="4"/>
    </row>
    <row r="292" spans="1:15">
      <c r="A292" s="4"/>
      <c r="B292" s="8"/>
      <c r="C292" s="4"/>
      <c r="D292" s="185"/>
      <c r="E292" s="215"/>
      <c r="F292" s="215"/>
      <c r="G292" s="215"/>
      <c r="H292" s="215"/>
      <c r="I292" s="215"/>
      <c r="J292" s="4"/>
      <c r="K292" s="258"/>
      <c r="N292" s="4"/>
      <c r="O292" s="4"/>
    </row>
    <row r="293" spans="1:15">
      <c r="A293" s="4"/>
      <c r="B293" s="8"/>
      <c r="C293" s="4"/>
      <c r="D293" s="185"/>
      <c r="E293" s="215"/>
      <c r="F293" s="215"/>
      <c r="G293" s="215"/>
      <c r="H293" s="215"/>
      <c r="I293" s="215"/>
      <c r="J293" s="4"/>
      <c r="K293" s="258"/>
      <c r="N293" s="4"/>
      <c r="O293" s="4"/>
    </row>
    <row r="294" spans="1:15">
      <c r="A294" s="4"/>
      <c r="B294" s="8"/>
      <c r="C294" s="4"/>
      <c r="D294" s="185"/>
      <c r="E294" s="215"/>
      <c r="F294" s="215"/>
      <c r="G294" s="215"/>
      <c r="H294" s="215"/>
      <c r="I294" s="215"/>
      <c r="J294" s="4"/>
      <c r="K294" s="258"/>
      <c r="N294" s="4"/>
      <c r="O294" s="4"/>
    </row>
    <row r="295" spans="1:15">
      <c r="A295" s="4"/>
      <c r="B295" s="8"/>
      <c r="C295" s="4"/>
      <c r="D295" s="185"/>
      <c r="E295" s="215"/>
      <c r="F295" s="215"/>
      <c r="G295" s="215"/>
      <c r="H295" s="215"/>
      <c r="I295" s="215"/>
      <c r="J295" s="4"/>
      <c r="K295" s="258"/>
      <c r="N295" s="4"/>
      <c r="O295" s="4"/>
    </row>
    <row r="296" spans="1:15">
      <c r="A296" s="4"/>
      <c r="B296" s="8"/>
      <c r="C296" s="4"/>
      <c r="D296" s="185"/>
      <c r="E296" s="215"/>
      <c r="F296" s="215"/>
      <c r="G296" s="215"/>
      <c r="H296" s="215"/>
      <c r="I296" s="215"/>
      <c r="J296" s="4"/>
      <c r="K296" s="258"/>
      <c r="N296" s="4"/>
      <c r="O296" s="4"/>
    </row>
    <row r="297" spans="1:15">
      <c r="A297" s="4"/>
      <c r="B297" s="8"/>
      <c r="C297" s="4"/>
      <c r="D297" s="185"/>
      <c r="E297" s="215"/>
      <c r="F297" s="215"/>
      <c r="G297" s="215"/>
      <c r="H297" s="215"/>
      <c r="I297" s="215"/>
      <c r="J297" s="4"/>
      <c r="K297" s="258"/>
      <c r="N297" s="4"/>
      <c r="O297" s="4"/>
    </row>
    <row r="298" spans="1:15">
      <c r="A298" s="4"/>
      <c r="B298" s="8"/>
      <c r="C298" s="4"/>
      <c r="D298" s="185"/>
      <c r="E298" s="215"/>
      <c r="F298" s="215"/>
      <c r="G298" s="215"/>
      <c r="H298" s="215"/>
      <c r="I298" s="215"/>
      <c r="J298" s="4"/>
      <c r="K298" s="258"/>
      <c r="N298" s="4"/>
      <c r="O298" s="4"/>
    </row>
    <row r="299" spans="1:15">
      <c r="A299" s="4"/>
      <c r="B299" s="8"/>
      <c r="C299" s="4"/>
      <c r="D299" s="185"/>
      <c r="E299" s="215"/>
      <c r="F299" s="215"/>
      <c r="G299" s="215"/>
      <c r="H299" s="215"/>
      <c r="I299" s="215"/>
      <c r="J299" s="4"/>
      <c r="K299" s="258"/>
      <c r="N299" s="4"/>
      <c r="O299" s="4"/>
    </row>
    <row r="300" spans="1:15">
      <c r="A300" s="4"/>
      <c r="B300" s="8"/>
      <c r="C300" s="4"/>
      <c r="D300" s="185"/>
      <c r="E300" s="215"/>
      <c r="F300" s="215"/>
      <c r="G300" s="215"/>
      <c r="H300" s="215"/>
      <c r="I300" s="215"/>
      <c r="J300" s="4"/>
      <c r="K300" s="258"/>
      <c r="N300" s="4"/>
      <c r="O300" s="4"/>
    </row>
    <row r="301" spans="1:15">
      <c r="A301" s="4"/>
      <c r="B301" s="8"/>
      <c r="C301" s="4"/>
      <c r="D301" s="185"/>
      <c r="E301" s="215"/>
      <c r="F301" s="215"/>
      <c r="G301" s="215"/>
      <c r="H301" s="215"/>
      <c r="I301" s="215"/>
      <c r="J301" s="4"/>
      <c r="K301" s="258"/>
      <c r="N301" s="4"/>
      <c r="O301" s="4"/>
    </row>
    <row r="302" spans="1:15">
      <c r="A302" s="4"/>
      <c r="B302" s="8"/>
      <c r="C302" s="4"/>
      <c r="D302" s="185"/>
      <c r="E302" s="215"/>
      <c r="F302" s="215"/>
      <c r="G302" s="215"/>
      <c r="H302" s="215"/>
      <c r="I302" s="215"/>
      <c r="J302" s="4"/>
      <c r="K302" s="258"/>
      <c r="N302" s="4"/>
      <c r="O302" s="4"/>
    </row>
    <row r="303" spans="1:15">
      <c r="A303" s="4"/>
      <c r="B303" s="8"/>
      <c r="C303" s="4"/>
      <c r="D303" s="185"/>
      <c r="E303" s="215"/>
      <c r="F303" s="215"/>
      <c r="G303" s="215"/>
      <c r="H303" s="215"/>
      <c r="I303" s="215"/>
      <c r="J303" s="4"/>
      <c r="K303" s="258"/>
      <c r="N303" s="4"/>
      <c r="O303" s="4"/>
    </row>
    <row r="304" spans="1:15">
      <c r="A304" s="4"/>
      <c r="B304" s="8"/>
      <c r="C304" s="4"/>
      <c r="D304" s="185"/>
      <c r="E304" s="215"/>
      <c r="F304" s="215"/>
      <c r="G304" s="215"/>
      <c r="H304" s="215"/>
      <c r="I304" s="215"/>
      <c r="J304" s="4"/>
      <c r="K304" s="258"/>
      <c r="N304" s="4"/>
      <c r="O304" s="4"/>
    </row>
    <row r="305" spans="1:15">
      <c r="A305" s="4"/>
      <c r="B305" s="8"/>
      <c r="C305" s="4"/>
      <c r="D305" s="185"/>
      <c r="E305" s="215"/>
      <c r="F305" s="215"/>
      <c r="G305" s="215"/>
      <c r="H305" s="215"/>
      <c r="I305" s="215"/>
      <c r="J305" s="4"/>
      <c r="K305" s="258"/>
      <c r="N305" s="4"/>
      <c r="O305" s="4"/>
    </row>
    <row r="306" spans="1:15">
      <c r="A306" s="4"/>
      <c r="B306" s="8"/>
      <c r="C306" s="4"/>
      <c r="D306" s="185"/>
      <c r="E306" s="215"/>
      <c r="F306" s="215"/>
      <c r="G306" s="215"/>
      <c r="H306" s="215"/>
      <c r="I306" s="215"/>
      <c r="J306" s="4"/>
      <c r="K306" s="258"/>
      <c r="N306" s="4"/>
      <c r="O306" s="4"/>
    </row>
    <row r="307" spans="1:15">
      <c r="A307" s="4"/>
      <c r="B307" s="8"/>
      <c r="C307" s="4"/>
      <c r="D307" s="185"/>
      <c r="E307" s="215"/>
      <c r="F307" s="215"/>
      <c r="G307" s="215"/>
      <c r="H307" s="215"/>
      <c r="I307" s="215"/>
      <c r="J307" s="4"/>
      <c r="K307" s="258"/>
      <c r="N307" s="4"/>
      <c r="O307" s="4"/>
    </row>
    <row r="308" spans="1:15">
      <c r="A308" s="4"/>
      <c r="B308" s="8"/>
      <c r="C308" s="4"/>
      <c r="D308" s="185"/>
      <c r="E308" s="215"/>
      <c r="F308" s="215"/>
      <c r="G308" s="215"/>
      <c r="H308" s="215"/>
      <c r="I308" s="215"/>
      <c r="J308" s="4"/>
      <c r="K308" s="258"/>
      <c r="N308" s="4"/>
      <c r="O308" s="4"/>
    </row>
    <row r="309" spans="1:15">
      <c r="A309" s="4"/>
      <c r="B309" s="8"/>
      <c r="C309" s="4"/>
      <c r="D309" s="185"/>
      <c r="E309" s="215"/>
      <c r="F309" s="215"/>
      <c r="G309" s="215"/>
      <c r="H309" s="215"/>
      <c r="I309" s="215"/>
      <c r="J309" s="4"/>
      <c r="K309" s="258"/>
      <c r="N309" s="4"/>
      <c r="O309" s="4"/>
    </row>
    <row r="310" spans="1:15">
      <c r="A310" s="4"/>
      <c r="B310" s="8"/>
      <c r="C310" s="4"/>
      <c r="D310" s="185"/>
      <c r="E310" s="215"/>
      <c r="F310" s="215"/>
      <c r="G310" s="215"/>
      <c r="H310" s="215"/>
      <c r="I310" s="215"/>
      <c r="J310" s="4"/>
      <c r="K310" s="258"/>
      <c r="N310" s="4"/>
      <c r="O310" s="4"/>
    </row>
    <row r="311" spans="1:15">
      <c r="A311" s="4"/>
      <c r="B311" s="8"/>
      <c r="C311" s="4"/>
      <c r="D311" s="185"/>
      <c r="E311" s="215"/>
      <c r="F311" s="215"/>
      <c r="G311" s="215"/>
      <c r="H311" s="215"/>
      <c r="I311" s="215"/>
      <c r="J311" s="4"/>
      <c r="K311" s="258"/>
      <c r="N311" s="4"/>
      <c r="O311" s="4"/>
    </row>
    <row r="312" spans="1:15">
      <c r="A312" s="4"/>
      <c r="B312" s="8"/>
      <c r="C312" s="4"/>
      <c r="D312" s="185"/>
      <c r="E312" s="215"/>
      <c r="F312" s="215"/>
      <c r="G312" s="215"/>
      <c r="H312" s="215"/>
      <c r="I312" s="215"/>
      <c r="J312" s="4"/>
      <c r="K312" s="258"/>
      <c r="N312" s="4"/>
      <c r="O312" s="4"/>
    </row>
    <row r="313" spans="1:15">
      <c r="A313" s="4"/>
      <c r="B313" s="8"/>
      <c r="C313" s="4"/>
      <c r="D313" s="185"/>
      <c r="E313" s="215"/>
      <c r="F313" s="215"/>
      <c r="G313" s="215"/>
      <c r="H313" s="215"/>
      <c r="I313" s="215"/>
      <c r="J313" s="4"/>
      <c r="K313" s="258"/>
      <c r="N313" s="4"/>
      <c r="O313" s="4"/>
    </row>
    <row r="314" spans="1:15">
      <c r="A314" s="4"/>
      <c r="B314" s="8"/>
      <c r="C314" s="4"/>
      <c r="D314" s="185"/>
      <c r="E314" s="215"/>
      <c r="F314" s="215"/>
      <c r="G314" s="215"/>
      <c r="H314" s="215"/>
      <c r="I314" s="215"/>
      <c r="J314" s="4"/>
      <c r="K314" s="258"/>
      <c r="N314" s="4"/>
      <c r="O314" s="4"/>
    </row>
    <row r="315" spans="1:15">
      <c r="A315" s="4"/>
      <c r="B315" s="8"/>
      <c r="C315" s="4"/>
      <c r="D315" s="185"/>
      <c r="E315" s="215"/>
      <c r="F315" s="215"/>
      <c r="G315" s="215"/>
      <c r="H315" s="215"/>
      <c r="I315" s="215"/>
      <c r="J315" s="4"/>
      <c r="K315" s="258"/>
      <c r="N315" s="4"/>
      <c r="O315" s="4"/>
    </row>
    <row r="316" spans="1:15">
      <c r="A316" s="4"/>
      <c r="B316" s="8"/>
      <c r="C316" s="4"/>
      <c r="D316" s="185"/>
      <c r="E316" s="215"/>
      <c r="F316" s="215"/>
      <c r="G316" s="215"/>
      <c r="H316" s="215"/>
      <c r="I316" s="215"/>
      <c r="J316" s="4"/>
      <c r="K316" s="258"/>
      <c r="N316" s="4"/>
      <c r="O316" s="4"/>
    </row>
    <row r="317" spans="1:15">
      <c r="A317" s="4"/>
      <c r="B317" s="8"/>
      <c r="C317" s="4"/>
      <c r="D317" s="185"/>
      <c r="E317" s="215"/>
      <c r="F317" s="215"/>
      <c r="G317" s="215"/>
      <c r="H317" s="215"/>
      <c r="I317" s="215"/>
      <c r="J317" s="4"/>
      <c r="K317" s="258"/>
      <c r="N317" s="4"/>
      <c r="O317" s="4"/>
    </row>
    <row r="318" spans="1:15">
      <c r="A318" s="4"/>
      <c r="B318" s="8"/>
      <c r="C318" s="4"/>
      <c r="D318" s="185"/>
      <c r="E318" s="215"/>
      <c r="F318" s="215"/>
      <c r="G318" s="215"/>
      <c r="H318" s="215"/>
      <c r="I318" s="215"/>
      <c r="J318" s="4"/>
      <c r="K318" s="258"/>
      <c r="N318" s="4"/>
      <c r="O318" s="4"/>
    </row>
    <row r="319" spans="1:15">
      <c r="A319" s="4"/>
      <c r="B319" s="8"/>
      <c r="C319" s="4"/>
      <c r="D319" s="185"/>
      <c r="E319" s="215"/>
      <c r="F319" s="215"/>
      <c r="G319" s="215"/>
      <c r="H319" s="215"/>
      <c r="I319" s="215"/>
      <c r="J319" s="4"/>
      <c r="K319" s="258"/>
      <c r="N319" s="4"/>
      <c r="O319" s="4"/>
    </row>
    <row r="320" spans="1:15">
      <c r="A320" s="4"/>
      <c r="B320" s="8"/>
      <c r="C320" s="4"/>
      <c r="D320" s="185"/>
      <c r="E320" s="215"/>
      <c r="F320" s="215"/>
      <c r="G320" s="215"/>
      <c r="H320" s="215"/>
      <c r="I320" s="215"/>
      <c r="J320" s="4"/>
      <c r="K320" s="258"/>
      <c r="N320" s="4"/>
      <c r="O320" s="4"/>
    </row>
    <row r="321" spans="1:15">
      <c r="A321" s="4"/>
      <c r="B321" s="8"/>
      <c r="C321" s="4"/>
      <c r="D321" s="185"/>
      <c r="E321" s="215"/>
      <c r="F321" s="215"/>
      <c r="G321" s="215"/>
      <c r="H321" s="215"/>
      <c r="I321" s="215"/>
      <c r="J321" s="4"/>
      <c r="K321" s="258"/>
      <c r="N321" s="4"/>
      <c r="O321" s="4"/>
    </row>
    <row r="322" spans="1:15">
      <c r="A322" s="4"/>
      <c r="B322" s="8"/>
      <c r="C322" s="4"/>
      <c r="D322" s="185"/>
      <c r="E322" s="215"/>
      <c r="F322" s="215"/>
      <c r="G322" s="215"/>
      <c r="H322" s="215"/>
      <c r="I322" s="215"/>
      <c r="J322" s="4"/>
      <c r="K322" s="258"/>
      <c r="N322" s="4"/>
      <c r="O322" s="4"/>
    </row>
    <row r="323" spans="1:15">
      <c r="A323" s="4"/>
      <c r="B323" s="8"/>
      <c r="C323" s="4"/>
      <c r="D323" s="185"/>
      <c r="E323" s="215"/>
      <c r="F323" s="215"/>
      <c r="G323" s="215"/>
      <c r="H323" s="215"/>
      <c r="I323" s="215"/>
      <c r="J323" s="4"/>
      <c r="K323" s="258"/>
      <c r="N323" s="4"/>
      <c r="O323" s="4"/>
    </row>
    <row r="324" spans="1:15">
      <c r="A324" s="4"/>
      <c r="B324" s="8"/>
      <c r="C324" s="4"/>
      <c r="D324" s="185"/>
      <c r="E324" s="215"/>
      <c r="F324" s="215"/>
      <c r="G324" s="215"/>
      <c r="H324" s="215"/>
      <c r="I324" s="215"/>
      <c r="J324" s="4"/>
      <c r="K324" s="258"/>
      <c r="N324" s="4"/>
      <c r="O324" s="4"/>
    </row>
    <row r="325" spans="1:15">
      <c r="A325" s="4"/>
      <c r="B325" s="8"/>
      <c r="C325" s="4"/>
      <c r="D325" s="185"/>
      <c r="E325" s="215"/>
      <c r="F325" s="215"/>
      <c r="G325" s="215"/>
      <c r="H325" s="215"/>
      <c r="I325" s="215"/>
      <c r="J325" s="4"/>
      <c r="K325" s="258"/>
      <c r="N325" s="4"/>
      <c r="O325" s="4"/>
    </row>
    <row r="326" spans="1:15">
      <c r="A326" s="4"/>
      <c r="B326" s="8"/>
      <c r="C326" s="4"/>
      <c r="D326" s="185"/>
      <c r="E326" s="215"/>
      <c r="F326" s="215"/>
      <c r="G326" s="215"/>
      <c r="H326" s="215"/>
      <c r="I326" s="215"/>
      <c r="J326" s="4"/>
      <c r="K326" s="258"/>
      <c r="N326" s="4"/>
      <c r="O326" s="4"/>
    </row>
    <row r="327" spans="1:15">
      <c r="A327" s="4"/>
      <c r="B327" s="8"/>
      <c r="C327" s="4"/>
      <c r="D327" s="185"/>
      <c r="E327" s="215"/>
      <c r="F327" s="215"/>
      <c r="G327" s="215"/>
      <c r="H327" s="215"/>
      <c r="I327" s="215"/>
      <c r="J327" s="4"/>
      <c r="K327" s="258"/>
      <c r="N327" s="4"/>
      <c r="O327" s="4"/>
    </row>
    <row r="328" spans="1:15">
      <c r="A328" s="4"/>
      <c r="B328" s="8"/>
      <c r="C328" s="4"/>
      <c r="D328" s="185"/>
      <c r="E328" s="215"/>
      <c r="F328" s="215"/>
      <c r="G328" s="215"/>
      <c r="H328" s="215"/>
      <c r="I328" s="215"/>
      <c r="J328" s="4"/>
      <c r="K328" s="258"/>
      <c r="N328" s="4"/>
      <c r="O328" s="4"/>
    </row>
    <row r="329" spans="1:15">
      <c r="A329" s="4"/>
      <c r="B329" s="8"/>
      <c r="C329" s="4"/>
      <c r="D329" s="185"/>
      <c r="E329" s="215"/>
      <c r="F329" s="215"/>
      <c r="G329" s="215"/>
      <c r="H329" s="215"/>
      <c r="I329" s="215"/>
      <c r="J329" s="4"/>
      <c r="K329" s="258"/>
      <c r="N329" s="4"/>
      <c r="O329" s="4"/>
    </row>
    <row r="330" spans="1:15">
      <c r="A330" s="4"/>
      <c r="B330" s="8"/>
      <c r="C330" s="4"/>
      <c r="D330" s="185"/>
      <c r="E330" s="215"/>
      <c r="F330" s="215"/>
      <c r="G330" s="215"/>
      <c r="H330" s="215"/>
      <c r="I330" s="215"/>
      <c r="J330" s="4"/>
      <c r="K330" s="258"/>
      <c r="N330" s="4"/>
      <c r="O330" s="4"/>
    </row>
    <row r="331" spans="1:15">
      <c r="A331" s="4"/>
      <c r="B331" s="8"/>
      <c r="C331" s="4"/>
      <c r="D331" s="185"/>
      <c r="E331" s="215"/>
      <c r="F331" s="215"/>
      <c r="G331" s="215"/>
      <c r="H331" s="215"/>
      <c r="I331" s="215"/>
      <c r="J331" s="4"/>
      <c r="K331" s="258"/>
      <c r="N331" s="4"/>
      <c r="O331" s="4"/>
    </row>
    <row r="332" spans="1:15">
      <c r="A332" s="4"/>
      <c r="B332" s="8"/>
      <c r="C332" s="4"/>
      <c r="D332" s="185"/>
      <c r="E332" s="215"/>
      <c r="F332" s="215"/>
      <c r="G332" s="215"/>
      <c r="H332" s="215"/>
      <c r="I332" s="215"/>
      <c r="J332" s="4"/>
      <c r="K332" s="258"/>
      <c r="N332" s="4"/>
      <c r="O332" s="4"/>
    </row>
    <row r="333" spans="1:15">
      <c r="A333" s="4"/>
      <c r="B333" s="8"/>
      <c r="C333" s="4"/>
      <c r="D333" s="185"/>
      <c r="E333" s="215"/>
      <c r="F333" s="215"/>
      <c r="G333" s="215"/>
      <c r="H333" s="215"/>
      <c r="I333" s="215"/>
      <c r="J333" s="4"/>
      <c r="K333" s="258"/>
      <c r="N333" s="4"/>
      <c r="O333" s="4"/>
    </row>
    <row r="334" spans="1:15">
      <c r="A334" s="4"/>
      <c r="B334" s="8"/>
      <c r="C334" s="4"/>
      <c r="D334" s="185"/>
      <c r="E334" s="215"/>
      <c r="F334" s="215"/>
      <c r="G334" s="215"/>
      <c r="H334" s="215"/>
      <c r="I334" s="215"/>
      <c r="J334" s="4"/>
      <c r="K334" s="258"/>
      <c r="N334" s="4"/>
      <c r="O334" s="4"/>
    </row>
    <row r="335" spans="1:15">
      <c r="A335" s="4"/>
      <c r="B335" s="8"/>
      <c r="C335" s="4"/>
      <c r="D335" s="185"/>
      <c r="E335" s="215"/>
      <c r="F335" s="215"/>
      <c r="G335" s="215"/>
      <c r="H335" s="215"/>
      <c r="I335" s="215"/>
      <c r="J335" s="4"/>
      <c r="K335" s="258"/>
      <c r="N335" s="4"/>
      <c r="O335" s="4"/>
    </row>
    <row r="336" spans="1:15">
      <c r="A336" s="4"/>
      <c r="B336" s="8"/>
      <c r="C336" s="4"/>
      <c r="D336" s="185"/>
      <c r="E336" s="215"/>
      <c r="F336" s="215"/>
      <c r="G336" s="215"/>
      <c r="H336" s="215"/>
      <c r="I336" s="215"/>
      <c r="J336" s="4"/>
      <c r="K336" s="258"/>
      <c r="N336" s="4"/>
      <c r="O336" s="4"/>
    </row>
    <row r="337" spans="1:15">
      <c r="A337" s="4"/>
      <c r="B337" s="8"/>
      <c r="C337" s="4"/>
      <c r="D337" s="185"/>
      <c r="E337" s="215"/>
      <c r="F337" s="215"/>
      <c r="G337" s="215"/>
      <c r="H337" s="215"/>
      <c r="I337" s="215"/>
      <c r="J337" s="4"/>
      <c r="K337" s="258"/>
      <c r="N337" s="4"/>
      <c r="O337" s="4"/>
    </row>
    <row r="338" spans="1:15">
      <c r="A338" s="4"/>
      <c r="B338" s="8"/>
      <c r="C338" s="4"/>
      <c r="D338" s="185"/>
      <c r="E338" s="215"/>
      <c r="F338" s="215"/>
      <c r="G338" s="215"/>
      <c r="H338" s="215"/>
      <c r="I338" s="215"/>
      <c r="J338" s="4"/>
      <c r="K338" s="258"/>
      <c r="N338" s="4"/>
      <c r="O338" s="4"/>
    </row>
    <row r="339" spans="1:15">
      <c r="A339" s="4"/>
      <c r="B339" s="8"/>
      <c r="C339" s="4"/>
      <c r="D339" s="185"/>
      <c r="E339" s="215"/>
      <c r="F339" s="215"/>
      <c r="G339" s="215"/>
      <c r="H339" s="215"/>
      <c r="I339" s="215"/>
      <c r="J339" s="4"/>
      <c r="K339" s="258"/>
      <c r="N339" s="4"/>
      <c r="O339" s="4"/>
    </row>
    <row r="340" spans="1:15">
      <c r="A340" s="4"/>
      <c r="B340" s="8"/>
      <c r="C340" s="4"/>
      <c r="D340" s="185"/>
      <c r="E340" s="215"/>
      <c r="F340" s="215"/>
      <c r="G340" s="215"/>
      <c r="H340" s="215"/>
      <c r="I340" s="215"/>
      <c r="J340" s="4"/>
      <c r="K340" s="258"/>
      <c r="N340" s="4"/>
      <c r="O340" s="4"/>
    </row>
    <row r="341" spans="1:15">
      <c r="A341" s="4"/>
      <c r="B341" s="8"/>
      <c r="C341" s="4"/>
      <c r="D341" s="185"/>
      <c r="E341" s="215"/>
      <c r="F341" s="215"/>
      <c r="G341" s="215"/>
      <c r="H341" s="215"/>
      <c r="I341" s="215"/>
      <c r="J341" s="4"/>
      <c r="K341" s="258"/>
      <c r="N341" s="4"/>
      <c r="O341" s="4"/>
    </row>
    <row r="342" spans="1:15">
      <c r="A342" s="4"/>
      <c r="B342" s="8"/>
      <c r="C342" s="4"/>
      <c r="D342" s="185"/>
      <c r="E342" s="215"/>
      <c r="F342" s="215"/>
      <c r="G342" s="215"/>
      <c r="H342" s="215"/>
      <c r="I342" s="215"/>
      <c r="J342" s="4"/>
      <c r="K342" s="258"/>
      <c r="N342" s="4"/>
      <c r="O342" s="4"/>
    </row>
    <row r="343" spans="1:15">
      <c r="A343" s="4"/>
      <c r="B343" s="8"/>
      <c r="C343" s="4"/>
      <c r="D343" s="185"/>
      <c r="E343" s="215"/>
      <c r="F343" s="215"/>
      <c r="G343" s="215"/>
      <c r="H343" s="215"/>
      <c r="I343" s="215"/>
      <c r="J343" s="4"/>
      <c r="K343" s="258"/>
      <c r="N343" s="4"/>
      <c r="O343" s="4"/>
    </row>
    <row r="344" spans="1:15">
      <c r="A344" s="4"/>
      <c r="B344" s="8"/>
      <c r="C344" s="4"/>
      <c r="D344" s="185"/>
      <c r="E344" s="215"/>
      <c r="F344" s="215"/>
      <c r="G344" s="215"/>
      <c r="H344" s="215"/>
      <c r="I344" s="215"/>
      <c r="J344" s="4"/>
      <c r="K344" s="258"/>
      <c r="N344" s="4"/>
      <c r="O344" s="4"/>
    </row>
    <row r="345" spans="1:15">
      <c r="A345" s="4"/>
      <c r="B345" s="8"/>
      <c r="C345" s="4"/>
      <c r="D345" s="185"/>
      <c r="E345" s="215"/>
      <c r="F345" s="215"/>
      <c r="G345" s="215"/>
      <c r="H345" s="215"/>
      <c r="I345" s="215"/>
      <c r="J345" s="4"/>
      <c r="K345" s="258"/>
      <c r="N345" s="4"/>
      <c r="O345" s="4"/>
    </row>
    <row r="346" spans="1:15">
      <c r="A346" s="4"/>
      <c r="B346" s="8"/>
      <c r="C346" s="4"/>
      <c r="D346" s="185"/>
      <c r="E346" s="215"/>
      <c r="F346" s="215"/>
      <c r="G346" s="215"/>
      <c r="H346" s="215"/>
      <c r="I346" s="215"/>
      <c r="J346" s="4"/>
      <c r="K346" s="258"/>
      <c r="N346" s="4"/>
      <c r="O346" s="4"/>
    </row>
    <row r="347" spans="1:15">
      <c r="A347" s="4"/>
      <c r="B347" s="8"/>
      <c r="C347" s="4"/>
      <c r="D347" s="185"/>
      <c r="E347" s="215"/>
      <c r="F347" s="215"/>
      <c r="G347" s="215"/>
      <c r="H347" s="215"/>
      <c r="I347" s="215"/>
      <c r="J347" s="4"/>
      <c r="K347" s="258"/>
      <c r="N347" s="4"/>
      <c r="O347" s="4"/>
    </row>
    <row r="348" spans="1:15">
      <c r="A348" s="4"/>
      <c r="B348" s="8"/>
      <c r="C348" s="4"/>
      <c r="D348" s="185"/>
      <c r="E348" s="215"/>
      <c r="F348" s="215"/>
      <c r="G348" s="215"/>
      <c r="H348" s="215"/>
      <c r="I348" s="215"/>
      <c r="J348" s="4"/>
      <c r="K348" s="258"/>
      <c r="N348" s="4"/>
      <c r="O348" s="4"/>
    </row>
    <row r="349" spans="1:15">
      <c r="A349" s="4"/>
      <c r="B349" s="8"/>
      <c r="C349" s="4"/>
      <c r="D349" s="185"/>
      <c r="E349" s="215"/>
      <c r="F349" s="215"/>
      <c r="G349" s="215"/>
      <c r="H349" s="215"/>
      <c r="I349" s="215"/>
      <c r="J349" s="4"/>
      <c r="K349" s="258"/>
      <c r="N349" s="4"/>
      <c r="O349" s="4"/>
    </row>
    <row r="350" spans="1:15">
      <c r="A350" s="4"/>
      <c r="B350" s="8"/>
      <c r="C350" s="4"/>
      <c r="D350" s="185"/>
      <c r="E350" s="215"/>
      <c r="F350" s="215"/>
      <c r="G350" s="215"/>
      <c r="H350" s="215"/>
      <c r="I350" s="215"/>
      <c r="J350" s="4"/>
      <c r="K350" s="258"/>
      <c r="N350" s="4"/>
      <c r="O350" s="4"/>
    </row>
    <row r="351" spans="1:15">
      <c r="A351" s="4"/>
      <c r="B351" s="8"/>
      <c r="C351" s="4"/>
      <c r="D351" s="185"/>
      <c r="E351" s="215"/>
      <c r="F351" s="215"/>
      <c r="G351" s="215"/>
      <c r="H351" s="215"/>
      <c r="I351" s="215"/>
      <c r="J351" s="4"/>
      <c r="K351" s="258"/>
      <c r="N351" s="4"/>
      <c r="O351" s="4"/>
    </row>
    <row r="352" spans="1:15">
      <c r="A352" s="4"/>
      <c r="B352" s="8"/>
      <c r="C352" s="4"/>
      <c r="D352" s="185"/>
      <c r="E352" s="215"/>
      <c r="F352" s="215"/>
      <c r="G352" s="215"/>
      <c r="H352" s="215"/>
      <c r="I352" s="215"/>
      <c r="J352" s="4"/>
      <c r="K352" s="258"/>
      <c r="N352" s="4"/>
      <c r="O352" s="4"/>
    </row>
    <row r="353" spans="1:15">
      <c r="A353" s="4"/>
      <c r="B353" s="8"/>
      <c r="C353" s="4"/>
      <c r="D353" s="185"/>
      <c r="E353" s="215"/>
      <c r="F353" s="215"/>
      <c r="G353" s="215"/>
      <c r="H353" s="215"/>
      <c r="I353" s="215"/>
      <c r="J353" s="4"/>
      <c r="K353" s="258"/>
      <c r="N353" s="4"/>
      <c r="O353" s="4"/>
    </row>
    <row r="354" spans="1:15">
      <c r="A354" s="4"/>
      <c r="B354" s="8"/>
      <c r="C354" s="4"/>
      <c r="D354" s="185"/>
      <c r="E354" s="215"/>
      <c r="F354" s="215"/>
      <c r="G354" s="215"/>
      <c r="H354" s="215"/>
      <c r="I354" s="215"/>
      <c r="J354" s="4"/>
      <c r="K354" s="258"/>
      <c r="N354" s="4"/>
      <c r="O354" s="4"/>
    </row>
    <row r="355" spans="1:15">
      <c r="A355" s="4"/>
      <c r="B355" s="8"/>
      <c r="C355" s="4"/>
      <c r="D355" s="185"/>
      <c r="E355" s="215"/>
      <c r="F355" s="215"/>
      <c r="G355" s="215"/>
      <c r="H355" s="215"/>
      <c r="I355" s="215"/>
      <c r="J355" s="4"/>
      <c r="K355" s="258"/>
      <c r="N355" s="4"/>
      <c r="O355" s="4"/>
    </row>
    <row r="356" spans="1:15">
      <c r="A356" s="4"/>
      <c r="B356" s="8"/>
      <c r="C356" s="4"/>
      <c r="D356" s="185"/>
      <c r="E356" s="215"/>
      <c r="F356" s="215"/>
      <c r="G356" s="215"/>
      <c r="H356" s="215"/>
      <c r="I356" s="215"/>
      <c r="J356" s="4"/>
      <c r="K356" s="258"/>
      <c r="N356" s="4"/>
      <c r="O356" s="4"/>
    </row>
    <row r="357" spans="1:15">
      <c r="A357" s="4"/>
      <c r="B357" s="8"/>
      <c r="C357" s="4"/>
      <c r="D357" s="185"/>
      <c r="E357" s="215"/>
      <c r="F357" s="215"/>
      <c r="G357" s="215"/>
      <c r="H357" s="215"/>
      <c r="I357" s="215"/>
      <c r="J357" s="4"/>
      <c r="K357" s="258"/>
      <c r="N357" s="4"/>
      <c r="O357" s="4"/>
    </row>
    <row r="358" spans="1:15">
      <c r="A358" s="4"/>
      <c r="B358" s="8"/>
      <c r="C358" s="4"/>
      <c r="D358" s="185"/>
      <c r="E358" s="215"/>
      <c r="F358" s="215"/>
      <c r="G358" s="215"/>
      <c r="H358" s="215"/>
      <c r="I358" s="215"/>
      <c r="J358" s="4"/>
      <c r="K358" s="258"/>
      <c r="N358" s="4"/>
      <c r="O358" s="4"/>
    </row>
    <row r="359" spans="1:15">
      <c r="A359" s="4"/>
      <c r="B359" s="8"/>
      <c r="C359" s="4"/>
      <c r="D359" s="185"/>
      <c r="E359" s="215"/>
      <c r="F359" s="215"/>
      <c r="G359" s="215"/>
      <c r="H359" s="215"/>
      <c r="I359" s="215"/>
      <c r="J359" s="4"/>
      <c r="K359" s="258"/>
      <c r="N359" s="4"/>
      <c r="O359" s="4"/>
    </row>
    <row r="360" spans="1:15">
      <c r="A360" s="4"/>
      <c r="B360" s="8"/>
      <c r="C360" s="4"/>
      <c r="D360" s="185"/>
      <c r="E360" s="215"/>
      <c r="F360" s="215"/>
      <c r="G360" s="215"/>
      <c r="H360" s="215"/>
      <c r="I360" s="215"/>
      <c r="J360" s="4"/>
      <c r="K360" s="258"/>
      <c r="N360" s="4"/>
      <c r="O360" s="4"/>
    </row>
    <row r="361" spans="1:15">
      <c r="A361" s="4"/>
      <c r="B361" s="8"/>
      <c r="C361" s="4"/>
      <c r="D361" s="185"/>
      <c r="E361" s="215"/>
      <c r="F361" s="215"/>
      <c r="G361" s="215"/>
      <c r="H361" s="215"/>
      <c r="I361" s="215"/>
      <c r="J361" s="4"/>
      <c r="K361" s="258"/>
      <c r="N361" s="4"/>
      <c r="O361" s="4"/>
    </row>
    <row r="362" spans="1:15">
      <c r="A362" s="4"/>
      <c r="B362" s="8"/>
      <c r="C362" s="4"/>
      <c r="D362" s="185"/>
      <c r="E362" s="215"/>
      <c r="F362" s="215"/>
      <c r="G362" s="215"/>
      <c r="H362" s="215"/>
      <c r="I362" s="215"/>
      <c r="J362" s="4"/>
      <c r="K362" s="258"/>
      <c r="N362" s="4"/>
      <c r="O362" s="4"/>
    </row>
    <row r="363" spans="1:15">
      <c r="A363" s="4"/>
      <c r="B363" s="8"/>
      <c r="C363" s="4"/>
      <c r="D363" s="185"/>
      <c r="E363" s="215"/>
      <c r="F363" s="215"/>
      <c r="G363" s="215"/>
      <c r="H363" s="215"/>
      <c r="I363" s="215"/>
      <c r="J363" s="4"/>
      <c r="K363" s="258"/>
      <c r="N363" s="4"/>
      <c r="O363" s="4"/>
    </row>
    <row r="364" spans="1:15">
      <c r="A364" s="4"/>
      <c r="B364" s="8"/>
      <c r="C364" s="4"/>
      <c r="D364" s="185"/>
      <c r="E364" s="215"/>
      <c r="F364" s="215"/>
      <c r="G364" s="215"/>
      <c r="H364" s="215"/>
      <c r="I364" s="215"/>
      <c r="J364" s="4"/>
      <c r="K364" s="258"/>
      <c r="N364" s="4"/>
      <c r="O364" s="4"/>
    </row>
    <row r="365" spans="1:15">
      <c r="A365" s="4"/>
      <c r="B365" s="8"/>
      <c r="C365" s="4"/>
      <c r="D365" s="185"/>
      <c r="E365" s="215"/>
      <c r="F365" s="215"/>
      <c r="G365" s="215"/>
      <c r="H365" s="215"/>
      <c r="I365" s="215"/>
      <c r="J365" s="4"/>
      <c r="K365" s="258"/>
      <c r="N365" s="4"/>
      <c r="O365" s="4"/>
    </row>
    <row r="366" spans="1:15">
      <c r="A366" s="4"/>
      <c r="B366" s="8"/>
      <c r="C366" s="4"/>
      <c r="D366" s="185"/>
      <c r="E366" s="215"/>
      <c r="F366" s="215"/>
      <c r="G366" s="215"/>
      <c r="H366" s="215"/>
      <c r="I366" s="215"/>
      <c r="J366" s="4"/>
      <c r="K366" s="258"/>
      <c r="N366" s="4"/>
      <c r="O366" s="4"/>
    </row>
    <row r="367" spans="1:15">
      <c r="A367" s="4"/>
      <c r="B367" s="8"/>
      <c r="C367" s="4"/>
      <c r="D367" s="185"/>
      <c r="E367" s="215"/>
      <c r="F367" s="215"/>
      <c r="G367" s="215"/>
      <c r="H367" s="215"/>
      <c r="I367" s="215"/>
      <c r="J367" s="4"/>
      <c r="K367" s="258"/>
      <c r="N367" s="4"/>
      <c r="O367" s="4"/>
    </row>
    <row r="368" spans="1:15">
      <c r="A368" s="4"/>
      <c r="B368" s="8"/>
      <c r="C368" s="4"/>
      <c r="D368" s="185"/>
      <c r="E368" s="215"/>
      <c r="F368" s="215"/>
      <c r="G368" s="215"/>
      <c r="H368" s="215"/>
      <c r="I368" s="215"/>
      <c r="J368" s="4"/>
      <c r="K368" s="258"/>
      <c r="N368" s="4"/>
      <c r="O368" s="4"/>
    </row>
    <row r="369" spans="1:15">
      <c r="A369" s="4"/>
      <c r="B369" s="8"/>
      <c r="C369" s="4"/>
      <c r="D369" s="185"/>
      <c r="E369" s="215"/>
      <c r="F369" s="215"/>
      <c r="G369" s="215"/>
      <c r="H369" s="215"/>
      <c r="I369" s="215"/>
      <c r="J369" s="4"/>
      <c r="K369" s="258"/>
      <c r="N369" s="4"/>
      <c r="O369" s="4"/>
    </row>
    <row r="370" spans="1:15">
      <c r="A370" s="4"/>
      <c r="B370" s="8"/>
      <c r="C370" s="4"/>
      <c r="D370" s="185"/>
      <c r="E370" s="215"/>
      <c r="F370" s="215"/>
      <c r="G370" s="215"/>
      <c r="H370" s="215"/>
      <c r="I370" s="215"/>
      <c r="J370" s="4"/>
      <c r="K370" s="258"/>
      <c r="N370" s="4"/>
      <c r="O370" s="4"/>
    </row>
    <row r="371" spans="1:15">
      <c r="A371" s="4"/>
      <c r="B371" s="8"/>
      <c r="C371" s="4"/>
      <c r="D371" s="185"/>
      <c r="E371" s="215"/>
      <c r="F371" s="215"/>
      <c r="G371" s="215"/>
      <c r="H371" s="215"/>
      <c r="I371" s="215"/>
      <c r="J371" s="4"/>
      <c r="K371" s="258"/>
      <c r="N371" s="4"/>
      <c r="O371" s="4"/>
    </row>
    <row r="372" spans="1:15">
      <c r="A372" s="4"/>
      <c r="B372" s="8"/>
      <c r="C372" s="4"/>
      <c r="D372" s="185"/>
      <c r="E372" s="215"/>
      <c r="F372" s="215"/>
      <c r="G372" s="215"/>
      <c r="H372" s="215"/>
      <c r="I372" s="215"/>
      <c r="J372" s="4"/>
      <c r="K372" s="258"/>
      <c r="N372" s="4"/>
      <c r="O372" s="4"/>
    </row>
    <row r="373" spans="1:15">
      <c r="A373" s="4"/>
      <c r="B373" s="8"/>
      <c r="C373" s="4"/>
      <c r="D373" s="185"/>
      <c r="E373" s="215"/>
      <c r="F373" s="215"/>
      <c r="G373" s="215"/>
      <c r="H373" s="215"/>
      <c r="I373" s="215"/>
      <c r="J373" s="4"/>
      <c r="K373" s="258"/>
      <c r="N373" s="4"/>
      <c r="O373" s="4"/>
    </row>
    <row r="374" spans="1:15">
      <c r="A374" s="4"/>
      <c r="B374" s="8"/>
      <c r="C374" s="4"/>
      <c r="D374" s="185"/>
      <c r="E374" s="215"/>
      <c r="F374" s="215"/>
      <c r="G374" s="215"/>
      <c r="H374" s="215"/>
      <c r="I374" s="215"/>
      <c r="J374" s="4"/>
      <c r="K374" s="258"/>
      <c r="N374" s="4"/>
      <c r="O374" s="4"/>
    </row>
    <row r="375" spans="1:15">
      <c r="A375" s="4"/>
      <c r="B375" s="8"/>
      <c r="C375" s="4"/>
      <c r="D375" s="185"/>
      <c r="E375" s="215"/>
      <c r="F375" s="215"/>
      <c r="G375" s="215"/>
      <c r="H375" s="215"/>
      <c r="I375" s="215"/>
      <c r="J375" s="4"/>
      <c r="K375" s="258"/>
      <c r="N375" s="4"/>
      <c r="O375" s="4"/>
    </row>
    <row r="376" spans="1:15">
      <c r="A376" s="4"/>
      <c r="B376" s="8"/>
      <c r="C376" s="4"/>
      <c r="D376" s="185"/>
      <c r="E376" s="215"/>
      <c r="F376" s="215"/>
      <c r="G376" s="215"/>
      <c r="H376" s="215"/>
      <c r="I376" s="215"/>
      <c r="J376" s="4"/>
      <c r="K376" s="258"/>
      <c r="N376" s="4"/>
      <c r="O376" s="4"/>
    </row>
    <row r="377" spans="1:15">
      <c r="A377" s="4"/>
      <c r="B377" s="8"/>
      <c r="C377" s="4"/>
      <c r="D377" s="185"/>
      <c r="E377" s="215"/>
      <c r="F377" s="215"/>
      <c r="G377" s="215"/>
      <c r="H377" s="215"/>
      <c r="I377" s="215"/>
      <c r="J377" s="4"/>
      <c r="K377" s="258"/>
      <c r="N377" s="4"/>
      <c r="O377" s="4"/>
    </row>
    <row r="378" spans="1:15">
      <c r="A378" s="4"/>
      <c r="B378" s="8"/>
      <c r="C378" s="4"/>
      <c r="D378" s="185"/>
      <c r="E378" s="215"/>
      <c r="F378" s="215"/>
      <c r="G378" s="215"/>
      <c r="H378" s="215"/>
      <c r="I378" s="215"/>
      <c r="J378" s="4"/>
      <c r="K378" s="258"/>
      <c r="N378" s="4"/>
      <c r="O378" s="4"/>
    </row>
    <row r="379" spans="1:15">
      <c r="A379" s="4"/>
      <c r="B379" s="8"/>
      <c r="C379" s="4"/>
      <c r="D379" s="185"/>
      <c r="E379" s="215"/>
      <c r="F379" s="215"/>
      <c r="G379" s="215"/>
      <c r="H379" s="215"/>
      <c r="I379" s="215"/>
      <c r="J379" s="4"/>
      <c r="K379" s="258"/>
      <c r="N379" s="4"/>
      <c r="O379" s="4"/>
    </row>
    <row r="380" spans="1:15">
      <c r="A380" s="4"/>
      <c r="B380" s="8"/>
      <c r="C380" s="4"/>
      <c r="D380" s="185"/>
      <c r="E380" s="215"/>
      <c r="F380" s="215"/>
      <c r="G380" s="215"/>
      <c r="H380" s="215"/>
      <c r="I380" s="215"/>
      <c r="J380" s="4"/>
      <c r="K380" s="258"/>
      <c r="N380" s="4"/>
      <c r="O380" s="4"/>
    </row>
    <row r="381" spans="1:15">
      <c r="A381" s="4"/>
      <c r="B381" s="8"/>
      <c r="C381" s="4"/>
      <c r="D381" s="185"/>
      <c r="E381" s="215"/>
      <c r="F381" s="215"/>
      <c r="G381" s="215"/>
      <c r="H381" s="215"/>
      <c r="I381" s="215"/>
      <c r="J381" s="4"/>
      <c r="K381" s="258"/>
      <c r="N381" s="4"/>
      <c r="O381" s="4"/>
    </row>
    <row r="382" spans="1:15">
      <c r="A382" s="4"/>
      <c r="B382" s="8"/>
      <c r="C382" s="4"/>
      <c r="D382" s="185"/>
      <c r="E382" s="215"/>
      <c r="F382" s="215"/>
      <c r="G382" s="215"/>
      <c r="H382" s="215"/>
      <c r="I382" s="215"/>
      <c r="J382" s="4"/>
      <c r="K382" s="258"/>
      <c r="N382" s="4"/>
      <c r="O382" s="4"/>
    </row>
    <row r="383" spans="1:15">
      <c r="A383" s="4"/>
      <c r="B383" s="8"/>
      <c r="C383" s="4"/>
      <c r="D383" s="185"/>
      <c r="E383" s="215"/>
      <c r="F383" s="215"/>
      <c r="G383" s="215"/>
      <c r="H383" s="215"/>
      <c r="I383" s="215"/>
      <c r="J383" s="4"/>
      <c r="K383" s="258"/>
      <c r="N383" s="4"/>
      <c r="O383" s="4"/>
    </row>
    <row r="384" spans="1:15">
      <c r="A384" s="4"/>
      <c r="B384" s="8"/>
      <c r="C384" s="4"/>
      <c r="D384" s="185"/>
      <c r="E384" s="215"/>
      <c r="F384" s="215"/>
      <c r="G384" s="215"/>
      <c r="H384" s="215"/>
      <c r="I384" s="215"/>
      <c r="J384" s="4"/>
      <c r="K384" s="258"/>
      <c r="N384" s="4"/>
      <c r="O384" s="4"/>
    </row>
    <row r="385" spans="1:15">
      <c r="A385" s="4"/>
      <c r="B385" s="8"/>
      <c r="C385" s="4"/>
      <c r="D385" s="185"/>
      <c r="E385" s="215"/>
      <c r="F385" s="215"/>
      <c r="G385" s="215"/>
      <c r="H385" s="215"/>
      <c r="I385" s="215"/>
      <c r="J385" s="4"/>
      <c r="K385" s="258"/>
      <c r="N385" s="4"/>
      <c r="O385" s="4"/>
    </row>
    <row r="386" spans="1:15">
      <c r="A386" s="4"/>
      <c r="B386" s="8"/>
      <c r="C386" s="4"/>
      <c r="D386" s="185"/>
      <c r="E386" s="215"/>
      <c r="F386" s="215"/>
      <c r="G386" s="215"/>
      <c r="H386" s="215"/>
      <c r="I386" s="215"/>
      <c r="J386" s="4"/>
      <c r="K386" s="258"/>
      <c r="N386" s="4"/>
      <c r="O386" s="4"/>
    </row>
    <row r="387" spans="1:15">
      <c r="A387" s="4"/>
      <c r="B387" s="8"/>
      <c r="C387" s="4"/>
      <c r="D387" s="185"/>
      <c r="E387" s="215"/>
      <c r="F387" s="215"/>
      <c r="G387" s="215"/>
      <c r="H387" s="215"/>
      <c r="I387" s="215"/>
      <c r="J387" s="4"/>
      <c r="K387" s="258"/>
      <c r="N387" s="4"/>
      <c r="O387" s="4"/>
    </row>
    <row r="388" spans="1:15">
      <c r="A388" s="4"/>
      <c r="B388" s="8"/>
      <c r="C388" s="4"/>
      <c r="D388" s="185"/>
      <c r="E388" s="215"/>
      <c r="F388" s="215"/>
      <c r="G388" s="215"/>
      <c r="H388" s="215"/>
      <c r="I388" s="215"/>
      <c r="J388" s="4"/>
      <c r="K388" s="258"/>
      <c r="N388" s="4"/>
      <c r="O388" s="4"/>
    </row>
    <row r="389" spans="1:15">
      <c r="A389" s="4"/>
      <c r="B389" s="8"/>
      <c r="C389" s="4"/>
      <c r="D389" s="185"/>
      <c r="E389" s="215"/>
      <c r="F389" s="215"/>
      <c r="G389" s="215"/>
      <c r="H389" s="215"/>
      <c r="I389" s="215"/>
      <c r="J389" s="4"/>
      <c r="K389" s="258"/>
      <c r="N389" s="4"/>
      <c r="O389" s="4"/>
    </row>
    <row r="390" spans="1:15">
      <c r="A390" s="4"/>
      <c r="B390" s="8"/>
      <c r="C390" s="4"/>
      <c r="D390" s="185"/>
      <c r="E390" s="215"/>
      <c r="F390" s="215"/>
      <c r="G390" s="215"/>
      <c r="H390" s="215"/>
      <c r="I390" s="215"/>
      <c r="J390" s="4"/>
      <c r="K390" s="258"/>
      <c r="N390" s="4"/>
      <c r="O390" s="4"/>
    </row>
    <row r="391" spans="1:15">
      <c r="A391" s="4"/>
      <c r="B391" s="8"/>
      <c r="C391" s="4"/>
      <c r="D391" s="185"/>
      <c r="E391" s="215"/>
      <c r="F391" s="215"/>
      <c r="G391" s="215"/>
      <c r="H391" s="215"/>
      <c r="I391" s="215"/>
      <c r="J391" s="4"/>
      <c r="K391" s="258"/>
      <c r="N391" s="4"/>
      <c r="O391" s="4"/>
    </row>
    <row r="392" spans="1:15">
      <c r="A392" s="4"/>
      <c r="B392" s="8"/>
      <c r="C392" s="4"/>
      <c r="D392" s="185"/>
      <c r="E392" s="215"/>
      <c r="F392" s="215"/>
      <c r="G392" s="215"/>
      <c r="H392" s="215"/>
      <c r="I392" s="215"/>
      <c r="J392" s="4"/>
      <c r="K392" s="258"/>
      <c r="N392" s="4"/>
      <c r="O392" s="4"/>
    </row>
    <row r="393" spans="1:15">
      <c r="A393" s="4"/>
      <c r="B393" s="8"/>
      <c r="C393" s="4"/>
      <c r="D393" s="185"/>
      <c r="E393" s="215"/>
      <c r="F393" s="215"/>
      <c r="G393" s="215"/>
      <c r="H393" s="215"/>
      <c r="I393" s="215"/>
      <c r="J393" s="4"/>
      <c r="K393" s="258"/>
      <c r="N393" s="4"/>
      <c r="O393" s="4"/>
    </row>
    <row r="394" spans="1:15">
      <c r="A394" s="4"/>
      <c r="B394" s="8"/>
      <c r="C394" s="4"/>
      <c r="D394" s="185"/>
      <c r="E394" s="215"/>
      <c r="F394" s="215"/>
      <c r="G394" s="215"/>
      <c r="H394" s="215"/>
      <c r="I394" s="215"/>
      <c r="J394" s="4"/>
      <c r="K394" s="258"/>
      <c r="N394" s="4"/>
      <c r="O394" s="4"/>
    </row>
    <row r="395" spans="1:15">
      <c r="A395" s="4"/>
      <c r="B395" s="8"/>
      <c r="C395" s="4"/>
      <c r="D395" s="185"/>
      <c r="E395" s="215"/>
      <c r="F395" s="215"/>
      <c r="G395" s="215"/>
      <c r="H395" s="215"/>
      <c r="I395" s="215"/>
      <c r="J395" s="4"/>
      <c r="K395" s="258"/>
      <c r="N395" s="4"/>
      <c r="O395" s="4"/>
    </row>
    <row r="396" spans="1:15">
      <c r="A396" s="4"/>
      <c r="B396" s="8"/>
      <c r="C396" s="4"/>
      <c r="D396" s="185"/>
      <c r="E396" s="215"/>
      <c r="F396" s="215"/>
      <c r="G396" s="215"/>
      <c r="H396" s="215"/>
      <c r="I396" s="215"/>
      <c r="J396" s="4"/>
      <c r="K396" s="258"/>
      <c r="N396" s="4"/>
      <c r="O396" s="4"/>
    </row>
    <row r="397" spans="1:15">
      <c r="A397" s="4"/>
      <c r="B397" s="8"/>
      <c r="C397" s="4"/>
      <c r="D397" s="185"/>
      <c r="E397" s="215"/>
      <c r="F397" s="215"/>
      <c r="G397" s="215"/>
      <c r="H397" s="215"/>
      <c r="I397" s="215"/>
      <c r="J397" s="4"/>
      <c r="K397" s="258"/>
      <c r="N397" s="4"/>
      <c r="O397" s="4"/>
    </row>
    <row r="398" spans="1:15">
      <c r="A398" s="4"/>
      <c r="B398" s="8"/>
      <c r="C398" s="4"/>
      <c r="D398" s="185"/>
      <c r="E398" s="215"/>
      <c r="F398" s="215"/>
      <c r="G398" s="215"/>
      <c r="H398" s="215"/>
      <c r="I398" s="215"/>
      <c r="J398" s="4"/>
      <c r="K398" s="258"/>
      <c r="N398" s="4"/>
      <c r="O398" s="4"/>
    </row>
    <row r="399" spans="1:15">
      <c r="A399" s="4"/>
      <c r="B399" s="8"/>
      <c r="C399" s="4"/>
      <c r="D399" s="185"/>
      <c r="E399" s="215"/>
      <c r="F399" s="215"/>
      <c r="G399" s="215"/>
      <c r="H399" s="215"/>
      <c r="I399" s="215"/>
      <c r="J399" s="4"/>
      <c r="K399" s="258"/>
      <c r="N399" s="4"/>
      <c r="O399" s="4"/>
    </row>
    <row r="400" spans="1:15">
      <c r="A400" s="4"/>
      <c r="B400" s="8"/>
      <c r="C400" s="4"/>
      <c r="D400" s="185"/>
      <c r="E400" s="215"/>
      <c r="F400" s="215"/>
      <c r="G400" s="215"/>
      <c r="H400" s="215"/>
      <c r="I400" s="215"/>
      <c r="J400" s="4"/>
      <c r="K400" s="258"/>
      <c r="N400" s="4"/>
      <c r="O400" s="4"/>
    </row>
    <row r="401" spans="1:15">
      <c r="A401" s="4"/>
      <c r="B401" s="8"/>
      <c r="C401" s="4"/>
      <c r="D401" s="185"/>
      <c r="E401" s="215"/>
      <c r="F401" s="215"/>
      <c r="G401" s="215"/>
      <c r="H401" s="215"/>
      <c r="I401" s="215"/>
      <c r="J401" s="4"/>
      <c r="K401" s="258"/>
      <c r="N401" s="4"/>
      <c r="O401" s="4"/>
    </row>
    <row r="402" spans="1:15">
      <c r="A402" s="4"/>
      <c r="B402" s="8"/>
      <c r="C402" s="4"/>
      <c r="D402" s="185"/>
      <c r="E402" s="215"/>
      <c r="F402" s="215"/>
      <c r="G402" s="215"/>
      <c r="H402" s="215"/>
      <c r="I402" s="215"/>
      <c r="J402" s="4"/>
      <c r="K402" s="258"/>
      <c r="N402" s="4"/>
      <c r="O402" s="4"/>
    </row>
    <row r="403" spans="1:15">
      <c r="A403" s="4"/>
      <c r="B403" s="8"/>
      <c r="C403" s="4"/>
      <c r="D403" s="185"/>
      <c r="E403" s="215"/>
      <c r="F403" s="215"/>
      <c r="G403" s="215"/>
      <c r="H403" s="215"/>
      <c r="I403" s="215"/>
      <c r="J403" s="4"/>
      <c r="K403" s="258"/>
      <c r="N403" s="4"/>
      <c r="O403" s="4"/>
    </row>
    <row r="404" spans="1:15">
      <c r="A404" s="4"/>
      <c r="B404" s="8"/>
      <c r="C404" s="4"/>
      <c r="D404" s="185"/>
      <c r="E404" s="215"/>
      <c r="F404" s="215"/>
      <c r="G404" s="215"/>
      <c r="H404" s="215"/>
      <c r="I404" s="215"/>
      <c r="J404" s="4"/>
      <c r="K404" s="258"/>
      <c r="N404" s="4"/>
      <c r="O404" s="4"/>
    </row>
    <row r="405" spans="1:15">
      <c r="A405" s="4"/>
      <c r="B405" s="8"/>
      <c r="C405" s="4"/>
      <c r="D405" s="185"/>
      <c r="E405" s="215"/>
      <c r="F405" s="215"/>
      <c r="G405" s="215"/>
      <c r="H405" s="215"/>
      <c r="I405" s="215"/>
      <c r="J405" s="4"/>
      <c r="K405" s="258"/>
      <c r="N405" s="4"/>
      <c r="O405" s="4"/>
    </row>
    <row r="406" spans="1:15">
      <c r="A406" s="4"/>
      <c r="B406" s="8"/>
      <c r="C406" s="4"/>
      <c r="D406" s="185"/>
      <c r="E406" s="215"/>
      <c r="F406" s="215"/>
      <c r="G406" s="215"/>
      <c r="H406" s="215"/>
      <c r="I406" s="215"/>
      <c r="J406" s="4"/>
      <c r="K406" s="258"/>
      <c r="N406" s="4"/>
      <c r="O406" s="4"/>
    </row>
    <row r="407" spans="1:15">
      <c r="A407" s="4"/>
      <c r="B407" s="8"/>
      <c r="C407" s="4"/>
      <c r="D407" s="185"/>
      <c r="E407" s="215"/>
      <c r="F407" s="215"/>
      <c r="G407" s="215"/>
      <c r="H407" s="215"/>
      <c r="I407" s="215"/>
      <c r="J407" s="4"/>
      <c r="K407" s="258"/>
      <c r="N407" s="4"/>
      <c r="O407" s="4"/>
    </row>
    <row r="408" spans="1:15">
      <c r="A408" s="4"/>
      <c r="B408" s="8"/>
      <c r="C408" s="4"/>
      <c r="D408" s="185"/>
      <c r="E408" s="215"/>
      <c r="F408" s="215"/>
      <c r="G408" s="215"/>
      <c r="H408" s="215"/>
      <c r="I408" s="215"/>
      <c r="J408" s="4"/>
      <c r="K408" s="258"/>
      <c r="N408" s="4"/>
      <c r="O408" s="4"/>
    </row>
    <row r="409" spans="1:15">
      <c r="A409" s="4"/>
      <c r="B409" s="8"/>
      <c r="C409" s="4"/>
      <c r="D409" s="185"/>
      <c r="E409" s="215"/>
      <c r="F409" s="215"/>
      <c r="G409" s="215"/>
      <c r="H409" s="215"/>
      <c r="I409" s="215"/>
      <c r="J409" s="4"/>
      <c r="K409" s="258"/>
      <c r="N409" s="4"/>
      <c r="O409" s="4"/>
    </row>
    <row r="410" spans="1:15">
      <c r="A410" s="4"/>
      <c r="B410" s="8"/>
      <c r="C410" s="4"/>
      <c r="D410" s="185"/>
      <c r="E410" s="215"/>
      <c r="F410" s="215"/>
      <c r="G410" s="215"/>
      <c r="H410" s="215"/>
      <c r="I410" s="215"/>
      <c r="J410" s="4"/>
      <c r="K410" s="258"/>
      <c r="N410" s="4"/>
      <c r="O410" s="4"/>
    </row>
    <row r="411" spans="1:15">
      <c r="A411" s="4"/>
      <c r="B411" s="8"/>
      <c r="C411" s="4"/>
      <c r="D411" s="185"/>
      <c r="E411" s="215"/>
      <c r="F411" s="215"/>
      <c r="G411" s="215"/>
      <c r="H411" s="215"/>
      <c r="I411" s="215"/>
      <c r="J411" s="4"/>
      <c r="K411" s="258"/>
      <c r="N411" s="4"/>
      <c r="O411" s="4"/>
    </row>
    <row r="412" spans="1:15">
      <c r="A412" s="4"/>
      <c r="B412" s="8"/>
      <c r="C412" s="4"/>
      <c r="D412" s="185"/>
      <c r="E412" s="215"/>
      <c r="F412" s="215"/>
      <c r="G412" s="215"/>
      <c r="H412" s="215"/>
      <c r="I412" s="215"/>
      <c r="J412" s="4"/>
      <c r="K412" s="258"/>
      <c r="N412" s="4"/>
      <c r="O412" s="4"/>
    </row>
    <row r="413" spans="1:15">
      <c r="A413" s="4"/>
      <c r="B413" s="8"/>
      <c r="C413" s="4"/>
      <c r="D413" s="185"/>
      <c r="E413" s="215"/>
      <c r="F413" s="215"/>
      <c r="G413" s="215"/>
      <c r="H413" s="215"/>
      <c r="I413" s="215"/>
      <c r="J413" s="4"/>
      <c r="K413" s="258"/>
      <c r="N413" s="4"/>
      <c r="O413" s="4"/>
    </row>
    <row r="414" spans="1:15">
      <c r="A414" s="4"/>
      <c r="B414" s="8"/>
      <c r="C414" s="4"/>
      <c r="D414" s="185"/>
      <c r="E414" s="215"/>
      <c r="F414" s="215"/>
      <c r="G414" s="215"/>
      <c r="H414" s="215"/>
      <c r="I414" s="215"/>
      <c r="J414" s="4"/>
      <c r="K414" s="258"/>
      <c r="N414" s="4"/>
      <c r="O414" s="4"/>
    </row>
    <row r="415" spans="1:15">
      <c r="A415" s="4"/>
      <c r="B415" s="8"/>
      <c r="C415" s="4"/>
      <c r="D415" s="185"/>
      <c r="E415" s="215"/>
      <c r="F415" s="215"/>
      <c r="G415" s="215"/>
      <c r="H415" s="215"/>
      <c r="I415" s="215"/>
      <c r="J415" s="4"/>
      <c r="K415" s="258"/>
      <c r="N415" s="4"/>
      <c r="O415" s="4"/>
    </row>
    <row r="416" spans="1:15">
      <c r="A416" s="4"/>
      <c r="B416" s="8"/>
      <c r="C416" s="4"/>
      <c r="D416" s="185"/>
      <c r="E416" s="215"/>
      <c r="F416" s="215"/>
      <c r="G416" s="215"/>
      <c r="H416" s="215"/>
      <c r="I416" s="215"/>
      <c r="J416" s="4"/>
      <c r="K416" s="258"/>
      <c r="N416" s="4"/>
      <c r="O416" s="4"/>
    </row>
    <row r="417" spans="1:15">
      <c r="A417" s="4"/>
      <c r="B417" s="8"/>
      <c r="C417" s="4"/>
      <c r="D417" s="185"/>
      <c r="E417" s="215"/>
      <c r="F417" s="215"/>
      <c r="G417" s="215"/>
      <c r="H417" s="215"/>
      <c r="I417" s="215"/>
      <c r="J417" s="4"/>
      <c r="K417" s="258"/>
      <c r="N417" s="4"/>
      <c r="O417" s="4"/>
    </row>
    <row r="418" spans="1:15">
      <c r="A418" s="4"/>
      <c r="B418" s="8"/>
      <c r="C418" s="4"/>
      <c r="D418" s="185"/>
      <c r="E418" s="215"/>
      <c r="F418" s="215"/>
      <c r="G418" s="215"/>
      <c r="H418" s="215"/>
      <c r="I418" s="215"/>
      <c r="J418" s="4"/>
      <c r="K418" s="258"/>
      <c r="N418" s="4"/>
      <c r="O418" s="4"/>
    </row>
    <row r="419" spans="1:15">
      <c r="A419" s="4"/>
      <c r="B419" s="8"/>
      <c r="C419" s="4"/>
      <c r="D419" s="185"/>
      <c r="E419" s="215"/>
      <c r="F419" s="215"/>
      <c r="G419" s="215"/>
      <c r="H419" s="215"/>
      <c r="I419" s="215"/>
      <c r="J419" s="4"/>
      <c r="K419" s="258"/>
      <c r="N419" s="4"/>
      <c r="O419" s="4"/>
    </row>
    <row r="420" spans="1:15">
      <c r="A420" s="4"/>
      <c r="B420" s="8"/>
      <c r="C420" s="4"/>
      <c r="D420" s="185"/>
      <c r="E420" s="215"/>
      <c r="F420" s="215"/>
      <c r="G420" s="215"/>
      <c r="H420" s="215"/>
      <c r="I420" s="215"/>
      <c r="J420" s="4"/>
      <c r="K420" s="258"/>
      <c r="N420" s="4"/>
      <c r="O420" s="4"/>
    </row>
    <row r="421" spans="1:15">
      <c r="A421" s="4"/>
      <c r="B421" s="8"/>
      <c r="C421" s="4"/>
      <c r="D421" s="185"/>
      <c r="E421" s="215"/>
      <c r="F421" s="215"/>
      <c r="G421" s="215"/>
      <c r="H421" s="215"/>
      <c r="I421" s="215"/>
      <c r="J421" s="4"/>
      <c r="K421" s="258"/>
      <c r="N421" s="4"/>
      <c r="O421" s="4"/>
    </row>
    <row r="422" spans="1:15">
      <c r="A422" s="4"/>
      <c r="B422" s="8"/>
      <c r="C422" s="4"/>
      <c r="D422" s="185"/>
      <c r="E422" s="215"/>
      <c r="F422" s="215"/>
      <c r="G422" s="215"/>
      <c r="H422" s="215"/>
      <c r="I422" s="215"/>
      <c r="J422" s="4"/>
      <c r="K422" s="258"/>
      <c r="N422" s="4"/>
      <c r="O422" s="4"/>
    </row>
    <row r="423" spans="1:15">
      <c r="A423" s="4"/>
      <c r="B423" s="8"/>
      <c r="C423" s="4"/>
      <c r="D423" s="185"/>
      <c r="E423" s="215"/>
      <c r="F423" s="215"/>
      <c r="G423" s="215"/>
      <c r="H423" s="215"/>
      <c r="I423" s="215"/>
      <c r="J423" s="4"/>
      <c r="K423" s="258"/>
      <c r="N423" s="4"/>
      <c r="O423" s="4"/>
    </row>
    <row r="424" spans="1:15">
      <c r="A424" s="4"/>
      <c r="B424" s="8"/>
      <c r="C424" s="4"/>
      <c r="D424" s="185"/>
      <c r="E424" s="215"/>
      <c r="F424" s="215"/>
      <c r="G424" s="215"/>
      <c r="H424" s="215"/>
      <c r="I424" s="215"/>
      <c r="J424" s="4"/>
      <c r="K424" s="258"/>
      <c r="N424" s="4"/>
      <c r="O424" s="4"/>
    </row>
    <row r="425" spans="1:15">
      <c r="A425" s="4"/>
      <c r="B425" s="8"/>
      <c r="C425" s="4"/>
      <c r="D425" s="185"/>
      <c r="E425" s="215"/>
      <c r="F425" s="215"/>
      <c r="G425" s="215"/>
      <c r="H425" s="215"/>
      <c r="I425" s="215"/>
      <c r="J425" s="4"/>
      <c r="K425" s="258"/>
      <c r="N425" s="4"/>
      <c r="O425" s="4"/>
    </row>
    <row r="426" spans="1:15">
      <c r="A426" s="4"/>
      <c r="B426" s="8"/>
      <c r="C426" s="4"/>
      <c r="D426" s="185"/>
      <c r="E426" s="215"/>
      <c r="F426" s="215"/>
      <c r="G426" s="215"/>
      <c r="H426" s="215"/>
      <c r="I426" s="215"/>
      <c r="J426" s="4"/>
      <c r="K426" s="258"/>
      <c r="N426" s="4"/>
      <c r="O426" s="4"/>
    </row>
    <row r="427" spans="1:15">
      <c r="A427" s="4"/>
      <c r="B427" s="8"/>
      <c r="C427" s="4"/>
      <c r="D427" s="185"/>
      <c r="E427" s="215"/>
      <c r="F427" s="215"/>
      <c r="G427" s="215"/>
      <c r="H427" s="215"/>
      <c r="I427" s="215"/>
      <c r="J427" s="4"/>
      <c r="K427" s="258"/>
      <c r="N427" s="4"/>
      <c r="O427" s="4"/>
    </row>
    <row r="428" spans="1:15">
      <c r="A428" s="4"/>
      <c r="B428" s="8"/>
      <c r="C428" s="4"/>
      <c r="D428" s="185"/>
      <c r="E428" s="215"/>
      <c r="F428" s="215"/>
      <c r="G428" s="215"/>
      <c r="H428" s="215"/>
      <c r="I428" s="215"/>
      <c r="J428" s="4"/>
      <c r="K428" s="258"/>
      <c r="N428" s="4"/>
      <c r="O428" s="4"/>
    </row>
    <row r="429" spans="1:15">
      <c r="A429" s="4"/>
      <c r="B429" s="8"/>
      <c r="C429" s="4"/>
      <c r="D429" s="185"/>
      <c r="E429" s="215"/>
      <c r="F429" s="215"/>
      <c r="G429" s="215"/>
      <c r="H429" s="215"/>
      <c r="I429" s="215"/>
      <c r="J429" s="4"/>
      <c r="K429" s="258"/>
      <c r="N429" s="4"/>
      <c r="O429" s="4"/>
    </row>
    <row r="430" spans="1:15">
      <c r="A430" s="4"/>
      <c r="B430" s="8"/>
      <c r="C430" s="4"/>
      <c r="D430" s="185"/>
      <c r="E430" s="215"/>
      <c r="F430" s="215"/>
      <c r="G430" s="215"/>
      <c r="H430" s="215"/>
      <c r="I430" s="215"/>
      <c r="J430" s="4"/>
      <c r="K430" s="258"/>
      <c r="N430" s="4"/>
      <c r="O430" s="4"/>
    </row>
    <row r="431" spans="1:15">
      <c r="A431" s="4"/>
      <c r="B431" s="8"/>
      <c r="C431" s="4"/>
      <c r="D431" s="185"/>
      <c r="E431" s="215"/>
      <c r="F431" s="215"/>
      <c r="G431" s="215"/>
      <c r="H431" s="215"/>
      <c r="I431" s="215"/>
      <c r="J431" s="4"/>
      <c r="K431" s="258"/>
      <c r="N431" s="4"/>
      <c r="O431" s="4"/>
    </row>
    <row r="432" spans="1:15">
      <c r="A432" s="4"/>
      <c r="B432" s="8"/>
      <c r="C432" s="4"/>
      <c r="D432" s="185"/>
      <c r="E432" s="215"/>
      <c r="F432" s="215"/>
      <c r="G432" s="215"/>
      <c r="H432" s="215"/>
      <c r="I432" s="215"/>
      <c r="J432" s="4"/>
      <c r="K432" s="258"/>
      <c r="N432" s="4"/>
      <c r="O432" s="4"/>
    </row>
    <row r="433" spans="1:15">
      <c r="A433" s="4"/>
      <c r="B433" s="8"/>
      <c r="C433" s="4"/>
      <c r="D433" s="185"/>
      <c r="E433" s="215"/>
      <c r="F433" s="215"/>
      <c r="G433" s="215"/>
      <c r="H433" s="215"/>
      <c r="I433" s="215"/>
      <c r="J433" s="4"/>
      <c r="K433" s="258"/>
      <c r="N433" s="4"/>
      <c r="O433" s="4"/>
    </row>
    <row r="434" spans="1:15">
      <c r="A434" s="4"/>
      <c r="B434" s="8"/>
      <c r="C434" s="4"/>
      <c r="D434" s="185"/>
      <c r="E434" s="215"/>
      <c r="F434" s="215"/>
      <c r="G434" s="215"/>
      <c r="H434" s="215"/>
      <c r="I434" s="215"/>
      <c r="J434" s="4"/>
      <c r="K434" s="258"/>
      <c r="N434" s="4"/>
      <c r="O434" s="4"/>
    </row>
    <row r="435" spans="1:15">
      <c r="A435" s="4"/>
      <c r="B435" s="8"/>
      <c r="C435" s="4"/>
      <c r="D435" s="185"/>
      <c r="E435" s="215"/>
      <c r="F435" s="215"/>
      <c r="G435" s="215"/>
      <c r="H435" s="215"/>
      <c r="I435" s="215"/>
      <c r="J435" s="4"/>
      <c r="K435" s="258"/>
      <c r="N435" s="4"/>
      <c r="O435" s="4"/>
    </row>
    <row r="436" spans="1:15">
      <c r="A436" s="4"/>
      <c r="B436" s="8"/>
      <c r="C436" s="4"/>
      <c r="D436" s="185"/>
      <c r="E436" s="215"/>
      <c r="F436" s="215"/>
      <c r="G436" s="215"/>
      <c r="H436" s="215"/>
      <c r="I436" s="215"/>
      <c r="J436" s="4"/>
      <c r="K436" s="258"/>
      <c r="N436" s="4"/>
      <c r="O436" s="4"/>
    </row>
    <row r="437" spans="1:15">
      <c r="A437" s="4"/>
      <c r="B437" s="8"/>
      <c r="C437" s="4"/>
      <c r="D437" s="185"/>
      <c r="E437" s="215"/>
      <c r="F437" s="215"/>
      <c r="G437" s="215"/>
      <c r="H437" s="215"/>
      <c r="I437" s="215"/>
      <c r="J437" s="4"/>
      <c r="K437" s="258"/>
      <c r="N437" s="4"/>
      <c r="O437" s="4"/>
    </row>
    <row r="438" spans="1:15">
      <c r="A438" s="4"/>
      <c r="B438" s="8"/>
      <c r="C438" s="4"/>
      <c r="D438" s="185"/>
      <c r="E438" s="215"/>
      <c r="F438" s="215"/>
      <c r="G438" s="215"/>
      <c r="H438" s="215"/>
      <c r="I438" s="215"/>
      <c r="J438" s="4"/>
      <c r="K438" s="258"/>
      <c r="N438" s="4"/>
      <c r="O438" s="4"/>
    </row>
    <row r="439" spans="1:15">
      <c r="A439" s="4"/>
      <c r="B439" s="8"/>
      <c r="C439" s="4"/>
      <c r="D439" s="185"/>
      <c r="E439" s="215"/>
      <c r="F439" s="215"/>
      <c r="G439" s="215"/>
      <c r="H439" s="215"/>
      <c r="I439" s="215"/>
      <c r="J439" s="4"/>
      <c r="K439" s="258"/>
      <c r="N439" s="4"/>
      <c r="O439" s="4"/>
    </row>
    <row r="440" spans="1:15">
      <c r="A440" s="4"/>
      <c r="B440" s="8"/>
      <c r="C440" s="4"/>
      <c r="D440" s="185"/>
      <c r="E440" s="215"/>
      <c r="F440" s="215"/>
      <c r="G440" s="215"/>
      <c r="H440" s="215"/>
      <c r="I440" s="215"/>
      <c r="J440" s="4"/>
      <c r="K440" s="258"/>
      <c r="N440" s="4"/>
      <c r="O440" s="4"/>
    </row>
    <row r="441" spans="1:15">
      <c r="A441" s="4"/>
      <c r="B441" s="8"/>
      <c r="C441" s="4"/>
      <c r="D441" s="185"/>
      <c r="E441" s="215"/>
      <c r="F441" s="215"/>
      <c r="G441" s="215"/>
      <c r="H441" s="215"/>
      <c r="I441" s="215"/>
      <c r="J441" s="4"/>
      <c r="K441" s="258"/>
      <c r="N441" s="4"/>
      <c r="O441" s="4"/>
    </row>
    <row r="442" spans="1:15">
      <c r="A442" s="4"/>
      <c r="B442" s="8"/>
      <c r="C442" s="4"/>
      <c r="D442" s="185"/>
      <c r="E442" s="215"/>
      <c r="F442" s="215"/>
      <c r="G442" s="215"/>
      <c r="H442" s="215"/>
      <c r="I442" s="215"/>
      <c r="J442" s="4"/>
      <c r="K442" s="258"/>
      <c r="N442" s="4"/>
      <c r="O442" s="4"/>
    </row>
    <row r="443" spans="1:15">
      <c r="A443" s="4"/>
      <c r="B443" s="8"/>
      <c r="C443" s="4"/>
      <c r="D443" s="185"/>
      <c r="E443" s="215"/>
      <c r="F443" s="215"/>
      <c r="G443" s="215"/>
      <c r="H443" s="215"/>
      <c r="I443" s="215"/>
      <c r="J443" s="4"/>
      <c r="K443" s="258"/>
      <c r="N443" s="4"/>
      <c r="O443" s="4"/>
    </row>
    <row r="444" spans="1:15">
      <c r="A444" s="4"/>
      <c r="B444" s="8"/>
      <c r="C444" s="4"/>
      <c r="D444" s="185"/>
      <c r="E444" s="215"/>
      <c r="F444" s="215"/>
      <c r="G444" s="215"/>
      <c r="H444" s="215"/>
      <c r="I444" s="215"/>
      <c r="J444" s="4"/>
      <c r="K444" s="258"/>
      <c r="N444" s="4"/>
      <c r="O444" s="4"/>
    </row>
    <row r="445" spans="1:15">
      <c r="A445" s="4"/>
      <c r="B445" s="8"/>
      <c r="C445" s="4"/>
      <c r="D445" s="185"/>
      <c r="E445" s="215"/>
      <c r="F445" s="215"/>
      <c r="G445" s="215"/>
      <c r="H445" s="215"/>
      <c r="I445" s="215"/>
      <c r="J445" s="4"/>
      <c r="K445" s="258"/>
      <c r="N445" s="4"/>
      <c r="O445" s="4"/>
    </row>
    <row r="446" spans="1:15">
      <c r="A446" s="4"/>
      <c r="B446" s="8"/>
      <c r="C446" s="4"/>
      <c r="D446" s="185"/>
      <c r="E446" s="215"/>
      <c r="F446" s="215"/>
      <c r="G446" s="215"/>
      <c r="H446" s="215"/>
      <c r="I446" s="215"/>
      <c r="J446" s="4"/>
      <c r="K446" s="258"/>
      <c r="N446" s="4"/>
      <c r="O446" s="4"/>
    </row>
    <row r="447" spans="1:15">
      <c r="A447" s="4"/>
      <c r="B447" s="8"/>
      <c r="C447" s="4"/>
      <c r="D447" s="185"/>
      <c r="E447" s="215"/>
      <c r="F447" s="215"/>
      <c r="G447" s="215"/>
      <c r="H447" s="215"/>
      <c r="I447" s="215"/>
      <c r="J447" s="4"/>
      <c r="K447" s="258"/>
      <c r="N447" s="4"/>
      <c r="O447" s="4"/>
    </row>
    <row r="448" spans="1:15">
      <c r="A448" s="4"/>
      <c r="B448" s="8"/>
      <c r="C448" s="4"/>
      <c r="D448" s="185"/>
      <c r="E448" s="215"/>
      <c r="F448" s="215"/>
      <c r="G448" s="215"/>
      <c r="H448" s="215"/>
      <c r="I448" s="215"/>
      <c r="J448" s="4"/>
      <c r="K448" s="258"/>
      <c r="N448" s="4"/>
      <c r="O448" s="4"/>
    </row>
    <row r="449" spans="1:15">
      <c r="A449" s="4"/>
      <c r="B449" s="8"/>
      <c r="C449" s="4"/>
      <c r="D449" s="185"/>
      <c r="E449" s="215"/>
      <c r="F449" s="215"/>
      <c r="G449" s="215"/>
      <c r="H449" s="215"/>
      <c r="I449" s="215"/>
      <c r="J449" s="4"/>
      <c r="K449" s="258"/>
      <c r="N449" s="4"/>
      <c r="O449" s="4"/>
    </row>
    <row r="450" spans="1:15">
      <c r="A450" s="4"/>
      <c r="B450" s="8"/>
      <c r="C450" s="4"/>
      <c r="D450" s="185"/>
      <c r="E450" s="215"/>
      <c r="F450" s="215"/>
      <c r="G450" s="215"/>
      <c r="H450" s="215"/>
      <c r="I450" s="215"/>
      <c r="J450" s="4"/>
      <c r="K450" s="258"/>
      <c r="N450" s="4"/>
      <c r="O450" s="4"/>
    </row>
    <row r="451" spans="1:15">
      <c r="A451" s="4"/>
      <c r="B451" s="8"/>
      <c r="C451" s="4"/>
      <c r="D451" s="185"/>
      <c r="E451" s="215"/>
      <c r="F451" s="215"/>
      <c r="G451" s="215"/>
      <c r="H451" s="215"/>
      <c r="I451" s="215"/>
      <c r="J451" s="4"/>
      <c r="K451" s="258"/>
      <c r="N451" s="4"/>
      <c r="O451" s="4"/>
    </row>
    <row r="452" spans="1:15">
      <c r="A452" s="4"/>
      <c r="B452" s="8"/>
      <c r="C452" s="4"/>
      <c r="D452" s="185"/>
      <c r="E452" s="215"/>
      <c r="F452" s="215"/>
      <c r="G452" s="215"/>
      <c r="H452" s="215"/>
      <c r="I452" s="215"/>
      <c r="J452" s="4"/>
      <c r="K452" s="258"/>
      <c r="N452" s="4"/>
      <c r="O452" s="4"/>
    </row>
    <row r="453" spans="1:15">
      <c r="A453" s="4"/>
      <c r="B453" s="8"/>
      <c r="C453" s="4"/>
      <c r="D453" s="185"/>
      <c r="E453" s="215"/>
      <c r="F453" s="215"/>
      <c r="G453" s="215"/>
      <c r="H453" s="215"/>
      <c r="I453" s="215"/>
      <c r="J453" s="4"/>
      <c r="K453" s="258"/>
      <c r="N453" s="4"/>
      <c r="O453" s="4"/>
    </row>
    <row r="454" spans="1:15">
      <c r="A454" s="4"/>
      <c r="B454" s="8"/>
      <c r="C454" s="4"/>
      <c r="D454" s="185"/>
      <c r="E454" s="215"/>
      <c r="F454" s="215"/>
      <c r="G454" s="215"/>
      <c r="H454" s="215"/>
      <c r="I454" s="215"/>
      <c r="J454" s="4"/>
      <c r="K454" s="258"/>
      <c r="N454" s="4"/>
      <c r="O454" s="4"/>
    </row>
    <row r="455" spans="1:15">
      <c r="A455" s="4"/>
      <c r="B455" s="8"/>
      <c r="C455" s="4"/>
      <c r="D455" s="185"/>
      <c r="E455" s="215"/>
      <c r="F455" s="215"/>
      <c r="G455" s="215"/>
      <c r="H455" s="215"/>
      <c r="I455" s="215"/>
      <c r="J455" s="4"/>
      <c r="K455" s="258"/>
      <c r="N455" s="4"/>
      <c r="O455" s="4"/>
    </row>
    <row r="456" spans="1:15">
      <c r="A456" s="4"/>
      <c r="B456" s="8"/>
      <c r="C456" s="4"/>
      <c r="D456" s="185"/>
      <c r="E456" s="215"/>
      <c r="F456" s="215"/>
      <c r="G456" s="215"/>
      <c r="H456" s="215"/>
      <c r="I456" s="215"/>
      <c r="J456" s="4"/>
      <c r="K456" s="258"/>
      <c r="N456" s="4"/>
      <c r="O456" s="4"/>
    </row>
    <row r="457" spans="1:15">
      <c r="A457" s="4"/>
      <c r="B457" s="8"/>
      <c r="C457" s="4"/>
      <c r="D457" s="185"/>
      <c r="E457" s="215"/>
      <c r="F457" s="215"/>
      <c r="G457" s="215"/>
      <c r="H457" s="215"/>
      <c r="I457" s="215"/>
      <c r="J457" s="4"/>
      <c r="K457" s="258"/>
      <c r="N457" s="4"/>
      <c r="O457" s="4"/>
    </row>
    <row r="458" spans="1:15">
      <c r="A458" s="4"/>
      <c r="B458" s="8"/>
      <c r="C458" s="4"/>
      <c r="D458" s="185"/>
      <c r="E458" s="215"/>
      <c r="F458" s="215"/>
      <c r="G458" s="215"/>
      <c r="H458" s="215"/>
      <c r="I458" s="215"/>
      <c r="J458" s="4"/>
      <c r="K458" s="258"/>
      <c r="N458" s="4"/>
      <c r="O458" s="4"/>
    </row>
    <row r="459" spans="1:15">
      <c r="A459" s="4"/>
      <c r="B459" s="8"/>
      <c r="C459" s="4"/>
      <c r="D459" s="185"/>
      <c r="E459" s="215"/>
      <c r="F459" s="215"/>
      <c r="G459" s="215"/>
      <c r="H459" s="215"/>
      <c r="I459" s="215"/>
      <c r="J459" s="4"/>
      <c r="K459" s="258"/>
      <c r="N459" s="4"/>
      <c r="O459" s="4"/>
    </row>
    <row r="460" spans="1:15">
      <c r="A460" s="4"/>
      <c r="B460" s="8"/>
      <c r="C460" s="4"/>
      <c r="D460" s="185"/>
      <c r="E460" s="215"/>
      <c r="F460" s="215"/>
      <c r="G460" s="215"/>
      <c r="H460" s="215"/>
      <c r="I460" s="215"/>
      <c r="J460" s="4"/>
      <c r="K460" s="258"/>
      <c r="N460" s="4"/>
      <c r="O460" s="4"/>
    </row>
    <row r="461" spans="1:15">
      <c r="A461" s="4"/>
      <c r="B461" s="8"/>
      <c r="C461" s="4"/>
      <c r="D461" s="185"/>
      <c r="E461" s="215"/>
      <c r="F461" s="215"/>
      <c r="G461" s="215"/>
      <c r="H461" s="215"/>
      <c r="I461" s="215"/>
      <c r="J461" s="4"/>
      <c r="K461" s="258"/>
      <c r="N461" s="4"/>
      <c r="O461" s="4"/>
    </row>
    <row r="462" spans="1:15">
      <c r="A462" s="4"/>
      <c r="B462" s="8"/>
      <c r="C462" s="4"/>
      <c r="D462" s="185"/>
      <c r="E462" s="215"/>
      <c r="F462" s="215"/>
      <c r="G462" s="215"/>
      <c r="H462" s="215"/>
      <c r="I462" s="215"/>
      <c r="J462" s="4"/>
      <c r="K462" s="258"/>
      <c r="N462" s="4"/>
      <c r="O462" s="4"/>
    </row>
    <row r="463" spans="1:15">
      <c r="A463" s="4"/>
      <c r="B463" s="8"/>
      <c r="C463" s="4"/>
      <c r="D463" s="185"/>
      <c r="E463" s="215"/>
      <c r="F463" s="215"/>
      <c r="G463" s="215"/>
      <c r="H463" s="215"/>
      <c r="I463" s="215"/>
      <c r="J463" s="4"/>
      <c r="K463" s="258"/>
      <c r="N463" s="4"/>
      <c r="O463" s="4"/>
    </row>
    <row r="464" spans="1:15">
      <c r="A464" s="4"/>
      <c r="B464" s="8"/>
      <c r="C464" s="4"/>
      <c r="D464" s="185"/>
      <c r="E464" s="215"/>
      <c r="F464" s="215"/>
      <c r="G464" s="215"/>
      <c r="H464" s="215"/>
      <c r="I464" s="215"/>
      <c r="J464" s="4"/>
      <c r="K464" s="258"/>
      <c r="N464" s="4"/>
      <c r="O464" s="4"/>
    </row>
    <row r="465" spans="1:15">
      <c r="A465" s="4"/>
      <c r="B465" s="8"/>
      <c r="C465" s="4"/>
      <c r="D465" s="185"/>
      <c r="E465" s="215"/>
      <c r="F465" s="215"/>
      <c r="G465" s="215"/>
      <c r="H465" s="215"/>
      <c r="I465" s="215"/>
      <c r="J465" s="4"/>
      <c r="K465" s="258"/>
      <c r="N465" s="4"/>
      <c r="O465" s="4"/>
    </row>
    <row r="466" spans="1:15">
      <c r="A466" s="4"/>
      <c r="B466" s="8"/>
      <c r="C466" s="4"/>
      <c r="D466" s="185"/>
      <c r="E466" s="215"/>
      <c r="F466" s="215"/>
      <c r="G466" s="215"/>
      <c r="H466" s="215"/>
      <c r="I466" s="215"/>
      <c r="J466" s="4"/>
      <c r="K466" s="258"/>
      <c r="N466" s="4"/>
      <c r="O466" s="4"/>
    </row>
    <row r="467" spans="1:15">
      <c r="A467" s="4"/>
      <c r="B467" s="8"/>
      <c r="C467" s="4"/>
      <c r="D467" s="185"/>
      <c r="E467" s="215"/>
      <c r="F467" s="215"/>
      <c r="G467" s="215"/>
      <c r="H467" s="215"/>
      <c r="I467" s="215"/>
      <c r="J467" s="4"/>
      <c r="K467" s="258"/>
      <c r="N467" s="4"/>
      <c r="O467" s="4"/>
    </row>
    <row r="468" spans="1:15">
      <c r="A468" s="4"/>
      <c r="B468" s="8"/>
      <c r="C468" s="4"/>
      <c r="D468" s="185"/>
      <c r="E468" s="215"/>
      <c r="F468" s="215"/>
      <c r="G468" s="215"/>
      <c r="H468" s="215"/>
      <c r="I468" s="215"/>
      <c r="J468" s="4"/>
      <c r="K468" s="258"/>
      <c r="N468" s="4"/>
      <c r="O468" s="4"/>
    </row>
    <row r="469" spans="1:15">
      <c r="A469" s="4"/>
      <c r="B469" s="8"/>
      <c r="C469" s="4"/>
      <c r="D469" s="185"/>
      <c r="E469" s="215"/>
      <c r="F469" s="215"/>
      <c r="G469" s="215"/>
      <c r="H469" s="215"/>
      <c r="I469" s="215"/>
      <c r="J469" s="4"/>
      <c r="K469" s="258"/>
      <c r="N469" s="4"/>
      <c r="O469" s="4"/>
    </row>
    <row r="470" spans="1:15">
      <c r="A470" s="4"/>
      <c r="B470" s="8"/>
      <c r="C470" s="4"/>
      <c r="D470" s="185"/>
      <c r="E470" s="215"/>
      <c r="F470" s="215"/>
      <c r="G470" s="215"/>
      <c r="H470" s="215"/>
      <c r="I470" s="215"/>
      <c r="J470" s="4"/>
      <c r="K470" s="258"/>
      <c r="N470" s="4"/>
      <c r="O470" s="4"/>
    </row>
    <row r="471" spans="1:15">
      <c r="A471" s="4"/>
      <c r="B471" s="8"/>
      <c r="C471" s="4"/>
      <c r="D471" s="185"/>
      <c r="E471" s="215"/>
      <c r="F471" s="215"/>
      <c r="G471" s="215"/>
      <c r="H471" s="215"/>
      <c r="I471" s="215"/>
      <c r="J471" s="4"/>
      <c r="K471" s="258"/>
      <c r="N471" s="4"/>
      <c r="O471" s="4"/>
    </row>
    <row r="472" spans="1:15">
      <c r="A472" s="4"/>
      <c r="B472" s="8"/>
      <c r="C472" s="4"/>
      <c r="D472" s="185"/>
      <c r="E472" s="215"/>
      <c r="F472" s="215"/>
      <c r="G472" s="215"/>
      <c r="H472" s="215"/>
      <c r="I472" s="215"/>
      <c r="J472" s="4"/>
      <c r="K472" s="258"/>
      <c r="N472" s="4"/>
      <c r="O472" s="4"/>
    </row>
    <row r="473" spans="1:15">
      <c r="A473" s="4"/>
      <c r="B473" s="8"/>
      <c r="C473" s="4"/>
      <c r="D473" s="185"/>
      <c r="E473" s="215"/>
      <c r="F473" s="215"/>
      <c r="G473" s="215"/>
      <c r="H473" s="215"/>
      <c r="I473" s="215"/>
      <c r="J473" s="4"/>
      <c r="K473" s="258"/>
      <c r="N473" s="4"/>
      <c r="O473" s="4"/>
    </row>
    <row r="474" spans="1:15">
      <c r="A474" s="4"/>
      <c r="B474" s="8"/>
      <c r="C474" s="4"/>
      <c r="D474" s="185"/>
      <c r="E474" s="215"/>
      <c r="F474" s="215"/>
      <c r="G474" s="215"/>
      <c r="H474" s="215"/>
      <c r="I474" s="215"/>
      <c r="J474" s="4"/>
      <c r="K474" s="258"/>
      <c r="N474" s="4"/>
      <c r="O474" s="4"/>
    </row>
    <row r="475" spans="1:15">
      <c r="A475" s="4"/>
      <c r="B475" s="8"/>
      <c r="C475" s="4"/>
      <c r="D475" s="185"/>
      <c r="E475" s="215"/>
      <c r="F475" s="215"/>
      <c r="G475" s="215"/>
      <c r="H475" s="215"/>
      <c r="I475" s="215"/>
      <c r="J475" s="4"/>
      <c r="K475" s="258"/>
      <c r="N475" s="4"/>
      <c r="O475" s="4"/>
    </row>
    <row r="476" spans="1:15">
      <c r="A476" s="4"/>
      <c r="B476" s="8"/>
      <c r="C476" s="4"/>
      <c r="D476" s="185"/>
      <c r="E476" s="215"/>
      <c r="F476" s="215"/>
      <c r="G476" s="215"/>
      <c r="H476" s="215"/>
      <c r="I476" s="215"/>
      <c r="J476" s="4"/>
      <c r="K476" s="258"/>
      <c r="N476" s="4"/>
      <c r="O476" s="4"/>
    </row>
    <row r="477" spans="1:15">
      <c r="A477" s="4"/>
      <c r="B477" s="8"/>
      <c r="C477" s="4"/>
      <c r="D477" s="185"/>
      <c r="E477" s="215"/>
      <c r="F477" s="215"/>
      <c r="G477" s="215"/>
      <c r="H477" s="215"/>
      <c r="I477" s="215"/>
      <c r="J477" s="4"/>
      <c r="K477" s="258"/>
      <c r="N477" s="4"/>
      <c r="O477" s="4"/>
    </row>
    <row r="478" spans="1:15">
      <c r="A478" s="4"/>
      <c r="B478" s="8"/>
      <c r="C478" s="4"/>
      <c r="D478" s="185"/>
      <c r="E478" s="215"/>
      <c r="F478" s="215"/>
      <c r="G478" s="215"/>
      <c r="H478" s="215"/>
      <c r="I478" s="215"/>
      <c r="J478" s="4"/>
      <c r="K478" s="258"/>
      <c r="N478" s="4"/>
      <c r="O478" s="4"/>
    </row>
    <row r="479" spans="1:15">
      <c r="A479" s="4"/>
      <c r="B479" s="8"/>
      <c r="C479" s="4"/>
      <c r="D479" s="185"/>
      <c r="E479" s="215"/>
      <c r="F479" s="215"/>
      <c r="G479" s="215"/>
      <c r="H479" s="215"/>
      <c r="I479" s="215"/>
      <c r="J479" s="4"/>
      <c r="K479" s="258"/>
      <c r="N479" s="4"/>
      <c r="O479" s="4"/>
    </row>
    <row r="480" spans="1:15">
      <c r="A480" s="4"/>
      <c r="B480" s="8"/>
      <c r="C480" s="4"/>
      <c r="D480" s="185"/>
      <c r="E480" s="215"/>
      <c r="F480" s="215"/>
      <c r="G480" s="215"/>
      <c r="H480" s="215"/>
      <c r="I480" s="215"/>
      <c r="J480" s="4"/>
      <c r="K480" s="258"/>
      <c r="N480" s="4"/>
      <c r="O480" s="4"/>
    </row>
    <row r="481" spans="1:15">
      <c r="A481" s="4"/>
      <c r="B481" s="8"/>
      <c r="C481" s="4"/>
      <c r="D481" s="185"/>
      <c r="E481" s="215"/>
      <c r="F481" s="215"/>
      <c r="G481" s="215"/>
      <c r="H481" s="215"/>
      <c r="I481" s="215"/>
      <c r="J481" s="4"/>
      <c r="K481" s="258"/>
      <c r="N481" s="4"/>
      <c r="O481" s="4"/>
    </row>
    <row r="482" spans="1:15">
      <c r="A482" s="4"/>
      <c r="B482" s="8"/>
      <c r="C482" s="4"/>
      <c r="D482" s="185"/>
      <c r="E482" s="215"/>
      <c r="F482" s="215"/>
      <c r="G482" s="215"/>
      <c r="H482" s="215"/>
      <c r="I482" s="215"/>
      <c r="J482" s="4"/>
      <c r="K482" s="258"/>
      <c r="N482" s="4"/>
      <c r="O482" s="4"/>
    </row>
    <row r="483" spans="1:15">
      <c r="A483" s="4"/>
      <c r="B483" s="8"/>
      <c r="C483" s="4"/>
      <c r="D483" s="185"/>
      <c r="E483" s="215"/>
      <c r="F483" s="215"/>
      <c r="G483" s="215"/>
      <c r="H483" s="215"/>
      <c r="I483" s="215"/>
      <c r="J483" s="4"/>
      <c r="K483" s="258"/>
      <c r="N483" s="4"/>
      <c r="O483" s="4"/>
    </row>
    <row r="484" spans="1:15">
      <c r="A484" s="4"/>
      <c r="B484" s="8"/>
      <c r="C484" s="4"/>
      <c r="D484" s="185"/>
      <c r="E484" s="215"/>
      <c r="F484" s="215"/>
      <c r="G484" s="215"/>
      <c r="H484" s="215"/>
      <c r="I484" s="215"/>
      <c r="J484" s="4"/>
      <c r="K484" s="258"/>
      <c r="N484" s="4"/>
      <c r="O484" s="4"/>
    </row>
    <row r="485" spans="1:15">
      <c r="A485" s="4"/>
      <c r="B485" s="8"/>
      <c r="C485" s="4"/>
      <c r="D485" s="185"/>
      <c r="E485" s="215"/>
      <c r="F485" s="215"/>
      <c r="G485" s="215"/>
      <c r="H485" s="215"/>
      <c r="I485" s="215"/>
      <c r="J485" s="4"/>
      <c r="K485" s="258"/>
      <c r="N485" s="4"/>
      <c r="O485" s="4"/>
    </row>
    <row r="486" spans="1:15">
      <c r="A486" s="4"/>
      <c r="B486" s="8"/>
      <c r="C486" s="4"/>
      <c r="D486" s="185"/>
      <c r="E486" s="215"/>
      <c r="F486" s="215"/>
      <c r="G486" s="215"/>
      <c r="H486" s="215"/>
      <c r="I486" s="215"/>
      <c r="J486" s="4"/>
      <c r="K486" s="258"/>
      <c r="N486" s="4"/>
      <c r="O486" s="4"/>
    </row>
    <row r="487" spans="1:15">
      <c r="A487" s="4"/>
      <c r="B487" s="8"/>
      <c r="C487" s="4"/>
      <c r="D487" s="185"/>
      <c r="E487" s="215"/>
      <c r="F487" s="215"/>
      <c r="G487" s="215"/>
      <c r="H487" s="215"/>
      <c r="I487" s="215"/>
      <c r="J487" s="4"/>
      <c r="K487" s="185"/>
      <c r="N487" s="4"/>
      <c r="O487" s="4"/>
    </row>
    <row r="488" spans="1:15">
      <c r="A488" s="4"/>
      <c r="B488" s="8"/>
      <c r="C488" s="4"/>
      <c r="D488" s="185"/>
      <c r="E488" s="215"/>
      <c r="F488" s="215"/>
      <c r="G488" s="215"/>
      <c r="H488" s="215"/>
      <c r="I488" s="215"/>
      <c r="J488" s="4"/>
      <c r="K488" s="185"/>
      <c r="N488" s="4"/>
      <c r="O488" s="4"/>
    </row>
    <row r="489" spans="1:15">
      <c r="A489" s="4"/>
      <c r="B489" s="8"/>
      <c r="C489" s="4"/>
      <c r="D489" s="185"/>
      <c r="E489" s="215"/>
      <c r="F489" s="215"/>
      <c r="G489" s="215"/>
      <c r="H489" s="215"/>
      <c r="I489" s="215"/>
      <c r="J489" s="4"/>
      <c r="K489" s="185"/>
      <c r="N489" s="4"/>
      <c r="O489" s="4"/>
    </row>
    <row r="490" spans="1:15">
      <c r="A490" s="4"/>
      <c r="B490" s="8"/>
      <c r="C490" s="4"/>
      <c r="D490" s="185"/>
      <c r="E490" s="215"/>
      <c r="F490" s="215"/>
      <c r="G490" s="215"/>
      <c r="H490" s="215"/>
      <c r="I490" s="215"/>
      <c r="J490" s="4"/>
      <c r="K490" s="185"/>
      <c r="N490" s="4"/>
      <c r="O490" s="4"/>
    </row>
    <row r="491" spans="1:15">
      <c r="A491" s="4"/>
      <c r="B491" s="8"/>
      <c r="C491" s="4"/>
      <c r="D491" s="185"/>
      <c r="E491" s="215"/>
      <c r="F491" s="215"/>
      <c r="G491" s="215"/>
      <c r="H491" s="215"/>
      <c r="I491" s="215"/>
      <c r="J491" s="4"/>
      <c r="K491" s="185"/>
      <c r="N491" s="4"/>
      <c r="O491" s="4"/>
    </row>
    <row r="492" spans="1:15">
      <c r="A492" s="4"/>
      <c r="B492" s="8"/>
      <c r="C492" s="4"/>
      <c r="D492" s="185"/>
      <c r="E492" s="215"/>
      <c r="F492" s="215"/>
      <c r="G492" s="215"/>
      <c r="H492" s="215"/>
      <c r="I492" s="215"/>
      <c r="J492" s="4"/>
      <c r="K492" s="185"/>
      <c r="N492" s="4"/>
      <c r="O492" s="4"/>
    </row>
    <row r="493" spans="1:15">
      <c r="A493" s="4"/>
      <c r="B493" s="8"/>
      <c r="C493" s="4"/>
      <c r="D493" s="185"/>
      <c r="E493" s="215"/>
      <c r="F493" s="215"/>
      <c r="G493" s="215"/>
      <c r="H493" s="215"/>
      <c r="I493" s="215"/>
      <c r="J493" s="4"/>
      <c r="K493" s="185"/>
      <c r="N493" s="4"/>
      <c r="O493" s="4"/>
    </row>
    <row r="494" spans="1:15">
      <c r="N494" s="4"/>
      <c r="O494" s="4"/>
    </row>
    <row r="495" spans="1:15">
      <c r="N495" s="4"/>
      <c r="O495" s="4"/>
    </row>
    <row r="496" spans="1:15">
      <c r="N496" s="4"/>
      <c r="O496" s="4"/>
    </row>
    <row r="497" spans="14:15">
      <c r="N497" s="4"/>
      <c r="O497" s="4"/>
    </row>
    <row r="498" spans="14:15">
      <c r="N498" s="4"/>
      <c r="O498" s="4"/>
    </row>
    <row r="499" spans="14:15">
      <c r="N499" s="4"/>
      <c r="O499" s="4"/>
    </row>
    <row r="500" spans="14:15">
      <c r="N500" s="4"/>
      <c r="O500" s="4"/>
    </row>
    <row r="501" spans="14:15">
      <c r="N501" s="4"/>
      <c r="O501" s="4"/>
    </row>
    <row r="502" spans="14:15">
      <c r="N502" s="4"/>
      <c r="O502" s="4"/>
    </row>
    <row r="503" spans="14:15">
      <c r="N503" s="4"/>
      <c r="O503" s="4"/>
    </row>
    <row r="504" spans="14:15">
      <c r="N504" s="4"/>
      <c r="O504" s="4"/>
    </row>
    <row r="505" spans="14:15">
      <c r="N505" s="4"/>
      <c r="O505" s="4"/>
    </row>
    <row r="506" spans="14:15">
      <c r="N506" s="4"/>
      <c r="O506" s="4"/>
    </row>
    <row r="507" spans="14:15">
      <c r="N507" s="4"/>
      <c r="O507" s="4"/>
    </row>
    <row r="508" spans="14:15">
      <c r="N508" s="4"/>
      <c r="O508" s="4"/>
    </row>
    <row r="509" spans="14:15">
      <c r="N509" s="4"/>
      <c r="O509" s="4"/>
    </row>
    <row r="510" spans="14:15">
      <c r="N510" s="4"/>
      <c r="O510" s="4"/>
    </row>
    <row r="511" spans="14:15">
      <c r="N511" s="4"/>
      <c r="O511" s="4"/>
    </row>
    <row r="512" spans="14:15">
      <c r="N512" s="4"/>
      <c r="O512" s="4"/>
    </row>
    <row r="513" spans="14:15">
      <c r="N513" s="4"/>
      <c r="O513" s="4"/>
    </row>
    <row r="514" spans="14:15">
      <c r="N514" s="4"/>
      <c r="O514" s="4"/>
    </row>
    <row r="515" spans="14:15">
      <c r="N515" s="4"/>
      <c r="O515" s="4"/>
    </row>
    <row r="516" spans="14:15">
      <c r="N516" s="4"/>
      <c r="O516" s="4"/>
    </row>
    <row r="517" spans="14:15">
      <c r="N517" s="4"/>
      <c r="O517" s="4"/>
    </row>
    <row r="518" spans="14:15">
      <c r="N518" s="4"/>
      <c r="O518" s="4"/>
    </row>
    <row r="519" spans="14:15">
      <c r="N519" s="4"/>
      <c r="O519" s="4"/>
    </row>
    <row r="520" spans="14:15">
      <c r="N520" s="4"/>
      <c r="O520" s="4"/>
    </row>
    <row r="521" spans="14:15">
      <c r="N521" s="4"/>
      <c r="O521" s="4"/>
    </row>
    <row r="522" spans="14:15">
      <c r="N522" s="4"/>
      <c r="O522" s="4"/>
    </row>
    <row r="523" spans="14:15">
      <c r="N523" s="4"/>
      <c r="O523" s="4"/>
    </row>
    <row r="524" spans="14:15">
      <c r="N524" s="4"/>
      <c r="O524" s="4"/>
    </row>
    <row r="525" spans="14:15">
      <c r="N525" s="4"/>
      <c r="O525" s="4"/>
    </row>
    <row r="526" spans="14:15">
      <c r="N526" s="4"/>
      <c r="O526" s="4"/>
    </row>
    <row r="527" spans="14:15">
      <c r="N527" s="4"/>
      <c r="O527" s="4"/>
    </row>
    <row r="528" spans="14:15">
      <c r="N528" s="4"/>
      <c r="O528" s="4"/>
    </row>
    <row r="529" spans="14:15">
      <c r="N529" s="4"/>
      <c r="O529" s="4"/>
    </row>
    <row r="530" spans="14:15">
      <c r="N530" s="4"/>
      <c r="O530" s="4"/>
    </row>
    <row r="531" spans="14:15">
      <c r="N531" s="4"/>
      <c r="O531" s="4"/>
    </row>
    <row r="532" spans="14:15">
      <c r="N532" s="4"/>
      <c r="O532" s="4"/>
    </row>
    <row r="533" spans="14:15">
      <c r="N533" s="4"/>
      <c r="O533" s="4"/>
    </row>
    <row r="534" spans="14:15">
      <c r="N534" s="4"/>
      <c r="O534" s="4"/>
    </row>
    <row r="535" spans="14:15">
      <c r="N535" s="4"/>
      <c r="O535" s="4"/>
    </row>
    <row r="536" spans="14:15">
      <c r="N536" s="4"/>
      <c r="O536" s="4"/>
    </row>
    <row r="537" spans="14:15">
      <c r="N537" s="4"/>
      <c r="O537" s="4"/>
    </row>
    <row r="538" spans="14:15">
      <c r="N538" s="4"/>
      <c r="O538" s="4"/>
    </row>
    <row r="539" spans="14:15">
      <c r="N539" s="4"/>
      <c r="O539" s="4"/>
    </row>
    <row r="540" spans="14:15">
      <c r="N540" s="4"/>
      <c r="O540" s="4"/>
    </row>
    <row r="541" spans="14:15">
      <c r="N541" s="4"/>
      <c r="O541" s="4"/>
    </row>
    <row r="542" spans="14:15">
      <c r="N542" s="4"/>
      <c r="O542" s="4"/>
    </row>
    <row r="543" spans="14:15">
      <c r="N543" s="4"/>
      <c r="O543" s="4"/>
    </row>
    <row r="544" spans="14:15">
      <c r="N544" s="4"/>
      <c r="O544" s="4"/>
    </row>
    <row r="545" spans="14:15">
      <c r="N545" s="4"/>
      <c r="O545" s="4"/>
    </row>
    <row r="546" spans="14:15">
      <c r="N546" s="4"/>
      <c r="O546" s="4"/>
    </row>
    <row r="547" spans="14:15">
      <c r="N547" s="4"/>
      <c r="O547" s="4"/>
    </row>
    <row r="548" spans="14:15">
      <c r="N548" s="4"/>
      <c r="O548" s="4"/>
    </row>
    <row r="549" spans="14:15">
      <c r="N549" s="4"/>
      <c r="O549" s="4"/>
    </row>
    <row r="550" spans="14:15">
      <c r="N550" s="4"/>
      <c r="O550" s="4"/>
    </row>
    <row r="551" spans="14:15">
      <c r="N551" s="4"/>
      <c r="O551" s="4"/>
    </row>
    <row r="552" spans="14:15">
      <c r="N552" s="4"/>
      <c r="O552" s="4"/>
    </row>
    <row r="553" spans="14:15">
      <c r="N553" s="4"/>
      <c r="O553" s="4"/>
    </row>
    <row r="554" spans="14:15">
      <c r="N554" s="4"/>
      <c r="O554" s="4"/>
    </row>
    <row r="555" spans="14:15">
      <c r="N555" s="4"/>
      <c r="O555" s="4"/>
    </row>
    <row r="556" spans="14:15">
      <c r="N556" s="4"/>
      <c r="O556" s="4"/>
    </row>
    <row r="557" spans="14:15">
      <c r="N557" s="4"/>
      <c r="O557" s="4"/>
    </row>
    <row r="558" spans="14:15">
      <c r="N558" s="4"/>
      <c r="O558" s="4"/>
    </row>
    <row r="559" spans="14:15">
      <c r="N559" s="4"/>
      <c r="O559" s="4"/>
    </row>
    <row r="560" spans="14:15">
      <c r="N560" s="4"/>
      <c r="O560" s="4"/>
    </row>
    <row r="561" spans="14:15">
      <c r="N561" s="4"/>
      <c r="O561" s="4"/>
    </row>
    <row r="562" spans="14:15">
      <c r="N562" s="4"/>
      <c r="O562" s="4"/>
    </row>
    <row r="563" spans="14:15">
      <c r="N563" s="4"/>
      <c r="O563" s="4"/>
    </row>
    <row r="564" spans="14:15">
      <c r="N564" s="4"/>
      <c r="O564" s="4"/>
    </row>
    <row r="565" spans="14:15">
      <c r="N565" s="4"/>
      <c r="O565" s="4"/>
    </row>
    <row r="566" spans="14:15">
      <c r="N566" s="4"/>
      <c r="O566" s="4"/>
    </row>
    <row r="567" spans="14:15">
      <c r="N567" s="4"/>
      <c r="O567" s="4"/>
    </row>
    <row r="568" spans="14:15">
      <c r="N568" s="4"/>
      <c r="O568" s="4"/>
    </row>
    <row r="569" spans="14:15">
      <c r="N569" s="4"/>
      <c r="O569" s="4"/>
    </row>
    <row r="570" spans="14:15">
      <c r="N570" s="4"/>
      <c r="O570" s="4"/>
    </row>
    <row r="571" spans="14:15">
      <c r="N571" s="4"/>
      <c r="O571" s="4"/>
    </row>
    <row r="572" spans="14:15">
      <c r="N572" s="4"/>
      <c r="O572" s="4"/>
    </row>
    <row r="573" spans="14:15">
      <c r="N573" s="4"/>
      <c r="O573" s="4"/>
    </row>
    <row r="574" spans="14:15">
      <c r="N574" s="4"/>
      <c r="O574" s="4"/>
    </row>
    <row r="575" spans="14:15">
      <c r="N575" s="4"/>
      <c r="O575" s="4"/>
    </row>
    <row r="576" spans="14:15">
      <c r="N576" s="4"/>
      <c r="O576" s="4"/>
    </row>
    <row r="577" spans="14:15">
      <c r="N577" s="4"/>
      <c r="O577" s="4"/>
    </row>
    <row r="578" spans="14:15">
      <c r="N578" s="4"/>
      <c r="O578" s="4"/>
    </row>
    <row r="579" spans="14:15">
      <c r="N579" s="4"/>
      <c r="O579" s="4"/>
    </row>
    <row r="580" spans="14:15">
      <c r="N580" s="4"/>
      <c r="O580" s="4"/>
    </row>
    <row r="581" spans="14:15">
      <c r="N581" s="4"/>
      <c r="O581" s="4"/>
    </row>
    <row r="582" spans="14:15">
      <c r="N582" s="4"/>
      <c r="O582" s="4"/>
    </row>
    <row r="583" spans="14:15">
      <c r="N583" s="4"/>
      <c r="O583" s="4"/>
    </row>
    <row r="584" spans="14:15">
      <c r="N584" s="4"/>
      <c r="O584" s="4"/>
    </row>
    <row r="585" spans="14:15">
      <c r="N585" s="4"/>
      <c r="O585" s="4"/>
    </row>
    <row r="586" spans="14:15">
      <c r="N586" s="4"/>
      <c r="O586" s="4"/>
    </row>
    <row r="587" spans="14:15">
      <c r="N587" s="4"/>
      <c r="O587" s="4"/>
    </row>
    <row r="588" spans="14:15">
      <c r="N588" s="4"/>
      <c r="O588" s="4"/>
    </row>
    <row r="589" spans="14:15">
      <c r="N589" s="4"/>
      <c r="O589" s="4"/>
    </row>
    <row r="590" spans="14:15">
      <c r="N590" s="4"/>
      <c r="O590" s="4"/>
    </row>
    <row r="591" spans="14:15">
      <c r="N591" s="4"/>
      <c r="O591" s="4"/>
    </row>
    <row r="592" spans="14:15">
      <c r="N592" s="4"/>
      <c r="O592" s="4"/>
    </row>
    <row r="593" spans="14:15">
      <c r="N593" s="4"/>
      <c r="O593" s="4"/>
    </row>
    <row r="594" spans="14:15">
      <c r="N594" s="4"/>
      <c r="O594" s="4"/>
    </row>
    <row r="595" spans="14:15">
      <c r="N595" s="4"/>
      <c r="O595" s="4"/>
    </row>
    <row r="596" spans="14:15">
      <c r="N596" s="4"/>
      <c r="O596" s="4"/>
    </row>
    <row r="597" spans="14:15">
      <c r="N597" s="4"/>
      <c r="O597" s="4"/>
    </row>
    <row r="598" spans="14:15">
      <c r="N598" s="4"/>
      <c r="O598" s="4"/>
    </row>
    <row r="599" spans="14:15">
      <c r="N599" s="4"/>
      <c r="O599" s="4"/>
    </row>
    <row r="600" spans="14:15">
      <c r="N600" s="4"/>
      <c r="O600" s="4"/>
    </row>
    <row r="601" spans="14:15">
      <c r="N601" s="4"/>
      <c r="O601" s="4"/>
    </row>
    <row r="602" spans="14:15">
      <c r="N602" s="4"/>
      <c r="O602" s="4"/>
    </row>
    <row r="603" spans="14:15">
      <c r="N603" s="4"/>
      <c r="O603" s="4"/>
    </row>
    <row r="604" spans="14:15">
      <c r="N604" s="4"/>
      <c r="O604" s="4"/>
    </row>
    <row r="605" spans="14:15">
      <c r="N605" s="4"/>
      <c r="O605" s="4"/>
    </row>
    <row r="606" spans="14:15">
      <c r="N606" s="4"/>
      <c r="O606" s="4"/>
    </row>
    <row r="607" spans="14:15">
      <c r="N607" s="4"/>
      <c r="O607" s="4"/>
    </row>
    <row r="608" spans="14:15">
      <c r="N608" s="4"/>
      <c r="O608" s="4"/>
    </row>
    <row r="609" spans="14:15">
      <c r="N609" s="4"/>
      <c r="O609" s="4"/>
    </row>
    <row r="610" spans="14:15">
      <c r="N610" s="4"/>
      <c r="O610" s="4"/>
    </row>
    <row r="611" spans="14:15">
      <c r="N611" s="4"/>
      <c r="O611" s="4"/>
    </row>
    <row r="612" spans="14:15">
      <c r="N612" s="4"/>
      <c r="O612" s="4"/>
    </row>
    <row r="613" spans="14:15">
      <c r="N613" s="4"/>
      <c r="O613" s="4"/>
    </row>
    <row r="614" spans="14:15">
      <c r="N614" s="4"/>
      <c r="O614" s="4"/>
    </row>
    <row r="615" spans="14:15">
      <c r="N615" s="4"/>
      <c r="O615" s="4"/>
    </row>
    <row r="616" spans="14:15">
      <c r="N616" s="4"/>
      <c r="O616" s="4"/>
    </row>
    <row r="617" spans="14:15">
      <c r="N617" s="4"/>
      <c r="O617" s="4"/>
    </row>
    <row r="618" spans="14:15">
      <c r="N618" s="4"/>
      <c r="O618" s="4"/>
    </row>
    <row r="619" spans="14:15">
      <c r="N619" s="4"/>
      <c r="O619" s="4"/>
    </row>
    <row r="620" spans="14:15">
      <c r="N620" s="4"/>
      <c r="O620" s="4"/>
    </row>
    <row r="621" spans="14:15">
      <c r="N621" s="4"/>
      <c r="O621" s="4"/>
    </row>
    <row r="622" spans="14:15">
      <c r="N622" s="4"/>
      <c r="O622" s="4"/>
    </row>
    <row r="623" spans="14:15">
      <c r="N623" s="4"/>
      <c r="O623" s="4"/>
    </row>
    <row r="624" spans="14:15">
      <c r="N624" s="4"/>
      <c r="O624" s="4"/>
    </row>
    <row r="625" spans="14:15">
      <c r="N625" s="4"/>
      <c r="O625" s="4"/>
    </row>
    <row r="626" spans="14:15">
      <c r="N626" s="4"/>
      <c r="O626" s="4"/>
    </row>
    <row r="627" spans="14:15">
      <c r="N627" s="4"/>
      <c r="O627" s="4"/>
    </row>
    <row r="628" spans="14:15">
      <c r="N628" s="4"/>
      <c r="O628" s="4"/>
    </row>
    <row r="629" spans="14:15">
      <c r="N629" s="4"/>
      <c r="O629" s="4"/>
    </row>
    <row r="630" spans="14:15">
      <c r="N630" s="4"/>
      <c r="O630" s="4"/>
    </row>
    <row r="631" spans="14:15">
      <c r="N631" s="4"/>
      <c r="O631" s="4"/>
    </row>
    <row r="632" spans="14:15">
      <c r="N632" s="4"/>
      <c r="O632" s="4"/>
    </row>
    <row r="633" spans="14:15">
      <c r="N633" s="4"/>
      <c r="O633" s="4"/>
    </row>
    <row r="634" spans="14:15">
      <c r="N634" s="4"/>
      <c r="O634" s="4"/>
    </row>
    <row r="635" spans="14:15">
      <c r="N635" s="4"/>
      <c r="O635" s="4"/>
    </row>
    <row r="636" spans="14:15">
      <c r="N636" s="4"/>
      <c r="O636" s="4"/>
    </row>
    <row r="637" spans="14:15">
      <c r="N637" s="4"/>
      <c r="O637" s="4"/>
    </row>
    <row r="638" spans="14:15">
      <c r="N638" s="4"/>
      <c r="O638" s="4"/>
    </row>
    <row r="639" spans="14:15">
      <c r="N639" s="4"/>
      <c r="O639" s="4"/>
    </row>
    <row r="640" spans="14:15">
      <c r="N640" s="4"/>
      <c r="O640" s="4"/>
    </row>
    <row r="641" spans="14:15">
      <c r="N641" s="4"/>
      <c r="O641" s="4"/>
    </row>
    <row r="642" spans="14:15">
      <c r="N642" s="4"/>
      <c r="O642" s="4"/>
    </row>
    <row r="643" spans="14:15">
      <c r="N643" s="4"/>
      <c r="O643" s="4"/>
    </row>
    <row r="644" spans="14:15">
      <c r="N644" s="4"/>
      <c r="O644" s="4"/>
    </row>
    <row r="645" spans="14:15">
      <c r="N645" s="4"/>
      <c r="O645" s="4"/>
    </row>
    <row r="646" spans="14:15">
      <c r="N646" s="4"/>
      <c r="O646" s="4"/>
    </row>
    <row r="647" spans="14:15">
      <c r="N647" s="4"/>
      <c r="O647" s="4"/>
    </row>
    <row r="648" spans="14:15">
      <c r="N648" s="4"/>
      <c r="O648" s="4"/>
    </row>
    <row r="649" spans="14:15">
      <c r="N649" s="4"/>
      <c r="O649" s="4"/>
    </row>
    <row r="650" spans="14:15">
      <c r="N650" s="4"/>
      <c r="O650" s="4"/>
    </row>
    <row r="651" spans="14:15">
      <c r="N651" s="4"/>
      <c r="O651" s="4"/>
    </row>
    <row r="652" spans="14:15">
      <c r="N652" s="4"/>
      <c r="O652" s="4"/>
    </row>
    <row r="653" spans="14:15">
      <c r="N653" s="4"/>
      <c r="O653" s="4"/>
    </row>
    <row r="654" spans="14:15">
      <c r="N654" s="4"/>
      <c r="O654" s="4"/>
    </row>
    <row r="655" spans="14:15">
      <c r="N655" s="4"/>
      <c r="O655" s="4"/>
    </row>
    <row r="656" spans="14:15">
      <c r="N656" s="4"/>
      <c r="O656" s="4"/>
    </row>
    <row r="657" spans="14:15">
      <c r="N657" s="4"/>
      <c r="O657" s="4"/>
    </row>
    <row r="658" spans="14:15">
      <c r="N658" s="4"/>
      <c r="O658" s="4"/>
    </row>
    <row r="659" spans="14:15">
      <c r="N659" s="4"/>
      <c r="O659" s="4"/>
    </row>
    <row r="660" spans="14:15">
      <c r="N660" s="4"/>
      <c r="O660" s="4"/>
    </row>
    <row r="661" spans="14:15">
      <c r="N661" s="4"/>
      <c r="O661" s="4"/>
    </row>
    <row r="662" spans="14:15">
      <c r="N662" s="4"/>
      <c r="O662" s="4"/>
    </row>
    <row r="663" spans="14:15">
      <c r="N663" s="4"/>
      <c r="O663" s="4"/>
    </row>
    <row r="664" spans="14:15">
      <c r="N664" s="4"/>
      <c r="O664" s="4"/>
    </row>
    <row r="665" spans="14:15">
      <c r="N665" s="4"/>
      <c r="O665" s="4"/>
    </row>
    <row r="666" spans="14:15">
      <c r="N666" s="4"/>
      <c r="O666" s="4"/>
    </row>
    <row r="667" spans="14:15">
      <c r="N667" s="4"/>
      <c r="O667" s="4"/>
    </row>
    <row r="668" spans="14:15">
      <c r="N668" s="4"/>
      <c r="O668" s="4"/>
    </row>
    <row r="669" spans="14:15">
      <c r="N669" s="4"/>
      <c r="O669" s="4"/>
    </row>
    <row r="670" spans="14:15">
      <c r="N670" s="4"/>
      <c r="O670" s="4"/>
    </row>
    <row r="671" spans="14:15">
      <c r="N671" s="4"/>
      <c r="O671" s="4"/>
    </row>
    <row r="672" spans="14:15">
      <c r="N672" s="4"/>
      <c r="O672" s="4"/>
    </row>
    <row r="673" spans="14:15">
      <c r="N673" s="4"/>
      <c r="O673" s="4"/>
    </row>
    <row r="674" spans="14:15">
      <c r="N674" s="4"/>
      <c r="O674" s="4"/>
    </row>
    <row r="675" spans="14:15">
      <c r="N675" s="4"/>
      <c r="O675" s="4"/>
    </row>
    <row r="676" spans="14:15">
      <c r="N676" s="4"/>
      <c r="O676" s="4"/>
    </row>
    <row r="677" spans="14:15">
      <c r="N677" s="4"/>
      <c r="O677" s="4"/>
    </row>
    <row r="678" spans="14:15">
      <c r="N678" s="4"/>
      <c r="O678" s="4"/>
    </row>
    <row r="679" spans="14:15">
      <c r="N679" s="4"/>
      <c r="O679" s="4"/>
    </row>
    <row r="680" spans="14:15">
      <c r="N680" s="4"/>
      <c r="O680" s="4"/>
    </row>
    <row r="681" spans="14:15">
      <c r="N681" s="4"/>
      <c r="O681" s="4"/>
    </row>
    <row r="682" spans="14:15">
      <c r="N682" s="4"/>
      <c r="O682" s="4"/>
    </row>
    <row r="683" spans="14:15">
      <c r="N683" s="4"/>
      <c r="O683" s="4"/>
    </row>
    <row r="684" spans="14:15">
      <c r="N684" s="4"/>
      <c r="O684" s="4"/>
    </row>
    <row r="685" spans="14:15">
      <c r="N685" s="4"/>
      <c r="O685" s="4"/>
    </row>
    <row r="686" spans="14:15">
      <c r="N686" s="4"/>
      <c r="O686" s="4"/>
    </row>
    <row r="687" spans="14:15">
      <c r="N687" s="4"/>
      <c r="O687" s="4"/>
    </row>
    <row r="688" spans="14:15">
      <c r="N688" s="4"/>
      <c r="O688" s="4"/>
    </row>
    <row r="689" spans="14:15">
      <c r="N689" s="4"/>
      <c r="O689" s="4"/>
    </row>
    <row r="690" spans="14:15">
      <c r="N690" s="4"/>
      <c r="O690" s="4"/>
    </row>
    <row r="691" spans="14:15">
      <c r="N691" s="4"/>
      <c r="O691" s="4"/>
    </row>
    <row r="692" spans="14:15">
      <c r="N692" s="4"/>
      <c r="O692" s="4"/>
    </row>
    <row r="693" spans="14:15">
      <c r="N693" s="4"/>
      <c r="O693" s="4"/>
    </row>
    <row r="694" spans="14:15">
      <c r="N694" s="4"/>
      <c r="O694" s="4"/>
    </row>
    <row r="695" spans="14:15">
      <c r="N695" s="4"/>
      <c r="O695" s="4"/>
    </row>
    <row r="696" spans="14:15">
      <c r="N696" s="4"/>
      <c r="O696" s="4"/>
    </row>
    <row r="697" spans="14:15">
      <c r="N697" s="4"/>
      <c r="O697" s="4"/>
    </row>
    <row r="698" spans="14:15">
      <c r="N698" s="4"/>
      <c r="O698" s="4"/>
    </row>
    <row r="699" spans="14:15">
      <c r="N699" s="4"/>
      <c r="O699" s="4"/>
    </row>
    <row r="700" spans="14:15">
      <c r="N700" s="4"/>
      <c r="O700" s="4"/>
    </row>
    <row r="701" spans="14:15">
      <c r="N701" s="4"/>
      <c r="O701" s="4"/>
    </row>
    <row r="702" spans="14:15">
      <c r="N702" s="4"/>
      <c r="O702" s="4"/>
    </row>
    <row r="703" spans="14:15">
      <c r="N703" s="4"/>
      <c r="O703" s="4"/>
    </row>
    <row r="704" spans="14:15">
      <c r="N704" s="4"/>
      <c r="O704" s="4"/>
    </row>
    <row r="705" spans="14:15">
      <c r="N705" s="4"/>
      <c r="O705" s="4"/>
    </row>
    <row r="706" spans="14:15">
      <c r="N706" s="4"/>
      <c r="O706" s="4"/>
    </row>
    <row r="707" spans="14:15">
      <c r="N707" s="4"/>
      <c r="O707" s="4"/>
    </row>
    <row r="708" spans="14:15">
      <c r="N708" s="4"/>
      <c r="O708" s="4"/>
    </row>
    <row r="709" spans="14:15">
      <c r="N709" s="4"/>
      <c r="O709" s="4"/>
    </row>
    <row r="710" spans="14:15">
      <c r="N710" s="4"/>
      <c r="O710" s="4"/>
    </row>
    <row r="711" spans="14:15">
      <c r="N711" s="4"/>
      <c r="O711" s="4"/>
    </row>
    <row r="712" spans="14:15">
      <c r="N712" s="4"/>
      <c r="O712" s="4"/>
    </row>
    <row r="713" spans="14:15">
      <c r="N713" s="4"/>
      <c r="O713" s="4"/>
    </row>
    <row r="714" spans="14:15">
      <c r="N714" s="4"/>
      <c r="O714" s="4"/>
    </row>
    <row r="715" spans="14:15">
      <c r="N715" s="4"/>
      <c r="O715" s="4"/>
    </row>
    <row r="716" spans="14:15">
      <c r="N716" s="4"/>
      <c r="O716" s="4"/>
    </row>
    <row r="717" spans="14:15">
      <c r="N717" s="4"/>
      <c r="O717" s="4"/>
    </row>
    <row r="718" spans="14:15">
      <c r="N718" s="4"/>
      <c r="O718" s="4"/>
    </row>
    <row r="719" spans="14:15">
      <c r="N719" s="4"/>
      <c r="O719" s="4"/>
    </row>
    <row r="720" spans="14:15">
      <c r="N720" s="4"/>
      <c r="O720" s="4"/>
    </row>
    <row r="721" spans="14:15">
      <c r="N721" s="4"/>
      <c r="O721" s="4"/>
    </row>
    <row r="722" spans="14:15">
      <c r="N722" s="4"/>
      <c r="O722" s="4"/>
    </row>
    <row r="723" spans="14:15">
      <c r="N723" s="4"/>
      <c r="O723" s="4"/>
    </row>
    <row r="724" spans="14:15">
      <c r="N724" s="4"/>
      <c r="O724" s="4"/>
    </row>
    <row r="725" spans="14:15">
      <c r="N725" s="4"/>
      <c r="O725" s="4"/>
    </row>
    <row r="726" spans="14:15">
      <c r="N726" s="4"/>
      <c r="O726" s="4"/>
    </row>
    <row r="727" spans="14:15">
      <c r="N727" s="4"/>
      <c r="O727" s="4"/>
    </row>
    <row r="728" spans="14:15">
      <c r="N728" s="4"/>
      <c r="O728" s="4"/>
    </row>
    <row r="729" spans="14:15">
      <c r="N729" s="4"/>
      <c r="O729" s="4"/>
    </row>
    <row r="730" spans="14:15">
      <c r="N730" s="4"/>
      <c r="O730" s="4"/>
    </row>
    <row r="731" spans="14:15">
      <c r="N731" s="4"/>
      <c r="O731" s="4"/>
    </row>
    <row r="732" spans="14:15">
      <c r="N732" s="4"/>
      <c r="O732" s="4"/>
    </row>
    <row r="733" spans="14:15">
      <c r="N733" s="4"/>
      <c r="O733" s="4"/>
    </row>
    <row r="734" spans="14:15">
      <c r="N734" s="4"/>
      <c r="O734" s="4"/>
    </row>
    <row r="735" spans="14:15">
      <c r="N735" s="4"/>
      <c r="O735" s="4"/>
    </row>
    <row r="736" spans="14:15">
      <c r="N736" s="4"/>
      <c r="O736" s="4"/>
    </row>
    <row r="737" spans="14:15">
      <c r="N737" s="4"/>
      <c r="O737" s="4"/>
    </row>
    <row r="738" spans="14:15">
      <c r="N738" s="4"/>
      <c r="O738" s="4"/>
    </row>
    <row r="739" spans="14:15">
      <c r="N739" s="4"/>
      <c r="O739" s="4"/>
    </row>
    <row r="740" spans="14:15">
      <c r="N740" s="4"/>
      <c r="O740" s="4"/>
    </row>
    <row r="741" spans="14:15">
      <c r="N741" s="4"/>
      <c r="O741" s="4"/>
    </row>
    <row r="742" spans="14:15">
      <c r="N742" s="4"/>
      <c r="O742" s="4"/>
    </row>
    <row r="743" spans="14:15">
      <c r="N743" s="4"/>
      <c r="O743" s="4"/>
    </row>
    <row r="744" spans="14:15">
      <c r="N744" s="4"/>
      <c r="O744" s="4"/>
    </row>
    <row r="745" spans="14:15">
      <c r="N745" s="4"/>
      <c r="O745" s="4"/>
    </row>
    <row r="746" spans="14:15">
      <c r="N746" s="4"/>
      <c r="O746" s="4"/>
    </row>
    <row r="747" spans="14:15">
      <c r="N747" s="4"/>
      <c r="O747" s="4"/>
    </row>
    <row r="748" spans="14:15">
      <c r="N748" s="4"/>
      <c r="O748" s="4"/>
    </row>
    <row r="749" spans="14:15">
      <c r="N749" s="4"/>
      <c r="O749" s="4"/>
    </row>
    <row r="750" spans="14:15">
      <c r="N750" s="4"/>
      <c r="O750" s="4"/>
    </row>
    <row r="751" spans="14:15">
      <c r="N751" s="4"/>
      <c r="O751" s="4"/>
    </row>
    <row r="752" spans="14:15">
      <c r="N752" s="4"/>
      <c r="O752" s="4"/>
    </row>
    <row r="753" spans="14:15">
      <c r="N753" s="4"/>
      <c r="O753" s="4"/>
    </row>
    <row r="754" spans="14:15">
      <c r="N754" s="4"/>
      <c r="O754" s="4"/>
    </row>
    <row r="755" spans="14:15">
      <c r="N755" s="4"/>
      <c r="O755" s="4"/>
    </row>
    <row r="756" spans="14:15">
      <c r="N756" s="4"/>
      <c r="O756" s="4"/>
    </row>
    <row r="757" spans="14:15">
      <c r="N757" s="4"/>
      <c r="O757" s="4"/>
    </row>
    <row r="758" spans="14:15">
      <c r="N758" s="4"/>
      <c r="O758" s="4"/>
    </row>
    <row r="759" spans="14:15">
      <c r="N759" s="4"/>
      <c r="O759" s="4"/>
    </row>
    <row r="760" spans="14:15">
      <c r="N760" s="4"/>
      <c r="O760" s="4"/>
    </row>
    <row r="761" spans="14:15">
      <c r="N761" s="4"/>
      <c r="O761" s="4"/>
    </row>
    <row r="762" spans="14:15">
      <c r="N762" s="4"/>
      <c r="O762" s="4"/>
    </row>
    <row r="763" spans="14:15">
      <c r="N763" s="4"/>
      <c r="O763" s="4"/>
    </row>
    <row r="764" spans="14:15">
      <c r="N764" s="4"/>
      <c r="O764" s="4"/>
    </row>
    <row r="765" spans="14:15">
      <c r="N765" s="4"/>
      <c r="O765" s="4"/>
    </row>
    <row r="766" spans="14:15">
      <c r="N766" s="4"/>
      <c r="O766" s="4"/>
    </row>
    <row r="767" spans="14:15">
      <c r="N767" s="4"/>
      <c r="O767" s="4"/>
    </row>
    <row r="768" spans="14:15">
      <c r="N768" s="4"/>
      <c r="O768" s="4"/>
    </row>
    <row r="769" spans="14:15">
      <c r="N769" s="4"/>
      <c r="O769" s="4"/>
    </row>
    <row r="770" spans="14:15">
      <c r="N770" s="4"/>
      <c r="O770" s="4"/>
    </row>
    <row r="771" spans="14:15">
      <c r="N771" s="4"/>
      <c r="O771" s="4"/>
    </row>
    <row r="772" spans="14:15">
      <c r="N772" s="4"/>
      <c r="O772" s="4"/>
    </row>
    <row r="773" spans="14:15">
      <c r="N773" s="4"/>
      <c r="O773" s="4"/>
    </row>
    <row r="774" spans="14:15">
      <c r="N774" s="4"/>
      <c r="O774" s="4"/>
    </row>
    <row r="775" spans="14:15">
      <c r="N775" s="4"/>
      <c r="O775" s="4"/>
    </row>
    <row r="776" spans="14:15">
      <c r="N776" s="4"/>
      <c r="O776" s="4"/>
    </row>
    <row r="777" spans="14:15">
      <c r="N777" s="4"/>
      <c r="O777" s="4"/>
    </row>
    <row r="778" spans="14:15">
      <c r="N778" s="4"/>
      <c r="O778" s="4"/>
    </row>
    <row r="779" spans="14:15">
      <c r="N779" s="4"/>
      <c r="O779" s="4"/>
    </row>
    <row r="780" spans="14:15">
      <c r="N780" s="4"/>
      <c r="O780" s="4"/>
    </row>
    <row r="781" spans="14:15">
      <c r="N781" s="4"/>
      <c r="O781" s="4"/>
    </row>
    <row r="782" spans="14:15">
      <c r="N782" s="4"/>
      <c r="O782" s="4"/>
    </row>
    <row r="783" spans="14:15">
      <c r="N783" s="4"/>
      <c r="O783" s="4"/>
    </row>
    <row r="784" spans="14:15">
      <c r="N784" s="4"/>
      <c r="O784" s="4"/>
    </row>
    <row r="785" spans="14:15">
      <c r="N785" s="4"/>
      <c r="O785" s="4"/>
    </row>
    <row r="786" spans="14:15">
      <c r="N786" s="4"/>
      <c r="O786" s="4"/>
    </row>
    <row r="787" spans="14:15">
      <c r="N787" s="4"/>
      <c r="O787" s="4"/>
    </row>
    <row r="788" spans="14:15">
      <c r="N788" s="4"/>
      <c r="O788" s="4"/>
    </row>
    <row r="789" spans="14:15">
      <c r="N789" s="4"/>
      <c r="O789" s="4"/>
    </row>
    <row r="790" spans="14:15">
      <c r="N790" s="4"/>
      <c r="O790" s="4"/>
    </row>
    <row r="791" spans="14:15">
      <c r="N791" s="4"/>
      <c r="O791" s="4"/>
    </row>
    <row r="792" spans="14:15">
      <c r="N792" s="4"/>
      <c r="O792" s="4"/>
    </row>
    <row r="793" spans="14:15">
      <c r="N793" s="4"/>
      <c r="O793" s="4"/>
    </row>
    <row r="794" spans="14:15">
      <c r="N794" s="4"/>
      <c r="O794" s="4"/>
    </row>
    <row r="795" spans="14:15">
      <c r="N795" s="4"/>
      <c r="O795" s="4"/>
    </row>
    <row r="796" spans="14:15">
      <c r="N796" s="4"/>
      <c r="O796" s="4"/>
    </row>
    <row r="797" spans="14:15">
      <c r="N797" s="4"/>
      <c r="O797" s="4"/>
    </row>
    <row r="798" spans="14:15">
      <c r="N798" s="4"/>
      <c r="O798" s="4"/>
    </row>
    <row r="799" spans="14:15">
      <c r="N799" s="4"/>
      <c r="O799" s="4"/>
    </row>
    <row r="800" spans="14:15">
      <c r="N800" s="4"/>
      <c r="O800" s="4"/>
    </row>
    <row r="801" spans="14:15">
      <c r="N801" s="4"/>
      <c r="O801" s="4"/>
    </row>
    <row r="802" spans="14:15">
      <c r="N802" s="4"/>
      <c r="O802" s="4"/>
    </row>
    <row r="803" spans="14:15">
      <c r="N803" s="4"/>
      <c r="O803" s="4"/>
    </row>
    <row r="804" spans="14:15">
      <c r="N804" s="4"/>
      <c r="O804" s="4"/>
    </row>
    <row r="805" spans="14:15">
      <c r="N805" s="4"/>
      <c r="O805" s="4"/>
    </row>
    <row r="806" spans="14:15">
      <c r="N806" s="4"/>
      <c r="O806" s="4"/>
    </row>
    <row r="807" spans="14:15">
      <c r="N807" s="4"/>
      <c r="O807" s="4"/>
    </row>
    <row r="808" spans="14:15">
      <c r="N808" s="4"/>
      <c r="O808" s="4"/>
    </row>
    <row r="809" spans="14:15">
      <c r="N809" s="4"/>
      <c r="O809" s="4"/>
    </row>
    <row r="810" spans="14:15">
      <c r="N810" s="4"/>
      <c r="O810" s="4"/>
    </row>
    <row r="811" spans="14:15">
      <c r="N811" s="4"/>
      <c r="O811" s="4"/>
    </row>
    <row r="812" spans="14:15">
      <c r="N812" s="4"/>
      <c r="O812" s="4"/>
    </row>
    <row r="813" spans="14:15">
      <c r="N813" s="4"/>
      <c r="O813" s="4"/>
    </row>
    <row r="814" spans="14:15">
      <c r="N814" s="4"/>
      <c r="O814" s="4"/>
    </row>
    <row r="815" spans="14:15">
      <c r="N815" s="4"/>
      <c r="O815" s="4"/>
    </row>
    <row r="816" spans="14:15">
      <c r="N816" s="4"/>
      <c r="O816" s="4"/>
    </row>
    <row r="817" spans="14:15">
      <c r="N817" s="4"/>
      <c r="O817" s="4"/>
    </row>
    <row r="818" spans="14:15">
      <c r="N818" s="4"/>
      <c r="O818" s="4"/>
    </row>
    <row r="819" spans="14:15">
      <c r="N819" s="4"/>
      <c r="O819" s="4"/>
    </row>
    <row r="820" spans="14:15">
      <c r="N820" s="4"/>
      <c r="O820" s="4"/>
    </row>
    <row r="821" spans="14:15">
      <c r="N821" s="4"/>
      <c r="O821" s="4"/>
    </row>
    <row r="822" spans="14:15">
      <c r="N822" s="4"/>
      <c r="O822" s="4"/>
    </row>
    <row r="823" spans="14:15">
      <c r="N823" s="4"/>
      <c r="O823" s="4"/>
    </row>
    <row r="824" spans="14:15">
      <c r="N824" s="4"/>
      <c r="O824" s="4"/>
    </row>
    <row r="825" spans="14:15">
      <c r="N825" s="4"/>
      <c r="O825" s="4"/>
    </row>
    <row r="826" spans="14:15">
      <c r="N826" s="4"/>
      <c r="O826" s="4"/>
    </row>
    <row r="827" spans="14:15">
      <c r="N827" s="4"/>
      <c r="O827" s="4"/>
    </row>
    <row r="828" spans="14:15">
      <c r="N828" s="4"/>
      <c r="O828" s="4"/>
    </row>
    <row r="829" spans="14:15">
      <c r="N829" s="4"/>
      <c r="O829" s="4"/>
    </row>
    <row r="830" spans="14:15">
      <c r="N830" s="4"/>
      <c r="O830" s="4"/>
    </row>
    <row r="831" spans="14:15">
      <c r="N831" s="4"/>
      <c r="O831" s="4"/>
    </row>
    <row r="832" spans="14:15">
      <c r="N832" s="4"/>
      <c r="O832" s="4"/>
    </row>
    <row r="833" spans="14:15">
      <c r="N833" s="4"/>
      <c r="O833" s="4"/>
    </row>
    <row r="834" spans="14:15">
      <c r="N834" s="4"/>
      <c r="O834" s="4"/>
    </row>
    <row r="835" spans="14:15">
      <c r="N835" s="4"/>
      <c r="O835" s="4"/>
    </row>
    <row r="836" spans="14:15">
      <c r="N836" s="4"/>
      <c r="O836" s="4"/>
    </row>
    <row r="837" spans="14:15">
      <c r="N837" s="4"/>
      <c r="O837" s="4"/>
    </row>
    <row r="838" spans="14:15">
      <c r="N838" s="4"/>
      <c r="O838" s="4"/>
    </row>
    <row r="839" spans="14:15">
      <c r="N839" s="4"/>
      <c r="O839" s="4"/>
    </row>
    <row r="840" spans="14:15">
      <c r="N840" s="4"/>
      <c r="O840" s="4"/>
    </row>
    <row r="841" spans="14:15">
      <c r="N841" s="4"/>
      <c r="O841" s="4"/>
    </row>
    <row r="842" spans="14:15">
      <c r="N842" s="4"/>
      <c r="O842" s="4"/>
    </row>
    <row r="843" spans="14:15">
      <c r="N843" s="4"/>
      <c r="O843" s="4"/>
    </row>
    <row r="844" spans="14:15">
      <c r="N844" s="4"/>
      <c r="O844" s="4"/>
    </row>
    <row r="845" spans="14:15">
      <c r="N845" s="4"/>
      <c r="O845" s="4"/>
    </row>
    <row r="846" spans="14:15">
      <c r="N846" s="4"/>
      <c r="O846" s="4"/>
    </row>
    <row r="847" spans="14:15">
      <c r="N847" s="4"/>
      <c r="O847" s="4"/>
    </row>
    <row r="848" spans="14:15">
      <c r="N848" s="4"/>
      <c r="O848" s="4"/>
    </row>
    <row r="849" spans="14:15">
      <c r="N849" s="4"/>
      <c r="O849" s="4"/>
    </row>
    <row r="850" spans="14:15">
      <c r="N850" s="4"/>
      <c r="O850" s="4"/>
    </row>
    <row r="851" spans="14:15">
      <c r="N851" s="4"/>
      <c r="O851" s="4"/>
    </row>
    <row r="852" spans="14:15">
      <c r="N852" s="4"/>
      <c r="O852" s="4"/>
    </row>
    <row r="853" spans="14:15">
      <c r="N853" s="4"/>
      <c r="O853" s="4"/>
    </row>
    <row r="854" spans="14:15">
      <c r="N854" s="4"/>
      <c r="O854" s="4"/>
    </row>
    <row r="855" spans="14:15">
      <c r="N855" s="4"/>
      <c r="O855" s="4"/>
    </row>
    <row r="856" spans="14:15">
      <c r="N856" s="4"/>
      <c r="O856" s="4"/>
    </row>
    <row r="857" spans="14:15">
      <c r="N857" s="4"/>
      <c r="O857" s="4"/>
    </row>
    <row r="858" spans="14:15">
      <c r="N858" s="4"/>
      <c r="O858" s="4"/>
    </row>
    <row r="859" spans="14:15">
      <c r="N859" s="4"/>
      <c r="O859" s="4"/>
    </row>
    <row r="860" spans="14:15">
      <c r="N860" s="4"/>
      <c r="O860" s="4"/>
    </row>
    <row r="861" spans="14:15">
      <c r="N861" s="4"/>
      <c r="O861" s="4"/>
    </row>
    <row r="862" spans="14:15">
      <c r="N862" s="4"/>
      <c r="O862" s="4"/>
    </row>
    <row r="863" spans="14:15">
      <c r="N863" s="4"/>
      <c r="O863" s="4"/>
    </row>
    <row r="864" spans="14:15">
      <c r="N864" s="4"/>
      <c r="O864" s="4"/>
    </row>
    <row r="865" spans="14:15">
      <c r="N865" s="4"/>
      <c r="O865" s="4"/>
    </row>
    <row r="866" spans="14:15">
      <c r="N866" s="4"/>
      <c r="O866" s="4"/>
    </row>
    <row r="867" spans="14:15">
      <c r="N867" s="4"/>
      <c r="O867" s="4"/>
    </row>
    <row r="868" spans="14:15">
      <c r="N868" s="4"/>
      <c r="O868" s="4"/>
    </row>
    <row r="869" spans="14:15">
      <c r="N869" s="4"/>
      <c r="O869" s="4"/>
    </row>
    <row r="870" spans="14:15">
      <c r="N870" s="4"/>
      <c r="O870" s="4"/>
    </row>
    <row r="871" spans="14:15">
      <c r="N871" s="4"/>
      <c r="O871" s="4"/>
    </row>
    <row r="872" spans="14:15">
      <c r="N872" s="4"/>
      <c r="O872" s="4"/>
    </row>
    <row r="873" spans="14:15">
      <c r="N873" s="4"/>
      <c r="O873" s="4"/>
    </row>
    <row r="874" spans="14:15">
      <c r="N874" s="4"/>
      <c r="O874" s="4"/>
    </row>
    <row r="875" spans="14:15">
      <c r="N875" s="4"/>
      <c r="O875" s="4"/>
    </row>
    <row r="876" spans="14:15">
      <c r="N876" s="4"/>
      <c r="O876" s="4"/>
    </row>
    <row r="877" spans="14:15">
      <c r="N877" s="4"/>
      <c r="O877" s="4"/>
    </row>
    <row r="878" spans="14:15">
      <c r="N878" s="4"/>
      <c r="O878" s="4"/>
    </row>
    <row r="879" spans="14:15">
      <c r="N879" s="4"/>
      <c r="O879" s="4"/>
    </row>
    <row r="880" spans="14:15">
      <c r="N880" s="4"/>
      <c r="O880" s="4"/>
    </row>
    <row r="881" spans="14:15">
      <c r="N881" s="4"/>
      <c r="O881" s="4"/>
    </row>
    <row r="882" spans="14:15">
      <c r="N882" s="4"/>
      <c r="O882" s="4"/>
    </row>
    <row r="883" spans="14:15">
      <c r="N883" s="4"/>
      <c r="O883" s="4"/>
    </row>
    <row r="884" spans="14:15">
      <c r="N884" s="4"/>
      <c r="O884" s="4"/>
    </row>
    <row r="885" spans="14:15">
      <c r="N885" s="4"/>
      <c r="O885" s="4"/>
    </row>
    <row r="886" spans="14:15">
      <c r="N886" s="4"/>
      <c r="O886" s="4"/>
    </row>
    <row r="887" spans="14:15">
      <c r="N887" s="4"/>
      <c r="O887" s="4"/>
    </row>
    <row r="888" spans="14:15">
      <c r="N888" s="4"/>
      <c r="O888" s="4"/>
    </row>
    <row r="889" spans="14:15">
      <c r="N889" s="4"/>
      <c r="O889" s="4"/>
    </row>
    <row r="890" spans="14:15">
      <c r="N890" s="4"/>
      <c r="O890" s="4"/>
    </row>
    <row r="891" spans="14:15">
      <c r="N891" s="4"/>
      <c r="O891" s="4"/>
    </row>
    <row r="892" spans="14:15">
      <c r="N892" s="4"/>
      <c r="O892" s="4"/>
    </row>
    <row r="893" spans="14:15">
      <c r="N893" s="4"/>
      <c r="O893" s="4"/>
    </row>
    <row r="894" spans="14:15">
      <c r="N894" s="4"/>
      <c r="O894" s="4"/>
    </row>
    <row r="895" spans="14:15">
      <c r="N895" s="4"/>
      <c r="O895" s="4"/>
    </row>
    <row r="896" spans="14:15">
      <c r="N896" s="4"/>
      <c r="O896" s="4"/>
    </row>
    <row r="897" spans="14:15">
      <c r="N897" s="4"/>
      <c r="O897" s="4"/>
    </row>
    <row r="898" spans="14:15">
      <c r="N898" s="4"/>
      <c r="O898" s="4"/>
    </row>
    <row r="899" spans="14:15">
      <c r="N899" s="4"/>
      <c r="O899" s="4"/>
    </row>
    <row r="900" spans="14:15">
      <c r="N900" s="4"/>
      <c r="O900" s="4"/>
    </row>
    <row r="901" spans="14:15">
      <c r="N901" s="4"/>
      <c r="O901" s="4"/>
    </row>
    <row r="902" spans="14:15">
      <c r="N902" s="4"/>
      <c r="O902" s="4"/>
    </row>
    <row r="903" spans="14:15">
      <c r="N903" s="4"/>
      <c r="O903" s="4"/>
    </row>
    <row r="904" spans="14:15">
      <c r="N904" s="4"/>
      <c r="O904" s="4"/>
    </row>
    <row r="905" spans="14:15">
      <c r="N905" s="4"/>
      <c r="O905" s="4"/>
    </row>
    <row r="906" spans="14:15">
      <c r="N906" s="4"/>
      <c r="O906" s="4"/>
    </row>
    <row r="907" spans="14:15">
      <c r="N907" s="4"/>
      <c r="O907" s="4"/>
    </row>
    <row r="908" spans="14:15">
      <c r="N908" s="4"/>
      <c r="O908" s="4"/>
    </row>
    <row r="909" spans="14:15">
      <c r="N909" s="4"/>
      <c r="O909" s="4"/>
    </row>
    <row r="910" spans="14:15">
      <c r="N910" s="4"/>
      <c r="O910" s="4"/>
    </row>
    <row r="911" spans="14:15">
      <c r="N911" s="4"/>
      <c r="O911" s="4"/>
    </row>
    <row r="912" spans="14:15">
      <c r="N912" s="4"/>
      <c r="O912" s="4"/>
    </row>
    <row r="913" spans="14:15">
      <c r="N913" s="4"/>
      <c r="O913" s="4"/>
    </row>
    <row r="914" spans="14:15">
      <c r="N914" s="4"/>
      <c r="O914" s="4"/>
    </row>
    <row r="915" spans="14:15">
      <c r="N915" s="4"/>
      <c r="O915" s="4"/>
    </row>
    <row r="916" spans="14:15">
      <c r="N916" s="4"/>
      <c r="O916" s="4"/>
    </row>
    <row r="917" spans="14:15">
      <c r="N917" s="4"/>
      <c r="O917" s="4"/>
    </row>
    <row r="918" spans="14:15">
      <c r="N918" s="4"/>
      <c r="O918" s="4"/>
    </row>
    <row r="919" spans="14:15">
      <c r="N919" s="4"/>
      <c r="O919" s="4"/>
    </row>
    <row r="920" spans="14:15">
      <c r="N920" s="4"/>
      <c r="O920" s="4"/>
    </row>
    <row r="921" spans="14:15">
      <c r="N921" s="4"/>
      <c r="O921" s="4"/>
    </row>
    <row r="922" spans="14:15">
      <c r="N922" s="4"/>
      <c r="O922" s="4"/>
    </row>
    <row r="923" spans="14:15">
      <c r="N923" s="4"/>
      <c r="O923" s="4"/>
    </row>
    <row r="924" spans="14:15">
      <c r="N924" s="4"/>
      <c r="O924" s="4"/>
    </row>
    <row r="925" spans="14:15">
      <c r="N925" s="4"/>
      <c r="O925" s="4"/>
    </row>
    <row r="926" spans="14:15">
      <c r="N926" s="4"/>
      <c r="O926" s="4"/>
    </row>
    <row r="927" spans="14:15">
      <c r="N927" s="4"/>
      <c r="O927" s="4"/>
    </row>
    <row r="928" spans="14:15">
      <c r="N928" s="4"/>
      <c r="O928" s="4"/>
    </row>
    <row r="929" spans="14:15">
      <c r="N929" s="4"/>
      <c r="O929" s="4"/>
    </row>
    <row r="930" spans="14:15">
      <c r="N930" s="4"/>
      <c r="O930" s="4"/>
    </row>
    <row r="931" spans="14:15">
      <c r="N931" s="4"/>
      <c r="O931" s="4"/>
    </row>
    <row r="932" spans="14:15">
      <c r="N932" s="4"/>
      <c r="O932" s="4"/>
    </row>
    <row r="933" spans="14:15">
      <c r="N933" s="4"/>
      <c r="O933" s="4"/>
    </row>
    <row r="934" spans="14:15">
      <c r="N934" s="4"/>
      <c r="O934" s="4"/>
    </row>
    <row r="935" spans="14:15">
      <c r="N935" s="4"/>
      <c r="O935" s="4"/>
    </row>
    <row r="936" spans="14:15">
      <c r="N936" s="4"/>
      <c r="O936" s="4"/>
    </row>
    <row r="937" spans="14:15">
      <c r="N937" s="4"/>
      <c r="O937" s="4"/>
    </row>
    <row r="938" spans="14:15">
      <c r="N938" s="4"/>
      <c r="O938" s="4"/>
    </row>
    <row r="939" spans="14:15">
      <c r="N939" s="4"/>
      <c r="O939" s="4"/>
    </row>
    <row r="940" spans="14:15">
      <c r="N940" s="4"/>
      <c r="O940" s="4"/>
    </row>
    <row r="941" spans="14:15">
      <c r="N941" s="4"/>
      <c r="O941" s="4"/>
    </row>
    <row r="942" spans="14:15">
      <c r="N942" s="4"/>
      <c r="O942" s="4"/>
    </row>
    <row r="943" spans="14:15">
      <c r="N943" s="4"/>
      <c r="O943" s="4"/>
    </row>
    <row r="944" spans="14:15">
      <c r="N944" s="4"/>
      <c r="O944" s="4"/>
    </row>
    <row r="945" spans="14:15">
      <c r="N945" s="4"/>
      <c r="O945" s="4"/>
    </row>
    <row r="946" spans="14:15">
      <c r="N946" s="4"/>
      <c r="O946" s="4"/>
    </row>
    <row r="947" spans="14:15">
      <c r="N947" s="4"/>
      <c r="O947" s="4"/>
    </row>
    <row r="948" spans="14:15">
      <c r="N948" s="4"/>
      <c r="O948" s="4"/>
    </row>
    <row r="949" spans="14:15">
      <c r="N949" s="4"/>
      <c r="O949" s="4"/>
    </row>
    <row r="950" spans="14:15">
      <c r="N950" s="4"/>
      <c r="O950" s="4"/>
    </row>
    <row r="951" spans="14:15">
      <c r="N951" s="4"/>
      <c r="O951" s="4"/>
    </row>
    <row r="952" spans="14:15">
      <c r="N952" s="4"/>
      <c r="O952" s="4"/>
    </row>
    <row r="953" spans="14:15">
      <c r="N953" s="4"/>
      <c r="O953" s="4"/>
    </row>
    <row r="954" spans="14:15">
      <c r="N954" s="4"/>
      <c r="O954" s="4"/>
    </row>
    <row r="955" spans="14:15">
      <c r="N955" s="4"/>
      <c r="O955" s="4"/>
    </row>
    <row r="956" spans="14:15">
      <c r="N956" s="4"/>
      <c r="O956" s="4"/>
    </row>
    <row r="957" spans="14:15">
      <c r="N957" s="4"/>
      <c r="O957" s="4"/>
    </row>
    <row r="958" spans="14:15">
      <c r="N958" s="4"/>
      <c r="O958" s="4"/>
    </row>
    <row r="959" spans="14:15">
      <c r="N959" s="4"/>
      <c r="O959" s="4"/>
    </row>
    <row r="960" spans="14:15">
      <c r="N960" s="4"/>
      <c r="O960" s="4"/>
    </row>
    <row r="961" spans="14:15">
      <c r="N961" s="4"/>
      <c r="O961" s="4"/>
    </row>
    <row r="962" spans="14:15">
      <c r="N962" s="4"/>
      <c r="O962" s="4"/>
    </row>
    <row r="963" spans="14:15">
      <c r="N963" s="4"/>
      <c r="O963" s="4"/>
    </row>
    <row r="964" spans="14:15">
      <c r="N964" s="4"/>
      <c r="O964" s="4"/>
    </row>
    <row r="965" spans="14:15">
      <c r="N965" s="4"/>
      <c r="O965" s="4"/>
    </row>
    <row r="966" spans="14:15">
      <c r="N966" s="4"/>
      <c r="O966" s="4"/>
    </row>
    <row r="967" spans="14:15">
      <c r="N967" s="4"/>
      <c r="O967" s="4"/>
    </row>
    <row r="968" spans="14:15">
      <c r="N968" s="4"/>
      <c r="O968" s="4"/>
    </row>
    <row r="969" spans="14:15">
      <c r="N969" s="4"/>
      <c r="O969" s="4"/>
    </row>
    <row r="970" spans="14:15">
      <c r="N970" s="4"/>
      <c r="O970" s="4"/>
    </row>
    <row r="971" spans="14:15">
      <c r="N971" s="4"/>
      <c r="O971" s="4"/>
    </row>
    <row r="972" spans="14:15">
      <c r="N972" s="4"/>
      <c r="O972" s="4"/>
    </row>
    <row r="973" spans="14:15">
      <c r="N973" s="4"/>
      <c r="O973" s="4"/>
    </row>
    <row r="974" spans="14:15">
      <c r="N974" s="4"/>
      <c r="O974" s="4"/>
    </row>
    <row r="975" spans="14:15">
      <c r="N975" s="4"/>
      <c r="O975" s="4"/>
    </row>
    <row r="976" spans="14:15">
      <c r="N976" s="4"/>
      <c r="O976" s="4"/>
    </row>
    <row r="977" spans="14:15">
      <c r="N977" s="4"/>
      <c r="O977" s="4"/>
    </row>
    <row r="978" spans="14:15">
      <c r="N978" s="4"/>
      <c r="O978" s="4"/>
    </row>
    <row r="979" spans="14:15">
      <c r="N979" s="4"/>
      <c r="O979" s="4"/>
    </row>
    <row r="980" spans="14:15">
      <c r="N980" s="4"/>
      <c r="O980" s="4"/>
    </row>
    <row r="981" spans="14:15">
      <c r="N981" s="4"/>
      <c r="O981" s="4"/>
    </row>
    <row r="982" spans="14:15">
      <c r="N982" s="4"/>
      <c r="O982" s="4"/>
    </row>
    <row r="983" spans="14:15">
      <c r="N983" s="4"/>
      <c r="O983" s="4"/>
    </row>
    <row r="984" spans="14:15">
      <c r="N984" s="4"/>
      <c r="O984" s="4"/>
    </row>
    <row r="985" spans="14:15">
      <c r="N985" s="4"/>
      <c r="O985" s="4"/>
    </row>
    <row r="986" spans="14:15">
      <c r="N986" s="4"/>
      <c r="O986" s="4"/>
    </row>
    <row r="987" spans="14:15">
      <c r="N987" s="4"/>
      <c r="O987" s="4"/>
    </row>
    <row r="988" spans="14:15">
      <c r="N988" s="4"/>
      <c r="O988" s="4"/>
    </row>
    <row r="989" spans="14:15">
      <c r="N989" s="4"/>
      <c r="O989" s="4"/>
    </row>
    <row r="990" spans="14:15">
      <c r="N990" s="4"/>
      <c r="O990" s="4"/>
    </row>
    <row r="991" spans="14:15">
      <c r="N991" s="4"/>
      <c r="O991" s="4"/>
    </row>
    <row r="992" spans="14:15">
      <c r="N992" s="4"/>
      <c r="O992" s="4"/>
    </row>
    <row r="993" spans="14:15">
      <c r="N993" s="4"/>
      <c r="O993" s="4"/>
    </row>
    <row r="994" spans="14:15">
      <c r="N994" s="4"/>
      <c r="O994" s="4"/>
    </row>
    <row r="995" spans="14:15">
      <c r="N995" s="4"/>
      <c r="O995" s="4"/>
    </row>
    <row r="996" spans="14:15">
      <c r="N996" s="4"/>
      <c r="O996" s="4"/>
    </row>
    <row r="997" spans="14:15">
      <c r="N997" s="4"/>
      <c r="O997" s="4"/>
    </row>
    <row r="998" spans="14:15">
      <c r="N998" s="4"/>
      <c r="O998" s="4"/>
    </row>
    <row r="999" spans="14:15">
      <c r="N999" s="4"/>
      <c r="O999" s="4"/>
    </row>
    <row r="1000" spans="14:15">
      <c r="N1000" s="4"/>
      <c r="O1000" s="4"/>
    </row>
    <row r="1001" spans="14:15">
      <c r="N1001" s="4"/>
      <c r="O1001" s="4"/>
    </row>
    <row r="1002" spans="14:15">
      <c r="N1002" s="4"/>
      <c r="O1002" s="4"/>
    </row>
    <row r="1003" spans="14:15">
      <c r="N1003" s="4"/>
      <c r="O1003" s="4"/>
    </row>
    <row r="1004" spans="14:15">
      <c r="N1004" s="4"/>
      <c r="O1004" s="4"/>
    </row>
    <row r="1005" spans="14:15">
      <c r="N1005" s="4"/>
      <c r="O1005" s="4"/>
    </row>
    <row r="1006" spans="14:15">
      <c r="N1006" s="4"/>
      <c r="O1006" s="4"/>
    </row>
    <row r="1007" spans="14:15">
      <c r="N1007" s="4"/>
      <c r="O1007" s="4"/>
    </row>
    <row r="1008" spans="14:15">
      <c r="N1008" s="4"/>
      <c r="O1008" s="4"/>
    </row>
    <row r="1009" spans="14:15">
      <c r="N1009" s="4"/>
      <c r="O1009" s="4"/>
    </row>
    <row r="1010" spans="14:15">
      <c r="N1010" s="4"/>
      <c r="O1010" s="4"/>
    </row>
    <row r="1011" spans="14:15">
      <c r="N1011" s="4"/>
      <c r="O1011" s="4"/>
    </row>
    <row r="1012" spans="14:15">
      <c r="N1012" s="4"/>
      <c r="O1012" s="4"/>
    </row>
    <row r="1013" spans="14:15">
      <c r="N1013" s="4"/>
      <c r="O1013" s="4"/>
    </row>
    <row r="1014" spans="14:15">
      <c r="N1014" s="4"/>
      <c r="O1014" s="4"/>
    </row>
    <row r="1015" spans="14:15">
      <c r="N1015" s="4"/>
      <c r="O1015" s="4"/>
    </row>
    <row r="1016" spans="14:15">
      <c r="N1016" s="4"/>
      <c r="O1016" s="4"/>
    </row>
    <row r="1017" spans="14:15">
      <c r="N1017" s="4"/>
      <c r="O1017" s="4"/>
    </row>
    <row r="1018" spans="14:15">
      <c r="N1018" s="4"/>
      <c r="O1018" s="4"/>
    </row>
    <row r="1019" spans="14:15">
      <c r="N1019" s="4"/>
      <c r="O1019" s="4"/>
    </row>
    <row r="1020" spans="14:15">
      <c r="N1020" s="4"/>
      <c r="O1020" s="4"/>
    </row>
    <row r="1021" spans="14:15">
      <c r="N1021" s="4"/>
      <c r="O1021" s="4"/>
    </row>
    <row r="1022" spans="14:15">
      <c r="N1022" s="4"/>
      <c r="O1022" s="4"/>
    </row>
    <row r="1023" spans="14:15">
      <c r="N1023" s="4"/>
      <c r="O1023" s="4"/>
    </row>
    <row r="1024" spans="14:15">
      <c r="N1024" s="4"/>
      <c r="O1024" s="4"/>
    </row>
    <row r="1025" spans="14:15">
      <c r="N1025" s="4"/>
      <c r="O1025" s="4"/>
    </row>
    <row r="1026" spans="14:15">
      <c r="N1026" s="4"/>
      <c r="O1026" s="4"/>
    </row>
    <row r="1027" spans="14:15">
      <c r="N1027" s="4"/>
      <c r="O1027" s="4"/>
    </row>
    <row r="1028" spans="14:15">
      <c r="N1028" s="4"/>
      <c r="O1028" s="4"/>
    </row>
    <row r="1029" spans="14:15">
      <c r="N1029" s="4"/>
      <c r="O1029" s="4"/>
    </row>
    <row r="1030" spans="14:15">
      <c r="N1030" s="4"/>
      <c r="O1030" s="4"/>
    </row>
    <row r="1031" spans="14:15">
      <c r="N1031" s="4"/>
      <c r="O1031" s="4"/>
    </row>
    <row r="1032" spans="14:15">
      <c r="N1032" s="4"/>
      <c r="O1032" s="4"/>
    </row>
    <row r="1033" spans="14:15">
      <c r="N1033" s="4"/>
      <c r="O1033" s="4"/>
    </row>
    <row r="1034" spans="14:15">
      <c r="N1034" s="4"/>
      <c r="O1034" s="4"/>
    </row>
    <row r="1035" spans="14:15">
      <c r="N1035" s="4"/>
      <c r="O1035" s="4"/>
    </row>
    <row r="1036" spans="14:15">
      <c r="N1036" s="4"/>
      <c r="O1036" s="4"/>
    </row>
    <row r="1037" spans="14:15">
      <c r="N1037" s="4"/>
      <c r="O1037" s="4"/>
    </row>
    <row r="1038" spans="14:15">
      <c r="N1038" s="4"/>
      <c r="O1038" s="4"/>
    </row>
    <row r="1039" spans="14:15">
      <c r="N1039" s="4"/>
      <c r="O1039" s="4"/>
    </row>
    <row r="1040" spans="14:15">
      <c r="N1040" s="4"/>
      <c r="O1040" s="4"/>
    </row>
    <row r="1041" spans="14:15">
      <c r="N1041" s="4"/>
      <c r="O1041" s="4"/>
    </row>
    <row r="1042" spans="14:15">
      <c r="N1042" s="4"/>
      <c r="O1042" s="4"/>
    </row>
    <row r="1043" spans="14:15">
      <c r="N1043" s="4"/>
      <c r="O1043" s="4"/>
    </row>
    <row r="1044" spans="14:15">
      <c r="N1044" s="4"/>
      <c r="O1044" s="4"/>
    </row>
    <row r="1045" spans="14:15">
      <c r="N1045" s="4"/>
      <c r="O1045" s="4"/>
    </row>
    <row r="1046" spans="14:15">
      <c r="N1046" s="4"/>
      <c r="O1046" s="4"/>
    </row>
    <row r="1047" spans="14:15">
      <c r="N1047" s="4"/>
      <c r="O1047" s="4"/>
    </row>
    <row r="1048" spans="14:15">
      <c r="N1048" s="4"/>
      <c r="O1048" s="4"/>
    </row>
    <row r="1049" spans="14:15">
      <c r="N1049" s="4"/>
      <c r="O1049" s="4"/>
    </row>
    <row r="1050" spans="14:15">
      <c r="N1050" s="4"/>
      <c r="O1050" s="4"/>
    </row>
    <row r="1051" spans="14:15">
      <c r="N1051" s="4"/>
      <c r="O1051" s="4"/>
    </row>
    <row r="1052" spans="14:15">
      <c r="N1052" s="4"/>
      <c r="O1052" s="4"/>
    </row>
    <row r="1053" spans="14:15">
      <c r="N1053" s="4"/>
      <c r="O1053" s="4"/>
    </row>
    <row r="1054" spans="14:15">
      <c r="N1054" s="4"/>
      <c r="O1054" s="4"/>
    </row>
    <row r="1055" spans="14:15">
      <c r="N1055" s="4"/>
      <c r="O1055" s="4"/>
    </row>
    <row r="1056" spans="14:15">
      <c r="N1056" s="4"/>
      <c r="O1056" s="4"/>
    </row>
    <row r="1057" spans="14:15">
      <c r="N1057" s="4"/>
      <c r="O1057" s="4"/>
    </row>
    <row r="1058" spans="14:15">
      <c r="N1058" s="4"/>
      <c r="O1058" s="4"/>
    </row>
    <row r="1059" spans="14:15">
      <c r="N1059" s="4"/>
      <c r="O1059" s="4"/>
    </row>
    <row r="1060" spans="14:15">
      <c r="N1060" s="4"/>
      <c r="O1060" s="4"/>
    </row>
    <row r="1061" spans="14:15">
      <c r="N1061" s="4"/>
      <c r="O1061" s="4"/>
    </row>
    <row r="1062" spans="14:15">
      <c r="N1062" s="4"/>
      <c r="O1062" s="4"/>
    </row>
    <row r="1063" spans="14:15">
      <c r="N1063" s="4"/>
      <c r="O1063" s="4"/>
    </row>
    <row r="1064" spans="14:15">
      <c r="N1064" s="4"/>
      <c r="O1064" s="4"/>
    </row>
    <row r="1065" spans="14:15">
      <c r="N1065" s="4"/>
      <c r="O1065" s="4"/>
    </row>
    <row r="1066" spans="14:15">
      <c r="N1066" s="4"/>
      <c r="O1066" s="4"/>
    </row>
    <row r="1067" spans="14:15">
      <c r="N1067" s="4"/>
      <c r="O1067" s="4"/>
    </row>
    <row r="1068" spans="14:15">
      <c r="N1068" s="4"/>
      <c r="O1068" s="4"/>
    </row>
    <row r="1069" spans="14:15">
      <c r="N1069" s="4"/>
      <c r="O1069" s="4"/>
    </row>
    <row r="1070" spans="14:15">
      <c r="N1070" s="4"/>
      <c r="O1070" s="4"/>
    </row>
    <row r="1071" spans="14:15">
      <c r="N1071" s="4"/>
      <c r="O1071" s="4"/>
    </row>
    <row r="1072" spans="14:15">
      <c r="N1072" s="4"/>
      <c r="O1072" s="4"/>
    </row>
    <row r="1073" spans="14:15">
      <c r="N1073" s="4"/>
      <c r="O1073" s="4"/>
    </row>
    <row r="1074" spans="14:15">
      <c r="N1074" s="4"/>
      <c r="O1074" s="4"/>
    </row>
    <row r="1075" spans="14:15">
      <c r="N1075" s="4"/>
      <c r="O1075" s="4"/>
    </row>
    <row r="1076" spans="14:15">
      <c r="N1076" s="4"/>
      <c r="O1076" s="4"/>
    </row>
    <row r="1077" spans="14:15">
      <c r="N1077" s="4"/>
      <c r="O1077" s="4"/>
    </row>
    <row r="1078" spans="14:15">
      <c r="N1078" s="4"/>
      <c r="O1078" s="4"/>
    </row>
    <row r="1079" spans="14:15">
      <c r="N1079" s="4"/>
      <c r="O1079" s="4"/>
    </row>
    <row r="1080" spans="14:15">
      <c r="N1080" s="4"/>
      <c r="O1080" s="4"/>
    </row>
    <row r="1081" spans="14:15">
      <c r="N1081" s="4"/>
      <c r="O1081" s="4"/>
    </row>
    <row r="1082" spans="14:15">
      <c r="N1082" s="4"/>
      <c r="O1082" s="4"/>
    </row>
    <row r="1083" spans="14:15">
      <c r="N1083" s="4"/>
      <c r="O1083" s="4"/>
    </row>
    <row r="1084" spans="14:15">
      <c r="N1084" s="4"/>
      <c r="O1084" s="4"/>
    </row>
    <row r="1085" spans="14:15">
      <c r="N1085" s="4"/>
      <c r="O1085" s="4"/>
    </row>
    <row r="1086" spans="14:15">
      <c r="N1086" s="4"/>
      <c r="O1086" s="4"/>
    </row>
    <row r="1087" spans="14:15">
      <c r="N1087" s="4"/>
      <c r="O1087" s="4"/>
    </row>
    <row r="1088" spans="14:15">
      <c r="N1088" s="4"/>
      <c r="O1088" s="4"/>
    </row>
    <row r="1089" spans="14:15">
      <c r="N1089" s="4"/>
      <c r="O1089" s="4"/>
    </row>
    <row r="1090" spans="14:15">
      <c r="N1090" s="4"/>
      <c r="O1090" s="4"/>
    </row>
    <row r="1091" spans="14:15">
      <c r="N1091" s="4"/>
      <c r="O1091" s="4"/>
    </row>
    <row r="1092" spans="14:15">
      <c r="N1092" s="4"/>
      <c r="O1092" s="4"/>
    </row>
    <row r="1093" spans="14:15">
      <c r="N1093" s="4"/>
      <c r="O1093" s="4"/>
    </row>
    <row r="1094" spans="14:15">
      <c r="N1094" s="4"/>
      <c r="O1094" s="4"/>
    </row>
    <row r="1095" spans="14:15">
      <c r="N1095" s="4"/>
      <c r="O1095" s="4"/>
    </row>
    <row r="1096" spans="14:15">
      <c r="N1096" s="4"/>
      <c r="O1096" s="4"/>
    </row>
    <row r="1097" spans="14:15">
      <c r="N1097" s="4"/>
      <c r="O1097" s="4"/>
    </row>
    <row r="1098" spans="14:15">
      <c r="N1098" s="4"/>
      <c r="O1098" s="4"/>
    </row>
    <row r="1099" spans="14:15">
      <c r="N1099" s="4"/>
      <c r="O1099" s="4"/>
    </row>
    <row r="1100" spans="14:15">
      <c r="N1100" s="4"/>
      <c r="O1100" s="4"/>
    </row>
    <row r="1101" spans="14:15">
      <c r="N1101" s="4"/>
      <c r="O1101" s="4"/>
    </row>
    <row r="1102" spans="14:15">
      <c r="N1102" s="4"/>
      <c r="O1102" s="4"/>
    </row>
    <row r="1103" spans="14:15">
      <c r="N1103" s="4"/>
      <c r="O1103" s="4"/>
    </row>
    <row r="1104" spans="14:15">
      <c r="N1104" s="4"/>
      <c r="O1104" s="4"/>
    </row>
    <row r="1105" spans="14:15">
      <c r="N1105" s="4"/>
      <c r="O1105" s="4"/>
    </row>
    <row r="1106" spans="14:15">
      <c r="N1106" s="4"/>
      <c r="O1106" s="4"/>
    </row>
    <row r="1107" spans="14:15">
      <c r="N1107" s="4"/>
      <c r="O1107" s="4"/>
    </row>
    <row r="1108" spans="14:15">
      <c r="N1108" s="4"/>
      <c r="O1108" s="4"/>
    </row>
    <row r="1109" spans="14:15">
      <c r="N1109" s="4"/>
      <c r="O1109" s="4"/>
    </row>
    <row r="1110" spans="14:15">
      <c r="N1110" s="4"/>
      <c r="O1110" s="4"/>
    </row>
    <row r="1111" spans="14:15">
      <c r="N1111" s="4"/>
      <c r="O1111" s="4"/>
    </row>
    <row r="1112" spans="14:15">
      <c r="N1112" s="4"/>
      <c r="O1112" s="4"/>
    </row>
    <row r="1113" spans="14:15">
      <c r="N1113" s="4"/>
      <c r="O1113" s="4"/>
    </row>
    <row r="1114" spans="14:15">
      <c r="N1114" s="4"/>
      <c r="O1114" s="4"/>
    </row>
    <row r="1115" spans="14:15">
      <c r="N1115" s="4"/>
      <c r="O1115" s="4"/>
    </row>
    <row r="1116" spans="14:15">
      <c r="N1116" s="4"/>
      <c r="O1116" s="4"/>
    </row>
    <row r="1117" spans="14:15">
      <c r="N1117" s="4"/>
      <c r="O1117" s="4"/>
    </row>
    <row r="1118" spans="14:15">
      <c r="N1118" s="4"/>
      <c r="O1118" s="4"/>
    </row>
    <row r="1119" spans="14:15">
      <c r="N1119" s="4"/>
      <c r="O1119" s="4"/>
    </row>
    <row r="1120" spans="14:15">
      <c r="N1120" s="4"/>
      <c r="O1120" s="4"/>
    </row>
    <row r="1121" spans="14:15">
      <c r="N1121" s="4"/>
      <c r="O1121" s="4"/>
    </row>
    <row r="1122" spans="14:15">
      <c r="N1122" s="4"/>
      <c r="O1122" s="4"/>
    </row>
    <row r="1123" spans="14:15">
      <c r="N1123" s="4"/>
      <c r="O1123" s="4"/>
    </row>
    <row r="1124" spans="14:15">
      <c r="N1124" s="4"/>
      <c r="O1124" s="4"/>
    </row>
    <row r="1125" spans="14:15">
      <c r="N1125" s="4"/>
      <c r="O1125" s="4"/>
    </row>
    <row r="1126" spans="14:15">
      <c r="N1126" s="4"/>
      <c r="O1126" s="4"/>
    </row>
    <row r="1127" spans="14:15">
      <c r="N1127" s="4"/>
      <c r="O1127" s="4"/>
    </row>
    <row r="1128" spans="14:15">
      <c r="N1128" s="4"/>
      <c r="O1128" s="4"/>
    </row>
    <row r="1129" spans="14:15">
      <c r="N1129" s="4"/>
      <c r="O1129" s="4"/>
    </row>
    <row r="1130" spans="14:15">
      <c r="N1130" s="4"/>
      <c r="O1130" s="4"/>
    </row>
    <row r="1131" spans="14:15">
      <c r="N1131" s="4"/>
      <c r="O1131" s="4"/>
    </row>
    <row r="1132" spans="14:15">
      <c r="N1132" s="4"/>
      <c r="O1132" s="4"/>
    </row>
    <row r="1133" spans="14:15">
      <c r="N1133" s="4"/>
      <c r="O1133" s="4"/>
    </row>
    <row r="1134" spans="14:15">
      <c r="N1134" s="4"/>
      <c r="O1134" s="4"/>
    </row>
    <row r="1135" spans="14:15">
      <c r="N1135" s="4"/>
      <c r="O1135" s="4"/>
    </row>
    <row r="1136" spans="14:15">
      <c r="N1136" s="4"/>
      <c r="O1136" s="4"/>
    </row>
    <row r="1137" spans="14:15">
      <c r="N1137" s="4"/>
      <c r="O1137" s="4"/>
    </row>
    <row r="1138" spans="14:15">
      <c r="N1138" s="4"/>
      <c r="O1138" s="4"/>
    </row>
    <row r="1139" spans="14:15">
      <c r="N1139" s="4"/>
      <c r="O1139" s="4"/>
    </row>
    <row r="1140" spans="14:15">
      <c r="N1140" s="4"/>
      <c r="O1140" s="4"/>
    </row>
    <row r="1141" spans="14:15">
      <c r="N1141" s="4"/>
      <c r="O1141" s="4"/>
    </row>
    <row r="1142" spans="14:15">
      <c r="N1142" s="4"/>
      <c r="O1142" s="4"/>
    </row>
    <row r="1143" spans="14:15">
      <c r="N1143" s="4"/>
      <c r="O1143" s="4"/>
    </row>
    <row r="1144" spans="14:15">
      <c r="N1144" s="4"/>
      <c r="O1144" s="4"/>
    </row>
    <row r="1145" spans="14:15">
      <c r="N1145" s="4"/>
      <c r="O1145" s="4"/>
    </row>
    <row r="1146" spans="14:15">
      <c r="N1146" s="4"/>
      <c r="O1146" s="4"/>
    </row>
    <row r="1147" spans="14:15">
      <c r="N1147" s="4"/>
      <c r="O1147" s="4"/>
    </row>
    <row r="1148" spans="14:15">
      <c r="N1148" s="4"/>
      <c r="O1148" s="4"/>
    </row>
    <row r="1149" spans="14:15">
      <c r="N1149" s="4"/>
      <c r="O1149" s="4"/>
    </row>
    <row r="1150" spans="14:15">
      <c r="N1150" s="4"/>
      <c r="O1150" s="4"/>
    </row>
    <row r="1151" spans="14:15">
      <c r="N1151" s="4"/>
      <c r="O1151" s="4"/>
    </row>
    <row r="1152" spans="14:15">
      <c r="N1152" s="4"/>
      <c r="O1152" s="4"/>
    </row>
    <row r="1153" spans="14:15">
      <c r="N1153" s="4"/>
      <c r="O1153" s="4"/>
    </row>
    <row r="1154" spans="14:15">
      <c r="N1154" s="4"/>
      <c r="O1154" s="4"/>
    </row>
    <row r="1155" spans="14:15">
      <c r="N1155" s="4"/>
      <c r="O1155" s="4"/>
    </row>
    <row r="1156" spans="14:15">
      <c r="N1156" s="4"/>
      <c r="O1156" s="4"/>
    </row>
    <row r="1157" spans="14:15">
      <c r="N1157" s="4"/>
      <c r="O1157" s="4"/>
    </row>
    <row r="1158" spans="14:15">
      <c r="N1158" s="4"/>
      <c r="O1158" s="4"/>
    </row>
    <row r="1159" spans="14:15">
      <c r="N1159" s="4"/>
      <c r="O1159" s="4"/>
    </row>
    <row r="1160" spans="14:15">
      <c r="N1160" s="4"/>
      <c r="O1160" s="4"/>
    </row>
    <row r="1161" spans="14:15">
      <c r="N1161" s="4"/>
      <c r="O1161" s="4"/>
    </row>
    <row r="1162" spans="14:15">
      <c r="N1162" s="4"/>
      <c r="O1162" s="4"/>
    </row>
    <row r="1163" spans="14:15">
      <c r="N1163" s="4"/>
      <c r="O1163" s="4"/>
    </row>
    <row r="1164" spans="14:15">
      <c r="N1164" s="4"/>
      <c r="O1164" s="4"/>
    </row>
    <row r="1165" spans="14:15">
      <c r="N1165" s="4"/>
      <c r="O1165" s="4"/>
    </row>
    <row r="1166" spans="14:15">
      <c r="N1166" s="4"/>
      <c r="O1166" s="4"/>
    </row>
    <row r="1167" spans="14:15">
      <c r="N1167" s="4"/>
      <c r="O1167" s="4"/>
    </row>
    <row r="1168" spans="14:15">
      <c r="N1168" s="4"/>
      <c r="O1168" s="4"/>
    </row>
    <row r="1169" spans="14:15">
      <c r="N1169" s="4"/>
      <c r="O1169" s="4"/>
    </row>
    <row r="1170" spans="14:15">
      <c r="N1170" s="4"/>
      <c r="O1170" s="4"/>
    </row>
    <row r="1171" spans="14:15">
      <c r="N1171" s="4"/>
      <c r="O1171" s="4"/>
    </row>
    <row r="1172" spans="14:15">
      <c r="N1172" s="4"/>
      <c r="O1172" s="4"/>
    </row>
    <row r="1173" spans="14:15">
      <c r="N1173" s="4"/>
      <c r="O1173" s="4"/>
    </row>
    <row r="1174" spans="14:15">
      <c r="N1174" s="4"/>
      <c r="O1174" s="4"/>
    </row>
    <row r="1175" spans="14:15">
      <c r="N1175" s="4"/>
      <c r="O1175" s="4"/>
    </row>
    <row r="1176" spans="14:15">
      <c r="N1176" s="4"/>
      <c r="O1176" s="4"/>
    </row>
    <row r="1177" spans="14:15">
      <c r="N1177" s="4"/>
      <c r="O1177" s="4"/>
    </row>
    <row r="1178" spans="14:15">
      <c r="N1178" s="4"/>
      <c r="O1178" s="4"/>
    </row>
    <row r="1179" spans="14:15">
      <c r="N1179" s="4"/>
      <c r="O1179" s="4"/>
    </row>
    <row r="1180" spans="14:15">
      <c r="N1180" s="4"/>
      <c r="O1180" s="4"/>
    </row>
    <row r="1181" spans="14:15">
      <c r="N1181" s="4"/>
      <c r="O1181" s="4"/>
    </row>
    <row r="1182" spans="14:15">
      <c r="N1182" s="4"/>
      <c r="O1182" s="4"/>
    </row>
    <row r="1183" spans="14:15">
      <c r="N1183" s="4"/>
      <c r="O1183" s="4"/>
    </row>
    <row r="1184" spans="14:15">
      <c r="N1184" s="4"/>
      <c r="O1184" s="4"/>
    </row>
    <row r="1185" spans="14:15">
      <c r="N1185" s="4"/>
      <c r="O1185" s="4"/>
    </row>
    <row r="1186" spans="14:15">
      <c r="N1186" s="4"/>
      <c r="O1186" s="4"/>
    </row>
    <row r="1187" spans="14:15">
      <c r="N1187" s="4"/>
      <c r="O1187" s="4"/>
    </row>
    <row r="1188" spans="14:15">
      <c r="N1188" s="4"/>
      <c r="O1188" s="4"/>
    </row>
    <row r="1189" spans="14:15">
      <c r="N1189" s="4"/>
      <c r="O1189" s="4"/>
    </row>
    <row r="1190" spans="14:15">
      <c r="N1190" s="4"/>
      <c r="O1190" s="4"/>
    </row>
    <row r="1191" spans="14:15">
      <c r="N1191" s="4"/>
      <c r="O1191" s="4"/>
    </row>
    <row r="1192" spans="14:15">
      <c r="N1192" s="4"/>
      <c r="O1192" s="4"/>
    </row>
    <row r="1193" spans="14:15">
      <c r="N1193" s="4"/>
      <c r="O1193" s="4"/>
    </row>
    <row r="1194" spans="14:15">
      <c r="N1194" s="4"/>
      <c r="O1194" s="4"/>
    </row>
    <row r="1195" spans="14:15">
      <c r="N1195" s="4"/>
      <c r="O1195" s="4"/>
    </row>
    <row r="1196" spans="14:15">
      <c r="N1196" s="4"/>
      <c r="O1196" s="4"/>
    </row>
    <row r="1197" spans="14:15">
      <c r="N1197" s="4"/>
      <c r="O1197" s="4"/>
    </row>
    <row r="1198" spans="14:15">
      <c r="N1198" s="4"/>
      <c r="O1198" s="4"/>
    </row>
    <row r="1199" spans="14:15">
      <c r="N1199" s="4"/>
      <c r="O1199" s="4"/>
    </row>
    <row r="1200" spans="14:15">
      <c r="N1200" s="4"/>
      <c r="O1200" s="4"/>
    </row>
    <row r="1201" spans="14:15">
      <c r="N1201" s="4"/>
      <c r="O1201" s="4"/>
    </row>
    <row r="1202" spans="14:15">
      <c r="N1202" s="4"/>
      <c r="O1202" s="4"/>
    </row>
    <row r="1203" spans="14:15">
      <c r="N1203" s="4"/>
      <c r="O1203" s="4"/>
    </row>
    <row r="1204" spans="14:15">
      <c r="N1204" s="4"/>
      <c r="O1204" s="4"/>
    </row>
    <row r="1205" spans="14:15">
      <c r="N1205" s="4"/>
      <c r="O1205" s="4"/>
    </row>
    <row r="1206" spans="14:15">
      <c r="N1206" s="4"/>
      <c r="O1206" s="4"/>
    </row>
    <row r="1207" spans="14:15">
      <c r="N1207" s="4"/>
      <c r="O1207" s="4"/>
    </row>
    <row r="1208" spans="14:15">
      <c r="N1208" s="4"/>
      <c r="O1208" s="4"/>
    </row>
    <row r="1209" spans="14:15">
      <c r="N1209" s="4"/>
      <c r="O1209" s="4"/>
    </row>
    <row r="1210" spans="14:15">
      <c r="N1210" s="4"/>
      <c r="O1210" s="4"/>
    </row>
    <row r="1211" spans="14:15">
      <c r="N1211" s="4"/>
      <c r="O1211" s="4"/>
    </row>
    <row r="1212" spans="14:15">
      <c r="N1212" s="4"/>
      <c r="O1212" s="4"/>
    </row>
    <row r="1213" spans="14:15">
      <c r="N1213" s="4"/>
      <c r="O1213" s="4"/>
    </row>
    <row r="1214" spans="14:15">
      <c r="N1214" s="4"/>
      <c r="O1214" s="4"/>
    </row>
    <row r="1215" spans="14:15">
      <c r="N1215" s="4"/>
      <c r="O1215" s="4"/>
    </row>
    <row r="1216" spans="14:15">
      <c r="N1216" s="4"/>
      <c r="O1216" s="4"/>
    </row>
    <row r="1217" spans="14:15">
      <c r="N1217" s="4"/>
      <c r="O1217" s="4"/>
    </row>
    <row r="1218" spans="14:15">
      <c r="N1218" s="4"/>
      <c r="O1218" s="4"/>
    </row>
    <row r="1219" spans="14:15">
      <c r="N1219" s="4"/>
      <c r="O1219" s="4"/>
    </row>
    <row r="1220" spans="14:15">
      <c r="N1220" s="4"/>
      <c r="O1220" s="4"/>
    </row>
    <row r="1221" spans="14:15">
      <c r="N1221" s="4"/>
      <c r="O1221" s="4"/>
    </row>
    <row r="1222" spans="14:15">
      <c r="N1222" s="4"/>
      <c r="O1222" s="4"/>
    </row>
    <row r="1223" spans="14:15">
      <c r="N1223" s="4"/>
      <c r="O1223" s="4"/>
    </row>
    <row r="1224" spans="14:15">
      <c r="N1224" s="4"/>
      <c r="O1224" s="4"/>
    </row>
    <row r="1225" spans="14:15">
      <c r="N1225" s="4"/>
      <c r="O1225" s="4"/>
    </row>
    <row r="1226" spans="14:15">
      <c r="N1226" s="4"/>
      <c r="O1226" s="4"/>
    </row>
    <row r="1227" spans="14:15">
      <c r="N1227" s="4"/>
      <c r="O1227" s="4"/>
    </row>
    <row r="1228" spans="14:15">
      <c r="N1228" s="4"/>
      <c r="O1228" s="4"/>
    </row>
    <row r="1229" spans="14:15">
      <c r="N1229" s="4"/>
      <c r="O1229" s="4"/>
    </row>
    <row r="1230" spans="14:15">
      <c r="N1230" s="4"/>
      <c r="O1230" s="4"/>
    </row>
    <row r="1231" spans="14:15">
      <c r="N1231" s="4"/>
      <c r="O1231" s="4"/>
    </row>
    <row r="1232" spans="14:15">
      <c r="N1232" s="4"/>
      <c r="O1232" s="4"/>
    </row>
    <row r="1233" spans="14:15">
      <c r="N1233" s="4"/>
      <c r="O1233" s="4"/>
    </row>
    <row r="1234" spans="14:15">
      <c r="N1234" s="4"/>
      <c r="O1234" s="4"/>
    </row>
    <row r="1235" spans="14:15">
      <c r="N1235" s="4"/>
      <c r="O1235" s="4"/>
    </row>
    <row r="1236" spans="14:15">
      <c r="N1236" s="4"/>
      <c r="O1236" s="4"/>
    </row>
    <row r="1237" spans="14:15">
      <c r="N1237" s="4"/>
      <c r="O1237" s="4"/>
    </row>
    <row r="1238" spans="14:15">
      <c r="N1238" s="4"/>
      <c r="O1238" s="4"/>
    </row>
    <row r="1239" spans="14:15">
      <c r="N1239" s="4"/>
      <c r="O1239" s="4"/>
    </row>
    <row r="1240" spans="14:15">
      <c r="N1240" s="4"/>
      <c r="O1240" s="4"/>
    </row>
    <row r="1241" spans="14:15">
      <c r="N1241" s="4"/>
      <c r="O1241" s="4"/>
    </row>
    <row r="1242" spans="14:15">
      <c r="N1242" s="4"/>
      <c r="O1242" s="4"/>
    </row>
    <row r="1243" spans="14:15">
      <c r="N1243" s="4"/>
      <c r="O1243" s="4"/>
    </row>
    <row r="1244" spans="14:15">
      <c r="N1244" s="4"/>
      <c r="O1244" s="4"/>
    </row>
    <row r="1245" spans="14:15">
      <c r="N1245" s="4"/>
      <c r="O1245" s="4"/>
    </row>
    <row r="1246" spans="14:15">
      <c r="N1246" s="4"/>
      <c r="O1246" s="4"/>
    </row>
    <row r="1247" spans="14:15">
      <c r="N1247" s="4"/>
      <c r="O1247" s="4"/>
    </row>
    <row r="1248" spans="14:15">
      <c r="N1248" s="4"/>
      <c r="O1248" s="4"/>
    </row>
    <row r="1249" spans="14:15">
      <c r="N1249" s="4"/>
      <c r="O1249" s="4"/>
    </row>
    <row r="1250" spans="14:15">
      <c r="N1250" s="4"/>
      <c r="O1250" s="4"/>
    </row>
    <row r="1251" spans="14:15">
      <c r="N1251" s="4"/>
      <c r="O1251" s="4"/>
    </row>
    <row r="1252" spans="14:15">
      <c r="N1252" s="4"/>
      <c r="O1252" s="4"/>
    </row>
    <row r="1253" spans="14:15">
      <c r="N1253" s="4"/>
      <c r="O1253" s="4"/>
    </row>
    <row r="1254" spans="14:15">
      <c r="N1254" s="4"/>
      <c r="O1254" s="4"/>
    </row>
    <row r="1255" spans="14:15">
      <c r="N1255" s="4"/>
      <c r="O1255" s="4"/>
    </row>
    <row r="1256" spans="14:15">
      <c r="N1256" s="4"/>
      <c r="O1256" s="4"/>
    </row>
    <row r="1257" spans="14:15">
      <c r="N1257" s="4"/>
      <c r="O1257" s="4"/>
    </row>
    <row r="1258" spans="14:15">
      <c r="N1258" s="4"/>
      <c r="O1258" s="4"/>
    </row>
    <row r="1259" spans="14:15">
      <c r="N1259" s="4"/>
      <c r="O1259" s="4"/>
    </row>
    <row r="1260" spans="14:15">
      <c r="N1260" s="4"/>
      <c r="O1260" s="4"/>
    </row>
    <row r="1261" spans="14:15">
      <c r="N1261" s="4"/>
      <c r="O1261" s="4"/>
    </row>
    <row r="1262" spans="14:15">
      <c r="N1262" s="4"/>
      <c r="O1262" s="4"/>
    </row>
    <row r="1263" spans="14:15">
      <c r="N1263" s="4"/>
      <c r="O1263" s="4"/>
    </row>
    <row r="1264" spans="14:15">
      <c r="N1264" s="4"/>
      <c r="O1264" s="4"/>
    </row>
    <row r="1265" spans="14:15">
      <c r="N1265" s="4"/>
      <c r="O1265" s="4"/>
    </row>
    <row r="1266" spans="14:15">
      <c r="N1266" s="4"/>
      <c r="O1266" s="4"/>
    </row>
    <row r="1267" spans="14:15">
      <c r="N1267" s="4"/>
      <c r="O1267" s="4"/>
    </row>
    <row r="1268" spans="14:15">
      <c r="N1268" s="4"/>
      <c r="O1268" s="4"/>
    </row>
    <row r="1269" spans="14:15">
      <c r="N1269" s="4"/>
      <c r="O1269" s="4"/>
    </row>
    <row r="1270" spans="14:15">
      <c r="N1270" s="4"/>
      <c r="O1270" s="4"/>
    </row>
    <row r="1271" spans="14:15">
      <c r="N1271" s="4"/>
      <c r="O1271" s="4"/>
    </row>
    <row r="1272" spans="14:15">
      <c r="N1272" s="4"/>
      <c r="O1272" s="4"/>
    </row>
    <row r="1273" spans="14:15">
      <c r="N1273" s="4"/>
      <c r="O1273" s="4"/>
    </row>
    <row r="1274" spans="14:15">
      <c r="N1274" s="4"/>
      <c r="O1274" s="4"/>
    </row>
    <row r="1275" spans="14:15">
      <c r="N1275" s="4"/>
      <c r="O1275" s="4"/>
    </row>
    <row r="1276" spans="14:15">
      <c r="N1276" s="4"/>
      <c r="O1276" s="4"/>
    </row>
    <row r="1277" spans="14:15">
      <c r="N1277" s="4"/>
      <c r="O1277" s="4"/>
    </row>
    <row r="1278" spans="14:15">
      <c r="N1278" s="4"/>
      <c r="O1278" s="4"/>
    </row>
    <row r="1279" spans="14:15">
      <c r="N1279" s="4"/>
      <c r="O1279" s="4"/>
    </row>
    <row r="1280" spans="14:15">
      <c r="N1280" s="4"/>
      <c r="O1280" s="4"/>
    </row>
    <row r="1281" spans="14:15">
      <c r="N1281" s="4"/>
      <c r="O1281" s="4"/>
    </row>
    <row r="1282" spans="14:15">
      <c r="N1282" s="4"/>
      <c r="O1282" s="4"/>
    </row>
    <row r="1283" spans="14:15">
      <c r="N1283" s="4"/>
      <c r="O1283" s="4"/>
    </row>
    <row r="1284" spans="14:15">
      <c r="N1284" s="4"/>
      <c r="O1284" s="4"/>
    </row>
    <row r="1285" spans="14:15">
      <c r="N1285" s="4"/>
      <c r="O1285" s="4"/>
    </row>
    <row r="1286" spans="14:15">
      <c r="N1286" s="4"/>
      <c r="O1286" s="4"/>
    </row>
    <row r="1287" spans="14:15">
      <c r="N1287" s="4"/>
      <c r="O1287" s="4"/>
    </row>
    <row r="1288" spans="14:15">
      <c r="N1288" s="4"/>
      <c r="O1288" s="4"/>
    </row>
    <row r="1289" spans="14:15">
      <c r="N1289" s="4"/>
      <c r="O1289" s="4"/>
    </row>
    <row r="1290" spans="14:15">
      <c r="N1290" s="4"/>
      <c r="O1290" s="4"/>
    </row>
    <row r="1291" spans="14:15">
      <c r="N1291" s="4"/>
      <c r="O1291" s="4"/>
    </row>
    <row r="1292" spans="14:15">
      <c r="N1292" s="4"/>
      <c r="O1292" s="4"/>
    </row>
    <row r="1293" spans="14:15">
      <c r="N1293" s="4"/>
      <c r="O1293" s="4"/>
    </row>
    <row r="1294" spans="14:15">
      <c r="N1294" s="4"/>
      <c r="O1294" s="4"/>
    </row>
    <row r="1295" spans="14:15">
      <c r="N1295" s="4"/>
      <c r="O1295" s="4"/>
    </row>
    <row r="1296" spans="14:15">
      <c r="N1296" s="4"/>
      <c r="O1296" s="4"/>
    </row>
    <row r="1297" spans="14:15">
      <c r="N1297" s="4"/>
      <c r="O1297" s="4"/>
    </row>
    <row r="1298" spans="14:15">
      <c r="N1298" s="4"/>
      <c r="O1298" s="4"/>
    </row>
    <row r="1299" spans="14:15">
      <c r="N1299" s="4"/>
      <c r="O1299" s="4"/>
    </row>
    <row r="1300" spans="14:15">
      <c r="N1300" s="4"/>
      <c r="O1300" s="4"/>
    </row>
    <row r="1301" spans="14:15">
      <c r="N1301" s="4"/>
      <c r="O1301" s="4"/>
    </row>
    <row r="1302" spans="14:15">
      <c r="N1302" s="4"/>
      <c r="O1302" s="4"/>
    </row>
    <row r="1303" spans="14:15">
      <c r="N1303" s="4"/>
      <c r="O1303" s="4"/>
    </row>
    <row r="1304" spans="14:15">
      <c r="N1304" s="4"/>
      <c r="O1304" s="4"/>
    </row>
    <row r="1305" spans="14:15">
      <c r="N1305" s="4"/>
      <c r="O1305" s="4"/>
    </row>
    <row r="1306" spans="14:15">
      <c r="N1306" s="4"/>
      <c r="O1306" s="4"/>
    </row>
    <row r="1307" spans="14:15">
      <c r="N1307" s="4"/>
      <c r="O1307" s="4"/>
    </row>
    <row r="1308" spans="14:15">
      <c r="N1308" s="4"/>
      <c r="O1308" s="4"/>
    </row>
    <row r="1309" spans="14:15">
      <c r="N1309" s="4"/>
      <c r="O1309" s="4"/>
    </row>
    <row r="1310" spans="14:15">
      <c r="N1310" s="4"/>
      <c r="O1310" s="4"/>
    </row>
    <row r="1311" spans="14:15">
      <c r="N1311" s="4"/>
      <c r="O1311" s="4"/>
    </row>
    <row r="1312" spans="14:15">
      <c r="N1312" s="4"/>
      <c r="O1312" s="4"/>
    </row>
    <row r="1313" spans="14:15">
      <c r="N1313" s="4"/>
      <c r="O1313" s="4"/>
    </row>
    <row r="1314" spans="14:15">
      <c r="N1314" s="4"/>
      <c r="O1314" s="4"/>
    </row>
    <row r="1315" spans="14:15">
      <c r="N1315" s="4"/>
      <c r="O1315" s="4"/>
    </row>
    <row r="1316" spans="14:15">
      <c r="N1316" s="4"/>
      <c r="O1316" s="4"/>
    </row>
    <row r="1317" spans="14:15">
      <c r="N1317" s="4"/>
      <c r="O1317" s="4"/>
    </row>
    <row r="1318" spans="14:15">
      <c r="N1318" s="4"/>
      <c r="O1318" s="4"/>
    </row>
    <row r="1319" spans="14:15">
      <c r="N1319" s="4"/>
      <c r="O1319" s="4"/>
    </row>
    <row r="1320" spans="14:15">
      <c r="N1320" s="4"/>
      <c r="O1320" s="4"/>
    </row>
    <row r="1321" spans="14:15">
      <c r="N1321" s="4"/>
      <c r="O1321" s="4"/>
    </row>
    <row r="1322" spans="14:15">
      <c r="N1322" s="4"/>
      <c r="O1322" s="4"/>
    </row>
    <row r="1323" spans="14:15">
      <c r="N1323" s="4"/>
      <c r="O1323" s="4"/>
    </row>
    <row r="1324" spans="14:15">
      <c r="N1324" s="4"/>
      <c r="O1324" s="4"/>
    </row>
    <row r="1325" spans="14:15">
      <c r="N1325" s="4"/>
      <c r="O1325" s="4"/>
    </row>
    <row r="1326" spans="14:15">
      <c r="N1326" s="4"/>
      <c r="O1326" s="4"/>
    </row>
    <row r="1327" spans="14:15">
      <c r="N1327" s="4"/>
      <c r="O1327" s="4"/>
    </row>
    <row r="1328" spans="14:15">
      <c r="N1328" s="4"/>
      <c r="O1328" s="4"/>
    </row>
    <row r="1329" spans="14:15">
      <c r="N1329" s="4"/>
      <c r="O1329" s="4"/>
    </row>
    <row r="1330" spans="14:15">
      <c r="N1330" s="4"/>
      <c r="O1330" s="4"/>
    </row>
    <row r="1331" spans="14:15">
      <c r="N1331" s="4"/>
      <c r="O1331" s="4"/>
    </row>
    <row r="1332" spans="14:15">
      <c r="N1332" s="4"/>
      <c r="O1332" s="4"/>
    </row>
    <row r="1333" spans="14:15">
      <c r="N1333" s="4"/>
      <c r="O1333" s="4"/>
    </row>
    <row r="1334" spans="14:15">
      <c r="N1334" s="4"/>
      <c r="O1334" s="4"/>
    </row>
    <row r="1335" spans="14:15">
      <c r="N1335" s="4"/>
      <c r="O1335" s="4"/>
    </row>
    <row r="1336" spans="14:15">
      <c r="N1336" s="4"/>
      <c r="O1336" s="4"/>
    </row>
    <row r="1337" spans="14:15">
      <c r="N1337" s="4"/>
      <c r="O1337" s="4"/>
    </row>
    <row r="1338" spans="14:15">
      <c r="N1338" s="4"/>
      <c r="O1338" s="4"/>
    </row>
    <row r="1339" spans="14:15">
      <c r="N1339" s="4"/>
      <c r="O1339" s="4"/>
    </row>
    <row r="1340" spans="14:15">
      <c r="N1340" s="4"/>
      <c r="O1340" s="4"/>
    </row>
    <row r="1341" spans="14:15">
      <c r="N1341" s="4"/>
      <c r="O1341" s="4"/>
    </row>
    <row r="1342" spans="14:15">
      <c r="N1342" s="4"/>
      <c r="O1342" s="4"/>
    </row>
    <row r="1343" spans="14:15">
      <c r="N1343" s="4"/>
      <c r="O1343" s="4"/>
    </row>
    <row r="1344" spans="14:15">
      <c r="N1344" s="4"/>
      <c r="O1344" s="4"/>
    </row>
    <row r="1345" spans="14:15">
      <c r="N1345" s="4"/>
      <c r="O1345" s="4"/>
    </row>
    <row r="1346" spans="14:15">
      <c r="N1346" s="4"/>
      <c r="O1346" s="4"/>
    </row>
    <row r="1347" spans="14:15">
      <c r="N1347" s="4"/>
      <c r="O1347" s="4"/>
    </row>
    <row r="1348" spans="14:15">
      <c r="N1348" s="4"/>
      <c r="O1348" s="4"/>
    </row>
    <row r="1349" spans="14:15">
      <c r="N1349" s="4"/>
      <c r="O1349" s="4"/>
    </row>
    <row r="1350" spans="14:15">
      <c r="N1350" s="4"/>
      <c r="O1350" s="4"/>
    </row>
    <row r="1351" spans="14:15">
      <c r="N1351" s="4"/>
      <c r="O1351" s="4"/>
    </row>
    <row r="1352" spans="14:15">
      <c r="N1352" s="4"/>
      <c r="O1352" s="4"/>
    </row>
    <row r="1353" spans="14:15">
      <c r="N1353" s="4"/>
      <c r="O1353" s="4"/>
    </row>
    <row r="1354" spans="14:15">
      <c r="N1354" s="4"/>
      <c r="O1354" s="4"/>
    </row>
    <row r="1355" spans="14:15">
      <c r="N1355" s="4"/>
      <c r="O1355" s="4"/>
    </row>
    <row r="1356" spans="14:15">
      <c r="N1356" s="4"/>
      <c r="O1356" s="4"/>
    </row>
    <row r="1357" spans="14:15">
      <c r="N1357" s="4"/>
      <c r="O1357" s="4"/>
    </row>
    <row r="1358" spans="14:15">
      <c r="N1358" s="4"/>
      <c r="O1358" s="4"/>
    </row>
    <row r="1359" spans="14:15">
      <c r="N1359" s="4"/>
      <c r="O1359" s="4"/>
    </row>
    <row r="1360" spans="14:15">
      <c r="N1360" s="4"/>
      <c r="O1360" s="4"/>
    </row>
    <row r="1361" spans="14:15">
      <c r="N1361" s="4"/>
      <c r="O1361" s="4"/>
    </row>
    <row r="1362" spans="14:15">
      <c r="N1362" s="4"/>
      <c r="O1362" s="4"/>
    </row>
    <row r="1363" spans="14:15">
      <c r="N1363" s="4"/>
      <c r="O1363" s="4"/>
    </row>
    <row r="1364" spans="14:15">
      <c r="N1364" s="4"/>
      <c r="O1364" s="4"/>
    </row>
    <row r="1365" spans="14:15">
      <c r="N1365" s="4"/>
      <c r="O1365" s="4"/>
    </row>
    <row r="1366" spans="14:15">
      <c r="N1366" s="4"/>
      <c r="O1366" s="4"/>
    </row>
    <row r="1367" spans="14:15">
      <c r="N1367" s="4"/>
      <c r="O1367" s="4"/>
    </row>
    <row r="1368" spans="14:15">
      <c r="N1368" s="4"/>
      <c r="O1368" s="4"/>
    </row>
    <row r="1369" spans="14:15">
      <c r="N1369" s="4"/>
      <c r="O1369" s="4"/>
    </row>
    <row r="1370" spans="14:15">
      <c r="N1370" s="4"/>
      <c r="O1370" s="4"/>
    </row>
    <row r="1371" spans="14:15">
      <c r="N1371" s="4"/>
      <c r="O1371" s="4"/>
    </row>
    <row r="1372" spans="14:15">
      <c r="N1372" s="4"/>
      <c r="O1372" s="4"/>
    </row>
    <row r="1373" spans="14:15">
      <c r="N1373" s="4"/>
      <c r="O1373" s="4"/>
    </row>
    <row r="1374" spans="14:15">
      <c r="N1374" s="4"/>
      <c r="O1374" s="4"/>
    </row>
    <row r="1375" spans="14:15">
      <c r="N1375" s="4"/>
      <c r="O1375" s="4"/>
    </row>
    <row r="1376" spans="14:15">
      <c r="N1376" s="4"/>
      <c r="O1376" s="4"/>
    </row>
    <row r="1377" spans="14:15">
      <c r="N1377" s="4"/>
      <c r="O1377" s="4"/>
    </row>
    <row r="1378" spans="14:15">
      <c r="N1378" s="4"/>
      <c r="O1378" s="4"/>
    </row>
    <row r="1379" spans="14:15">
      <c r="N1379" s="4"/>
      <c r="O1379" s="4"/>
    </row>
    <row r="1380" spans="14:15">
      <c r="N1380" s="4"/>
      <c r="O1380" s="4"/>
    </row>
    <row r="1381" spans="14:15">
      <c r="N1381" s="4"/>
      <c r="O1381" s="4"/>
    </row>
    <row r="1382" spans="14:15">
      <c r="N1382" s="4"/>
      <c r="O1382" s="4"/>
    </row>
    <row r="1383" spans="14:15">
      <c r="N1383" s="4"/>
      <c r="O1383" s="4"/>
    </row>
    <row r="1384" spans="14:15">
      <c r="N1384" s="4"/>
      <c r="O1384" s="4"/>
    </row>
    <row r="1385" spans="14:15">
      <c r="N1385" s="4"/>
      <c r="O1385" s="4"/>
    </row>
    <row r="1386" spans="14:15">
      <c r="N1386" s="4"/>
      <c r="O1386" s="4"/>
    </row>
    <row r="1387" spans="14:15">
      <c r="N1387" s="4"/>
      <c r="O1387" s="4"/>
    </row>
    <row r="1388" spans="14:15">
      <c r="N1388" s="4"/>
      <c r="O1388" s="4"/>
    </row>
    <row r="1389" spans="14:15">
      <c r="N1389" s="4"/>
      <c r="O1389" s="4"/>
    </row>
    <row r="1390" spans="14:15">
      <c r="N1390" s="4"/>
      <c r="O1390" s="4"/>
    </row>
    <row r="1391" spans="14:15">
      <c r="N1391" s="4"/>
      <c r="O1391" s="4"/>
    </row>
    <row r="1392" spans="14:15">
      <c r="N1392" s="4"/>
      <c r="O1392" s="4"/>
    </row>
    <row r="1393" spans="14:15">
      <c r="N1393" s="4"/>
      <c r="O1393" s="4"/>
    </row>
    <row r="1394" spans="14:15">
      <c r="N1394" s="4"/>
      <c r="O1394" s="4"/>
    </row>
    <row r="1395" spans="14:15">
      <c r="N1395" s="4"/>
      <c r="O1395" s="4"/>
    </row>
    <row r="1396" spans="14:15">
      <c r="N1396" s="4"/>
      <c r="O1396" s="4"/>
    </row>
    <row r="1397" spans="14:15">
      <c r="N1397" s="4"/>
      <c r="O1397" s="4"/>
    </row>
    <row r="1398" spans="14:15">
      <c r="N1398" s="4"/>
      <c r="O1398" s="4"/>
    </row>
    <row r="1399" spans="14:15">
      <c r="N1399" s="4"/>
      <c r="O1399" s="4"/>
    </row>
    <row r="1400" spans="14:15">
      <c r="N1400" s="4"/>
      <c r="O1400" s="4"/>
    </row>
    <row r="1401" spans="14:15">
      <c r="N1401" s="4"/>
      <c r="O1401" s="4"/>
    </row>
    <row r="1402" spans="14:15">
      <c r="N1402" s="4"/>
      <c r="O1402" s="4"/>
    </row>
    <row r="1403" spans="14:15">
      <c r="N1403" s="4"/>
      <c r="O1403" s="4"/>
    </row>
    <row r="1404" spans="14:15">
      <c r="N1404" s="4"/>
      <c r="O1404" s="4"/>
    </row>
    <row r="1405" spans="14:15">
      <c r="N1405" s="4"/>
      <c r="O1405" s="4"/>
    </row>
    <row r="1406" spans="14:15">
      <c r="N1406" s="4"/>
      <c r="O1406" s="4"/>
    </row>
    <row r="1407" spans="14:15">
      <c r="N1407" s="4"/>
      <c r="O1407" s="4"/>
    </row>
    <row r="1408" spans="14:15">
      <c r="N1408" s="4"/>
      <c r="O1408" s="4"/>
    </row>
    <row r="1409" spans="14:15">
      <c r="N1409" s="4"/>
      <c r="O1409" s="4"/>
    </row>
    <row r="1410" spans="14:15">
      <c r="N1410" s="4"/>
      <c r="O1410" s="4"/>
    </row>
    <row r="1411" spans="14:15">
      <c r="N1411" s="4"/>
      <c r="O1411" s="4"/>
    </row>
    <row r="1412" spans="14:15">
      <c r="N1412" s="4"/>
      <c r="O1412" s="4"/>
    </row>
    <row r="1413" spans="14:15">
      <c r="N1413" s="4"/>
      <c r="O1413" s="4"/>
    </row>
    <row r="1414" spans="14:15">
      <c r="N1414" s="4"/>
      <c r="O1414" s="4"/>
    </row>
    <row r="1415" spans="14:15">
      <c r="N1415" s="4"/>
      <c r="O1415" s="4"/>
    </row>
    <row r="1416" spans="14:15">
      <c r="N1416" s="4"/>
      <c r="O1416" s="4"/>
    </row>
    <row r="1417" spans="14:15">
      <c r="N1417" s="4"/>
      <c r="O1417" s="4"/>
    </row>
    <row r="1418" spans="14:15">
      <c r="N1418" s="4"/>
      <c r="O1418" s="4"/>
    </row>
    <row r="1419" spans="14:15">
      <c r="N1419" s="4"/>
      <c r="O1419" s="4"/>
    </row>
    <row r="1420" spans="14:15">
      <c r="N1420" s="4"/>
      <c r="O1420" s="4"/>
    </row>
    <row r="1421" spans="14:15">
      <c r="N1421" s="4"/>
      <c r="O1421" s="4"/>
    </row>
    <row r="1422" spans="14:15">
      <c r="N1422" s="4"/>
      <c r="O1422" s="4"/>
    </row>
    <row r="1423" spans="14:15">
      <c r="N1423" s="4"/>
      <c r="O1423" s="4"/>
    </row>
    <row r="1424" spans="14:15">
      <c r="N1424" s="4"/>
      <c r="O1424" s="4"/>
    </row>
    <row r="1425" spans="14:15">
      <c r="N1425" s="4"/>
      <c r="O1425" s="4"/>
    </row>
    <row r="1426" spans="14:15">
      <c r="N1426" s="4"/>
      <c r="O1426" s="4"/>
    </row>
    <row r="1427" spans="14:15">
      <c r="N1427" s="4"/>
      <c r="O1427" s="4"/>
    </row>
    <row r="1428" spans="14:15">
      <c r="N1428" s="4"/>
      <c r="O1428" s="4"/>
    </row>
    <row r="1429" spans="14:15">
      <c r="N1429" s="4"/>
      <c r="O1429" s="4"/>
    </row>
    <row r="1430" spans="14:15">
      <c r="N1430" s="4"/>
      <c r="O1430" s="4"/>
    </row>
    <row r="1431" spans="14:15">
      <c r="N1431" s="4"/>
      <c r="O1431" s="4"/>
    </row>
    <row r="1432" spans="14:15">
      <c r="N1432" s="4"/>
      <c r="O1432" s="4"/>
    </row>
    <row r="1433" spans="14:15">
      <c r="N1433" s="4"/>
      <c r="O1433" s="4"/>
    </row>
    <row r="1434" spans="14:15">
      <c r="N1434" s="4"/>
      <c r="O1434" s="4"/>
    </row>
    <row r="1435" spans="14:15">
      <c r="N1435" s="4"/>
      <c r="O1435" s="4"/>
    </row>
    <row r="1436" spans="14:15">
      <c r="N1436" s="4"/>
      <c r="O1436" s="4"/>
    </row>
    <row r="1437" spans="14:15">
      <c r="N1437" s="4"/>
      <c r="O1437" s="4"/>
    </row>
    <row r="1438" spans="14:15">
      <c r="N1438" s="4"/>
      <c r="O1438" s="4"/>
    </row>
    <row r="1439" spans="14:15">
      <c r="N1439" s="4"/>
      <c r="O1439" s="4"/>
    </row>
    <row r="1440" spans="14:15">
      <c r="N1440" s="4"/>
      <c r="O1440" s="4"/>
    </row>
    <row r="1441" spans="14:15">
      <c r="N1441" s="4"/>
      <c r="O1441" s="4"/>
    </row>
    <row r="1442" spans="14:15">
      <c r="N1442" s="4"/>
      <c r="O1442" s="4"/>
    </row>
    <row r="1443" spans="14:15">
      <c r="N1443" s="4"/>
      <c r="O1443" s="4"/>
    </row>
    <row r="1444" spans="14:15">
      <c r="N1444" s="4"/>
      <c r="O1444" s="4"/>
    </row>
    <row r="1445" spans="14:15">
      <c r="N1445" s="4"/>
      <c r="O1445" s="4"/>
    </row>
    <row r="1446" spans="14:15">
      <c r="N1446" s="4"/>
      <c r="O1446" s="4"/>
    </row>
    <row r="1447" spans="14:15">
      <c r="N1447" s="4"/>
      <c r="O1447" s="4"/>
    </row>
    <row r="1448" spans="14:15">
      <c r="N1448" s="4"/>
      <c r="O1448" s="4"/>
    </row>
    <row r="1449" spans="14:15">
      <c r="N1449" s="4"/>
      <c r="O1449" s="4"/>
    </row>
    <row r="1450" spans="14:15">
      <c r="N1450" s="4"/>
      <c r="O1450" s="4"/>
    </row>
    <row r="1451" spans="14:15">
      <c r="N1451" s="4"/>
      <c r="O1451" s="4"/>
    </row>
    <row r="1452" spans="14:15">
      <c r="N1452" s="4"/>
      <c r="O1452" s="4"/>
    </row>
    <row r="1453" spans="14:15">
      <c r="N1453" s="4"/>
      <c r="O1453" s="4"/>
    </row>
    <row r="1454" spans="14:15">
      <c r="N1454" s="4"/>
      <c r="O1454" s="4"/>
    </row>
    <row r="1455" spans="14:15">
      <c r="N1455" s="4"/>
      <c r="O1455" s="4"/>
    </row>
    <row r="1456" spans="14:15">
      <c r="N1456" s="4"/>
      <c r="O1456" s="4"/>
    </row>
    <row r="1457" spans="14:15">
      <c r="N1457" s="4"/>
      <c r="O1457" s="4"/>
    </row>
    <row r="1458" spans="14:15">
      <c r="N1458" s="4"/>
      <c r="O1458" s="4"/>
    </row>
    <row r="1459" spans="14:15">
      <c r="N1459" s="4"/>
      <c r="O1459" s="4"/>
    </row>
    <row r="1460" spans="14:15">
      <c r="N1460" s="4"/>
      <c r="O1460" s="4"/>
    </row>
    <row r="1461" spans="14:15">
      <c r="N1461" s="4"/>
      <c r="O1461" s="4"/>
    </row>
    <row r="1462" spans="14:15">
      <c r="N1462" s="4"/>
      <c r="O1462" s="4"/>
    </row>
    <row r="1463" spans="14:15">
      <c r="N1463" s="4"/>
      <c r="O1463" s="4"/>
    </row>
    <row r="1464" spans="14:15">
      <c r="N1464" s="4"/>
      <c r="O1464" s="4"/>
    </row>
    <row r="1465" spans="14:15">
      <c r="N1465" s="4"/>
      <c r="O1465" s="4"/>
    </row>
    <row r="1466" spans="14:15">
      <c r="N1466" s="4"/>
      <c r="O1466" s="4"/>
    </row>
    <row r="1467" spans="14:15">
      <c r="N1467" s="4"/>
      <c r="O1467" s="4"/>
    </row>
    <row r="1468" spans="14:15">
      <c r="N1468" s="4"/>
      <c r="O1468" s="4"/>
    </row>
    <row r="1469" spans="14:15">
      <c r="N1469" s="4"/>
      <c r="O1469" s="4"/>
    </row>
    <row r="1470" spans="14:15">
      <c r="N1470" s="4"/>
      <c r="O1470" s="4"/>
    </row>
    <row r="1471" spans="14:15">
      <c r="N1471" s="4"/>
      <c r="O1471" s="4"/>
    </row>
    <row r="1472" spans="14:15">
      <c r="N1472" s="4"/>
      <c r="O1472" s="4"/>
    </row>
    <row r="1473" spans="14:15">
      <c r="N1473" s="4"/>
      <c r="O1473" s="4"/>
    </row>
    <row r="1474" spans="14:15">
      <c r="N1474" s="4"/>
      <c r="O1474" s="4"/>
    </row>
    <row r="1475" spans="14:15">
      <c r="N1475" s="4"/>
      <c r="O1475" s="4"/>
    </row>
    <row r="1476" spans="14:15">
      <c r="N1476" s="4"/>
      <c r="O1476" s="4"/>
    </row>
    <row r="1477" spans="14:15">
      <c r="N1477" s="4"/>
      <c r="O1477" s="4"/>
    </row>
    <row r="1478" spans="14:15">
      <c r="N1478" s="4"/>
      <c r="O1478" s="4"/>
    </row>
    <row r="1479" spans="14:15">
      <c r="N1479" s="4"/>
      <c r="O1479" s="4"/>
    </row>
    <row r="1480" spans="14:15">
      <c r="N1480" s="4"/>
      <c r="O1480" s="4"/>
    </row>
    <row r="1481" spans="14:15">
      <c r="N1481" s="4"/>
      <c r="O1481" s="4"/>
    </row>
    <row r="1482" spans="14:15">
      <c r="N1482" s="4"/>
      <c r="O1482" s="4"/>
    </row>
    <row r="1483" spans="14:15">
      <c r="N1483" s="4"/>
      <c r="O1483" s="4"/>
    </row>
    <row r="1484" spans="14:15">
      <c r="N1484" s="4"/>
      <c r="O1484" s="4"/>
    </row>
    <row r="1485" spans="14:15">
      <c r="N1485" s="4"/>
      <c r="O1485" s="4"/>
    </row>
    <row r="1486" spans="14:15">
      <c r="N1486" s="4"/>
      <c r="O1486" s="4"/>
    </row>
    <row r="1487" spans="14:15">
      <c r="N1487" s="4"/>
      <c r="O1487" s="4"/>
    </row>
    <row r="1488" spans="14:15">
      <c r="N1488" s="4"/>
      <c r="O1488" s="4"/>
    </row>
    <row r="1489" spans="14:15">
      <c r="N1489" s="4"/>
      <c r="O1489" s="4"/>
    </row>
    <row r="1490" spans="14:15">
      <c r="N1490" s="4"/>
      <c r="O1490" s="4"/>
    </row>
    <row r="1491" spans="14:15">
      <c r="N1491" s="4"/>
      <c r="O1491" s="4"/>
    </row>
    <row r="1492" spans="14:15">
      <c r="N1492" s="4"/>
      <c r="O1492" s="4"/>
    </row>
    <row r="1493" spans="14:15">
      <c r="N1493" s="4"/>
      <c r="O1493" s="4"/>
    </row>
    <row r="1494" spans="14:15">
      <c r="N1494" s="4"/>
      <c r="O1494" s="4"/>
    </row>
    <row r="1495" spans="14:15">
      <c r="N1495" s="4"/>
      <c r="O1495" s="4"/>
    </row>
    <row r="1496" spans="14:15">
      <c r="N1496" s="4"/>
      <c r="O1496" s="4"/>
    </row>
    <row r="1497" spans="14:15">
      <c r="N1497" s="4"/>
      <c r="O1497" s="4"/>
    </row>
    <row r="1498" spans="14:15">
      <c r="N1498" s="4"/>
      <c r="O1498" s="4"/>
    </row>
    <row r="1499" spans="14:15">
      <c r="N1499" s="4"/>
      <c r="O1499" s="4"/>
    </row>
    <row r="1500" spans="14:15">
      <c r="N1500" s="4"/>
      <c r="O1500" s="4"/>
    </row>
    <row r="1501" spans="14:15">
      <c r="N1501" s="4"/>
      <c r="O1501" s="4"/>
    </row>
    <row r="1502" spans="14:15">
      <c r="N1502" s="4"/>
      <c r="O1502" s="4"/>
    </row>
    <row r="1503" spans="14:15">
      <c r="N1503" s="4"/>
      <c r="O1503" s="4"/>
    </row>
    <row r="1504" spans="14:15">
      <c r="N1504" s="4"/>
      <c r="O1504" s="4"/>
    </row>
    <row r="1505" spans="14:15">
      <c r="N1505" s="4"/>
      <c r="O1505" s="4"/>
    </row>
    <row r="1506" spans="14:15">
      <c r="N1506" s="4"/>
      <c r="O1506" s="4"/>
    </row>
    <row r="1507" spans="14:15">
      <c r="N1507" s="4"/>
      <c r="O1507" s="4"/>
    </row>
    <row r="1508" spans="14:15">
      <c r="N1508" s="4"/>
      <c r="O1508" s="4"/>
    </row>
    <row r="1509" spans="14:15">
      <c r="N1509" s="4"/>
      <c r="O1509" s="4"/>
    </row>
    <row r="1510" spans="14:15">
      <c r="N1510" s="4"/>
      <c r="O1510" s="4"/>
    </row>
    <row r="1511" spans="14:15">
      <c r="N1511" s="4"/>
      <c r="O1511" s="4"/>
    </row>
    <row r="1512" spans="14:15">
      <c r="N1512" s="4"/>
      <c r="O1512" s="4"/>
    </row>
    <row r="1513" spans="14:15">
      <c r="N1513" s="4"/>
      <c r="O1513" s="4"/>
    </row>
    <row r="1514" spans="14:15">
      <c r="N1514" s="4"/>
      <c r="O1514" s="4"/>
    </row>
    <row r="1515" spans="14:15">
      <c r="N1515" s="4"/>
      <c r="O1515" s="4"/>
    </row>
    <row r="1516" spans="14:15">
      <c r="N1516" s="4"/>
      <c r="O1516" s="4"/>
    </row>
    <row r="1517" spans="14:15">
      <c r="N1517" s="4"/>
      <c r="O1517" s="4"/>
    </row>
    <row r="1518" spans="14:15">
      <c r="N1518" s="4"/>
      <c r="O1518" s="4"/>
    </row>
    <row r="1519" spans="14:15">
      <c r="N1519" s="4"/>
      <c r="O1519" s="4"/>
    </row>
    <row r="1520" spans="14:15">
      <c r="N1520" s="4"/>
      <c r="O1520" s="4"/>
    </row>
    <row r="1521" spans="14:15">
      <c r="N1521" s="4"/>
      <c r="O1521" s="4"/>
    </row>
    <row r="1522" spans="14:15">
      <c r="N1522" s="4"/>
      <c r="O1522" s="4"/>
    </row>
    <row r="1523" spans="14:15">
      <c r="N1523" s="4"/>
      <c r="O1523" s="4"/>
    </row>
    <row r="1524" spans="14:15">
      <c r="N1524" s="4"/>
      <c r="O1524" s="4"/>
    </row>
    <row r="1525" spans="14:15">
      <c r="N1525" s="4"/>
      <c r="O1525" s="4"/>
    </row>
    <row r="1526" spans="14:15">
      <c r="N1526" s="4"/>
      <c r="O1526" s="4"/>
    </row>
    <row r="1527" spans="14:15">
      <c r="N1527" s="4"/>
      <c r="O1527" s="4"/>
    </row>
    <row r="1528" spans="14:15">
      <c r="N1528" s="4"/>
      <c r="O1528" s="4"/>
    </row>
    <row r="1529" spans="14:15">
      <c r="N1529" s="4"/>
      <c r="O1529" s="4"/>
    </row>
    <row r="1530" spans="14:15">
      <c r="N1530" s="4"/>
      <c r="O1530" s="4"/>
    </row>
    <row r="1531" spans="14:15">
      <c r="N1531" s="4"/>
      <c r="O1531" s="4"/>
    </row>
    <row r="1532" spans="14:15">
      <c r="N1532" s="4"/>
      <c r="O1532" s="4"/>
    </row>
    <row r="1533" spans="14:15">
      <c r="N1533" s="4"/>
      <c r="O1533" s="4"/>
    </row>
    <row r="1534" spans="14:15">
      <c r="N1534" s="4"/>
      <c r="O1534" s="4"/>
    </row>
    <row r="1535" spans="14:15">
      <c r="N1535" s="4"/>
      <c r="O1535" s="4"/>
    </row>
    <row r="1536" spans="14:15">
      <c r="N1536" s="4"/>
      <c r="O1536" s="4"/>
    </row>
    <row r="1537" spans="14:15">
      <c r="N1537" s="4"/>
      <c r="O1537" s="4"/>
    </row>
    <row r="1538" spans="14:15">
      <c r="N1538" s="4"/>
      <c r="O1538" s="4"/>
    </row>
    <row r="1539" spans="14:15">
      <c r="N1539" s="4"/>
      <c r="O1539" s="4"/>
    </row>
    <row r="1540" spans="14:15">
      <c r="N1540" s="4"/>
      <c r="O1540" s="4"/>
    </row>
    <row r="1541" spans="14:15">
      <c r="N1541" s="4"/>
      <c r="O1541" s="4"/>
    </row>
    <row r="1542" spans="14:15">
      <c r="N1542" s="4"/>
      <c r="O1542" s="4"/>
    </row>
    <row r="1543" spans="14:15">
      <c r="N1543" s="4"/>
      <c r="O1543" s="4"/>
    </row>
    <row r="1544" spans="14:15">
      <c r="N1544" s="4"/>
      <c r="O1544" s="4"/>
    </row>
    <row r="1545" spans="14:15">
      <c r="N1545" s="4"/>
      <c r="O1545" s="4"/>
    </row>
    <row r="1546" spans="14:15">
      <c r="N1546" s="4"/>
      <c r="O1546" s="4"/>
    </row>
    <row r="1547" spans="14:15">
      <c r="N1547" s="4"/>
      <c r="O1547" s="4"/>
    </row>
    <row r="1548" spans="14:15">
      <c r="N1548" s="4"/>
      <c r="O1548" s="4"/>
    </row>
    <row r="1549" spans="14:15">
      <c r="N1549" s="4"/>
      <c r="O1549" s="4"/>
    </row>
    <row r="1550" spans="14:15">
      <c r="N1550" s="4"/>
      <c r="O1550" s="4"/>
    </row>
    <row r="1551" spans="14:15">
      <c r="N1551" s="4"/>
      <c r="O1551" s="4"/>
    </row>
    <row r="1552" spans="14:15">
      <c r="N1552" s="4"/>
      <c r="O1552" s="4"/>
    </row>
    <row r="1553" spans="14:15">
      <c r="N1553" s="4"/>
      <c r="O1553" s="4"/>
    </row>
    <row r="1554" spans="14:15">
      <c r="N1554" s="4"/>
      <c r="O1554" s="4"/>
    </row>
    <row r="1555" spans="14:15">
      <c r="N1555" s="4"/>
      <c r="O1555" s="4"/>
    </row>
    <row r="1556" spans="14:15">
      <c r="N1556" s="4"/>
      <c r="O1556" s="4"/>
    </row>
    <row r="1557" spans="14:15">
      <c r="N1557" s="4"/>
      <c r="O1557" s="4"/>
    </row>
    <row r="1558" spans="14:15">
      <c r="N1558" s="4"/>
      <c r="O1558" s="4"/>
    </row>
    <row r="1559" spans="14:15">
      <c r="N1559" s="4"/>
      <c r="O1559" s="4"/>
    </row>
    <row r="1560" spans="14:15">
      <c r="N1560" s="4"/>
      <c r="O1560" s="4"/>
    </row>
    <row r="1561" spans="14:15">
      <c r="N1561" s="4"/>
      <c r="O1561" s="4"/>
    </row>
    <row r="1562" spans="14:15">
      <c r="N1562" s="4"/>
      <c r="O1562" s="4"/>
    </row>
    <row r="1563" spans="14:15">
      <c r="N1563" s="4"/>
      <c r="O1563" s="4"/>
    </row>
    <row r="1564" spans="14:15">
      <c r="N1564" s="4"/>
      <c r="O1564" s="4"/>
    </row>
    <row r="1565" spans="14:15">
      <c r="N1565" s="4"/>
      <c r="O1565" s="4"/>
    </row>
    <row r="1566" spans="14:15">
      <c r="N1566" s="4"/>
      <c r="O1566" s="4"/>
    </row>
    <row r="1567" spans="14:15">
      <c r="N1567" s="4"/>
      <c r="O1567" s="4"/>
    </row>
    <row r="1568" spans="14:15">
      <c r="N1568" s="4"/>
      <c r="O1568" s="4"/>
    </row>
    <row r="1569" spans="14:15">
      <c r="N1569" s="4"/>
      <c r="O1569" s="4"/>
    </row>
    <row r="1570" spans="14:15">
      <c r="N1570" s="4"/>
      <c r="O1570" s="4"/>
    </row>
    <row r="1571" spans="14:15">
      <c r="N1571" s="4"/>
      <c r="O1571" s="4"/>
    </row>
    <row r="1572" spans="14:15">
      <c r="N1572" s="4"/>
      <c r="O1572" s="4"/>
    </row>
    <row r="1573" spans="14:15">
      <c r="N1573" s="4"/>
      <c r="O1573" s="4"/>
    </row>
    <row r="1574" spans="14:15">
      <c r="N1574" s="4"/>
      <c r="O1574" s="4"/>
    </row>
    <row r="1575" spans="14:15">
      <c r="N1575" s="4"/>
      <c r="O1575" s="4"/>
    </row>
    <row r="1576" spans="14:15">
      <c r="N1576" s="4"/>
      <c r="O1576" s="4"/>
    </row>
    <row r="1577" spans="14:15">
      <c r="N1577" s="4"/>
      <c r="O1577" s="4"/>
    </row>
    <row r="1578" spans="14:15">
      <c r="N1578" s="4"/>
      <c r="O1578" s="4"/>
    </row>
    <row r="1579" spans="14:15">
      <c r="N1579" s="4"/>
      <c r="O1579" s="4"/>
    </row>
    <row r="1580" spans="14:15">
      <c r="N1580" s="4"/>
      <c r="O1580" s="4"/>
    </row>
    <row r="1581" spans="14:15">
      <c r="N1581" s="4"/>
      <c r="O1581" s="4"/>
    </row>
    <row r="1582" spans="14:15">
      <c r="N1582" s="4"/>
      <c r="O1582" s="4"/>
    </row>
    <row r="1583" spans="14:15">
      <c r="N1583" s="4"/>
      <c r="O1583" s="4"/>
    </row>
    <row r="1584" spans="14:15">
      <c r="N1584" s="4"/>
      <c r="O1584" s="4"/>
    </row>
    <row r="1585" spans="14:15">
      <c r="N1585" s="4"/>
      <c r="O1585" s="4"/>
    </row>
    <row r="1586" spans="14:15">
      <c r="N1586" s="4"/>
      <c r="O1586" s="4"/>
    </row>
    <row r="1587" spans="14:15">
      <c r="N1587" s="4"/>
      <c r="O1587" s="4"/>
    </row>
    <row r="1588" spans="14:15">
      <c r="N1588" s="4"/>
      <c r="O1588" s="4"/>
    </row>
    <row r="1589" spans="14:15">
      <c r="N1589" s="4"/>
      <c r="O1589" s="4"/>
    </row>
    <row r="1590" spans="14:15">
      <c r="N1590" s="4"/>
      <c r="O1590" s="4"/>
    </row>
    <row r="1591" spans="14:15">
      <c r="N1591" s="4"/>
      <c r="O1591" s="4"/>
    </row>
    <row r="1592" spans="14:15">
      <c r="N1592" s="4"/>
      <c r="O1592" s="4"/>
    </row>
    <row r="1593" spans="14:15">
      <c r="N1593" s="4"/>
      <c r="O1593" s="4"/>
    </row>
    <row r="1594" spans="14:15">
      <c r="N1594" s="4"/>
      <c r="O1594" s="4"/>
    </row>
    <row r="1595" spans="14:15">
      <c r="N1595" s="4"/>
      <c r="O1595" s="4"/>
    </row>
    <row r="1596" spans="14:15">
      <c r="N1596" s="4"/>
      <c r="O1596" s="4"/>
    </row>
    <row r="1597" spans="14:15">
      <c r="N1597" s="4"/>
      <c r="O1597" s="4"/>
    </row>
    <row r="1598" spans="14:15">
      <c r="N1598" s="4"/>
      <c r="O1598" s="4"/>
    </row>
    <row r="1599" spans="14:15">
      <c r="N1599" s="4"/>
      <c r="O1599" s="4"/>
    </row>
    <row r="1600" spans="14:15">
      <c r="N1600" s="4"/>
      <c r="O1600" s="4"/>
    </row>
    <row r="1601" spans="14:15">
      <c r="N1601" s="4"/>
      <c r="O1601" s="4"/>
    </row>
    <row r="1602" spans="14:15">
      <c r="N1602" s="4"/>
      <c r="O1602" s="4"/>
    </row>
    <row r="1603" spans="14:15">
      <c r="N1603" s="4"/>
      <c r="O1603" s="4"/>
    </row>
    <row r="1604" spans="14:15">
      <c r="N1604" s="4"/>
      <c r="O1604" s="4"/>
    </row>
    <row r="1605" spans="14:15">
      <c r="N1605" s="4"/>
      <c r="O1605" s="4"/>
    </row>
    <row r="1606" spans="14:15">
      <c r="N1606" s="4"/>
      <c r="O1606" s="4"/>
    </row>
    <row r="1607" spans="14:15">
      <c r="N1607" s="4"/>
      <c r="O1607" s="4"/>
    </row>
    <row r="1608" spans="14:15">
      <c r="N1608" s="4"/>
      <c r="O1608" s="4"/>
    </row>
    <row r="1609" spans="14:15">
      <c r="N1609" s="4"/>
      <c r="O1609" s="4"/>
    </row>
    <row r="1610" spans="14:15">
      <c r="N1610" s="4"/>
      <c r="O1610" s="4"/>
    </row>
    <row r="1611" spans="14:15">
      <c r="N1611" s="4"/>
      <c r="O1611" s="4"/>
    </row>
    <row r="1612" spans="14:15">
      <c r="N1612" s="4"/>
      <c r="O1612" s="4"/>
    </row>
    <row r="1613" spans="14:15">
      <c r="N1613" s="4"/>
      <c r="O1613" s="4"/>
    </row>
    <row r="1614" spans="14:15">
      <c r="N1614" s="4"/>
      <c r="O1614" s="4"/>
    </row>
    <row r="1615" spans="14:15">
      <c r="N1615" s="4"/>
      <c r="O1615" s="4"/>
    </row>
    <row r="1616" spans="14:15">
      <c r="N1616" s="4"/>
      <c r="O1616" s="4"/>
    </row>
    <row r="1617" spans="14:15">
      <c r="N1617" s="4"/>
      <c r="O1617" s="4"/>
    </row>
    <row r="1618" spans="14:15">
      <c r="N1618" s="4"/>
      <c r="O1618" s="4"/>
    </row>
    <row r="1619" spans="14:15">
      <c r="N1619" s="4"/>
      <c r="O1619" s="4"/>
    </row>
    <row r="1620" spans="14:15">
      <c r="N1620" s="4"/>
      <c r="O1620" s="4"/>
    </row>
    <row r="1621" spans="14:15">
      <c r="N1621" s="4"/>
      <c r="O1621" s="4"/>
    </row>
    <row r="1622" spans="14:15">
      <c r="N1622" s="4"/>
      <c r="O1622" s="4"/>
    </row>
    <row r="1623" spans="14:15">
      <c r="N1623" s="4"/>
      <c r="O1623" s="4"/>
    </row>
    <row r="1624" spans="14:15">
      <c r="N1624" s="4"/>
      <c r="O1624" s="4"/>
    </row>
    <row r="1625" spans="14:15">
      <c r="N1625" s="4"/>
      <c r="O1625" s="4"/>
    </row>
    <row r="1626" spans="14:15">
      <c r="N1626" s="4"/>
      <c r="O1626" s="4"/>
    </row>
    <row r="1627" spans="14:15">
      <c r="N1627" s="4"/>
      <c r="O1627" s="4"/>
    </row>
    <row r="1628" spans="14:15">
      <c r="N1628" s="4"/>
      <c r="O1628" s="4"/>
    </row>
    <row r="1629" spans="14:15">
      <c r="N1629" s="4"/>
      <c r="O1629" s="4"/>
    </row>
    <row r="1630" spans="14:15">
      <c r="N1630" s="4"/>
      <c r="O1630" s="4"/>
    </row>
    <row r="1631" spans="14:15">
      <c r="N1631" s="4"/>
      <c r="O1631" s="4"/>
    </row>
    <row r="1632" spans="14:15">
      <c r="N1632" s="4"/>
      <c r="O1632" s="4"/>
    </row>
    <row r="1633" spans="14:15">
      <c r="N1633" s="4"/>
      <c r="O1633" s="4"/>
    </row>
    <row r="1634" spans="14:15">
      <c r="N1634" s="4"/>
      <c r="O1634" s="4"/>
    </row>
    <row r="1635" spans="14:15">
      <c r="N1635" s="4"/>
      <c r="O1635" s="4"/>
    </row>
    <row r="1636" spans="14:15">
      <c r="N1636" s="4"/>
      <c r="O1636" s="4"/>
    </row>
    <row r="1637" spans="14:15">
      <c r="N1637" s="4"/>
      <c r="O1637" s="4"/>
    </row>
    <row r="1638" spans="14:15">
      <c r="N1638" s="4"/>
      <c r="O1638" s="4"/>
    </row>
    <row r="1639" spans="14:15">
      <c r="N1639" s="4"/>
      <c r="O1639" s="4"/>
    </row>
    <row r="1640" spans="14:15">
      <c r="N1640" s="4"/>
      <c r="O1640" s="4"/>
    </row>
    <row r="1641" spans="14:15">
      <c r="N1641" s="4"/>
      <c r="O1641" s="4"/>
    </row>
    <row r="1642" spans="14:15">
      <c r="N1642" s="4"/>
      <c r="O1642" s="4"/>
    </row>
    <row r="1643" spans="14:15">
      <c r="N1643" s="4"/>
      <c r="O1643" s="4"/>
    </row>
    <row r="1644" spans="14:15">
      <c r="N1644" s="4"/>
      <c r="O1644" s="4"/>
    </row>
    <row r="1645" spans="14:15">
      <c r="N1645" s="4"/>
      <c r="O1645" s="4"/>
    </row>
    <row r="1646" spans="14:15">
      <c r="N1646" s="4"/>
      <c r="O1646" s="4"/>
    </row>
    <row r="1647" spans="14:15">
      <c r="N1647" s="4"/>
      <c r="O1647" s="4"/>
    </row>
    <row r="1648" spans="14:15">
      <c r="N1648" s="4"/>
      <c r="O1648" s="4"/>
    </row>
    <row r="1649" spans="14:15">
      <c r="N1649" s="4"/>
      <c r="O1649" s="4"/>
    </row>
    <row r="1650" spans="14:15">
      <c r="N1650" s="4"/>
      <c r="O1650" s="4"/>
    </row>
    <row r="1651" spans="14:15">
      <c r="N1651" s="4"/>
      <c r="O1651" s="4"/>
    </row>
    <row r="1652" spans="14:15">
      <c r="N1652" s="4"/>
      <c r="O1652" s="4"/>
    </row>
    <row r="1653" spans="14:15">
      <c r="N1653" s="4"/>
      <c r="O1653" s="4"/>
    </row>
    <row r="1654" spans="14:15">
      <c r="N1654" s="4"/>
      <c r="O1654" s="4"/>
    </row>
    <row r="1655" spans="14:15">
      <c r="N1655" s="4"/>
      <c r="O1655" s="4"/>
    </row>
    <row r="1656" spans="14:15">
      <c r="N1656" s="4"/>
      <c r="O1656" s="4"/>
    </row>
    <row r="1657" spans="14:15">
      <c r="N1657" s="4"/>
      <c r="O1657" s="4"/>
    </row>
    <row r="1658" spans="14:15">
      <c r="N1658" s="4"/>
      <c r="O1658" s="4"/>
    </row>
    <row r="1659" spans="14:15">
      <c r="N1659" s="4"/>
      <c r="O1659" s="4"/>
    </row>
    <row r="1660" spans="14:15">
      <c r="N1660" s="4"/>
      <c r="O1660" s="4"/>
    </row>
    <row r="1661" spans="14:15">
      <c r="N1661" s="4"/>
      <c r="O1661" s="4"/>
    </row>
    <row r="1662" spans="14:15">
      <c r="N1662" s="4"/>
      <c r="O1662" s="4"/>
    </row>
    <row r="1663" spans="14:15">
      <c r="N1663" s="4"/>
      <c r="O1663" s="4"/>
    </row>
    <row r="1664" spans="14:15">
      <c r="N1664" s="4"/>
      <c r="O1664" s="4"/>
    </row>
    <row r="1665" spans="14:15">
      <c r="N1665" s="4"/>
      <c r="O1665" s="4"/>
    </row>
    <row r="1666" spans="14:15">
      <c r="N1666" s="4"/>
      <c r="O1666" s="4"/>
    </row>
    <row r="1667" spans="14:15">
      <c r="N1667" s="4"/>
      <c r="O1667" s="4"/>
    </row>
    <row r="1668" spans="14:15">
      <c r="N1668" s="4"/>
      <c r="O1668" s="4"/>
    </row>
    <row r="1669" spans="14:15">
      <c r="N1669" s="4"/>
      <c r="O1669" s="4"/>
    </row>
    <row r="1670" spans="14:15">
      <c r="N1670" s="4"/>
      <c r="O1670" s="4"/>
    </row>
    <row r="1671" spans="14:15">
      <c r="N1671" s="4"/>
      <c r="O1671" s="4"/>
    </row>
    <row r="1672" spans="14:15">
      <c r="N1672" s="4"/>
      <c r="O1672" s="4"/>
    </row>
    <row r="1673" spans="14:15">
      <c r="N1673" s="4"/>
      <c r="O1673" s="4"/>
    </row>
    <row r="1674" spans="14:15">
      <c r="N1674" s="4"/>
      <c r="O1674" s="4"/>
    </row>
    <row r="1675" spans="14:15">
      <c r="N1675" s="4"/>
      <c r="O1675" s="4"/>
    </row>
    <row r="1676" spans="14:15">
      <c r="N1676" s="4"/>
      <c r="O1676" s="4"/>
    </row>
    <row r="1677" spans="14:15">
      <c r="N1677" s="4"/>
      <c r="O1677" s="4"/>
    </row>
    <row r="1678" spans="14:15">
      <c r="N1678" s="4"/>
      <c r="O1678" s="4"/>
    </row>
    <row r="1679" spans="14:15">
      <c r="N1679" s="4"/>
      <c r="O1679" s="4"/>
    </row>
    <row r="1680" spans="14:15">
      <c r="N1680" s="4"/>
      <c r="O1680" s="4"/>
    </row>
    <row r="1681" spans="14:15">
      <c r="N1681" s="4"/>
      <c r="O1681" s="4"/>
    </row>
    <row r="1682" spans="14:15">
      <c r="N1682" s="4"/>
      <c r="O1682" s="4"/>
    </row>
    <row r="1683" spans="14:15">
      <c r="N1683" s="4"/>
      <c r="O1683" s="4"/>
    </row>
    <row r="1684" spans="14:15">
      <c r="N1684" s="4"/>
      <c r="O1684" s="4"/>
    </row>
    <row r="1685" spans="14:15">
      <c r="N1685" s="4"/>
      <c r="O1685" s="4"/>
    </row>
    <row r="1686" spans="14:15">
      <c r="N1686" s="4"/>
      <c r="O1686" s="4"/>
    </row>
    <row r="1687" spans="14:15">
      <c r="N1687" s="4"/>
      <c r="O1687" s="4"/>
    </row>
    <row r="1688" spans="14:15">
      <c r="N1688" s="4"/>
      <c r="O1688" s="4"/>
    </row>
    <row r="1689" spans="14:15">
      <c r="N1689" s="4"/>
      <c r="O1689" s="4"/>
    </row>
    <row r="1690" spans="14:15">
      <c r="N1690" s="4"/>
      <c r="O1690" s="4"/>
    </row>
    <row r="1691" spans="14:15">
      <c r="N1691" s="4"/>
      <c r="O1691" s="4"/>
    </row>
    <row r="1692" spans="14:15">
      <c r="N1692" s="4"/>
      <c r="O1692" s="4"/>
    </row>
    <row r="1693" spans="14:15">
      <c r="N1693" s="4"/>
      <c r="O1693" s="4"/>
    </row>
    <row r="1694" spans="14:15">
      <c r="N1694" s="4"/>
      <c r="O1694" s="4"/>
    </row>
    <row r="1695" spans="14:15">
      <c r="N1695" s="4"/>
      <c r="O1695" s="4"/>
    </row>
    <row r="1696" spans="14:15">
      <c r="N1696" s="4"/>
      <c r="O1696" s="4"/>
    </row>
    <row r="1697" spans="14:15">
      <c r="N1697" s="4"/>
      <c r="O1697" s="4"/>
    </row>
    <row r="1698" spans="14:15">
      <c r="N1698" s="4"/>
      <c r="O1698" s="4"/>
    </row>
    <row r="1699" spans="14:15">
      <c r="N1699" s="4"/>
      <c r="O1699" s="4"/>
    </row>
    <row r="1700" spans="14:15">
      <c r="N1700" s="4"/>
      <c r="O1700" s="4"/>
    </row>
    <row r="1701" spans="14:15">
      <c r="N1701" s="4"/>
      <c r="O1701" s="4"/>
    </row>
    <row r="1702" spans="14:15">
      <c r="N1702" s="4"/>
      <c r="O1702" s="4"/>
    </row>
    <row r="1703" spans="14:15">
      <c r="N1703" s="4"/>
      <c r="O1703" s="4"/>
    </row>
    <row r="1704" spans="14:15">
      <c r="N1704" s="4"/>
      <c r="O1704" s="4"/>
    </row>
    <row r="1705" spans="14:15">
      <c r="N1705" s="4"/>
      <c r="O1705" s="4"/>
    </row>
    <row r="1706" spans="14:15">
      <c r="N1706" s="4"/>
      <c r="O1706" s="4"/>
    </row>
    <row r="1707" spans="14:15">
      <c r="N1707" s="4"/>
      <c r="O1707" s="4"/>
    </row>
    <row r="1708" spans="14:15">
      <c r="N1708" s="4"/>
      <c r="O1708" s="4"/>
    </row>
    <row r="1709" spans="14:15">
      <c r="N1709" s="4"/>
      <c r="O1709" s="4"/>
    </row>
    <row r="1710" spans="14:15">
      <c r="N1710" s="4"/>
      <c r="O1710" s="4"/>
    </row>
    <row r="1711" spans="14:15">
      <c r="N1711" s="4"/>
      <c r="O1711" s="4"/>
    </row>
    <row r="1712" spans="14:15">
      <c r="N1712" s="4"/>
      <c r="O1712" s="4"/>
    </row>
    <row r="1713" spans="14:15">
      <c r="N1713" s="4"/>
      <c r="O1713" s="4"/>
    </row>
    <row r="1714" spans="14:15">
      <c r="N1714" s="4"/>
      <c r="O1714" s="4"/>
    </row>
    <row r="1715" spans="14:15">
      <c r="N1715" s="4"/>
      <c r="O1715" s="4"/>
    </row>
    <row r="1716" spans="14:15">
      <c r="N1716" s="4"/>
      <c r="O1716" s="4"/>
    </row>
    <row r="1717" spans="14:15">
      <c r="N1717" s="4"/>
      <c r="O1717" s="4"/>
    </row>
    <row r="1718" spans="14:15">
      <c r="N1718" s="4"/>
      <c r="O1718" s="4"/>
    </row>
    <row r="1719" spans="14:15">
      <c r="N1719" s="4"/>
      <c r="O1719" s="4"/>
    </row>
    <row r="1720" spans="14:15">
      <c r="N1720" s="4"/>
      <c r="O1720" s="4"/>
    </row>
    <row r="1721" spans="14:15">
      <c r="N1721" s="4"/>
      <c r="O1721" s="4"/>
    </row>
    <row r="1722" spans="14:15">
      <c r="N1722" s="4"/>
      <c r="O1722" s="4"/>
    </row>
    <row r="1723" spans="14:15">
      <c r="N1723" s="4"/>
      <c r="O1723" s="4"/>
    </row>
    <row r="1724" spans="14:15">
      <c r="N1724" s="4"/>
      <c r="O1724" s="4"/>
    </row>
    <row r="1725" spans="14:15">
      <c r="N1725" s="4"/>
      <c r="O1725" s="4"/>
    </row>
    <row r="1726" spans="14:15">
      <c r="N1726" s="4"/>
      <c r="O1726" s="4"/>
    </row>
    <row r="1727" spans="14:15">
      <c r="N1727" s="4"/>
      <c r="O1727" s="4"/>
    </row>
    <row r="1728" spans="14:15">
      <c r="N1728" s="4"/>
      <c r="O1728" s="4"/>
    </row>
    <row r="1729" spans="14:15">
      <c r="N1729" s="4"/>
      <c r="O1729" s="4"/>
    </row>
    <row r="1730" spans="14:15">
      <c r="N1730" s="4"/>
      <c r="O1730" s="4"/>
    </row>
    <row r="1731" spans="14:15">
      <c r="N1731" s="4"/>
      <c r="O1731" s="4"/>
    </row>
    <row r="1732" spans="14:15">
      <c r="N1732" s="4"/>
      <c r="O1732" s="4"/>
    </row>
    <row r="1733" spans="14:15">
      <c r="N1733" s="4"/>
      <c r="O1733" s="4"/>
    </row>
    <row r="1734" spans="14:15">
      <c r="N1734" s="4"/>
      <c r="O1734" s="4"/>
    </row>
    <row r="1735" spans="14:15">
      <c r="N1735" s="4"/>
      <c r="O1735" s="4"/>
    </row>
    <row r="1736" spans="14:15">
      <c r="N1736" s="4"/>
      <c r="O1736" s="4"/>
    </row>
    <row r="1737" spans="14:15">
      <c r="N1737" s="4"/>
      <c r="O1737" s="4"/>
    </row>
    <row r="1738" spans="14:15">
      <c r="N1738" s="4"/>
      <c r="O1738" s="4"/>
    </row>
    <row r="1739" spans="14:15">
      <c r="N1739" s="4"/>
      <c r="O1739" s="4"/>
    </row>
    <row r="1740" spans="14:15">
      <c r="N1740" s="4"/>
      <c r="O1740" s="4"/>
    </row>
    <row r="1741" spans="14:15">
      <c r="N1741" s="4"/>
      <c r="O1741" s="4"/>
    </row>
    <row r="1742" spans="14:15">
      <c r="N1742" s="4"/>
      <c r="O1742" s="4"/>
    </row>
    <row r="1743" spans="14:15">
      <c r="N1743" s="4"/>
      <c r="O1743" s="4"/>
    </row>
    <row r="1744" spans="14:15">
      <c r="N1744" s="4"/>
      <c r="O1744" s="4"/>
    </row>
    <row r="1745" spans="14:15">
      <c r="N1745" s="4"/>
      <c r="O1745" s="4"/>
    </row>
    <row r="1746" spans="14:15">
      <c r="N1746" s="4"/>
      <c r="O1746" s="4"/>
    </row>
    <row r="1747" spans="14:15">
      <c r="N1747" s="4"/>
      <c r="O1747" s="4"/>
    </row>
    <row r="1748" spans="14:15">
      <c r="N1748" s="4"/>
      <c r="O1748" s="4"/>
    </row>
    <row r="1749" spans="14:15">
      <c r="N1749" s="4"/>
      <c r="O1749" s="4"/>
    </row>
    <row r="1750" spans="14:15">
      <c r="N1750" s="4"/>
      <c r="O1750" s="4"/>
    </row>
    <row r="1751" spans="14:15">
      <c r="N1751" s="4"/>
      <c r="O1751" s="4"/>
    </row>
    <row r="1752" spans="14:15">
      <c r="N1752" s="4"/>
      <c r="O1752" s="4"/>
    </row>
    <row r="1753" spans="14:15">
      <c r="N1753" s="4"/>
      <c r="O1753" s="4"/>
    </row>
    <row r="1754" spans="14:15">
      <c r="N1754" s="4"/>
      <c r="O1754" s="4"/>
    </row>
    <row r="1755" spans="14:15">
      <c r="N1755" s="4"/>
      <c r="O1755" s="4"/>
    </row>
    <row r="1756" spans="14:15">
      <c r="N1756" s="4"/>
      <c r="O1756" s="4"/>
    </row>
    <row r="1757" spans="14:15">
      <c r="N1757" s="4"/>
      <c r="O1757" s="4"/>
    </row>
    <row r="1758" spans="14:15">
      <c r="N1758" s="4"/>
      <c r="O1758" s="4"/>
    </row>
    <row r="1759" spans="14:15">
      <c r="N1759" s="4"/>
      <c r="O1759" s="4"/>
    </row>
    <row r="1760" spans="14:15">
      <c r="N1760" s="4"/>
      <c r="O1760" s="4"/>
    </row>
    <row r="1761" spans="14:15">
      <c r="N1761" s="4"/>
      <c r="O1761" s="4"/>
    </row>
    <row r="1762" spans="14:15">
      <c r="N1762" s="4"/>
      <c r="O1762" s="4"/>
    </row>
    <row r="1763" spans="14:15">
      <c r="N1763" s="4"/>
      <c r="O1763" s="4"/>
    </row>
    <row r="1764" spans="14:15">
      <c r="N1764" s="4"/>
      <c r="O1764" s="4"/>
    </row>
    <row r="1765" spans="14:15">
      <c r="N1765" s="4"/>
      <c r="O1765" s="4"/>
    </row>
    <row r="1766" spans="14:15">
      <c r="N1766" s="4"/>
      <c r="O1766" s="4"/>
    </row>
    <row r="1767" spans="14:15">
      <c r="N1767" s="4"/>
      <c r="O1767" s="4"/>
    </row>
    <row r="1768" spans="14:15">
      <c r="N1768" s="4"/>
      <c r="O1768" s="4"/>
    </row>
    <row r="1769" spans="14:15">
      <c r="N1769" s="4"/>
      <c r="O1769" s="4"/>
    </row>
    <row r="1770" spans="14:15">
      <c r="N1770" s="4"/>
      <c r="O1770" s="4"/>
    </row>
    <row r="1771" spans="14:15">
      <c r="N1771" s="4"/>
      <c r="O1771" s="4"/>
    </row>
    <row r="1772" spans="14:15">
      <c r="N1772" s="4"/>
      <c r="O1772" s="4"/>
    </row>
    <row r="1773" spans="14:15">
      <c r="N1773" s="4"/>
      <c r="O1773" s="4"/>
    </row>
    <row r="1774" spans="14:15">
      <c r="N1774" s="4"/>
      <c r="O1774" s="4"/>
    </row>
    <row r="1775" spans="14:15">
      <c r="N1775" s="4"/>
      <c r="O1775" s="4"/>
    </row>
    <row r="1776" spans="14:15">
      <c r="N1776" s="4"/>
      <c r="O1776" s="4"/>
    </row>
    <row r="1777" spans="14:15">
      <c r="N1777" s="4"/>
      <c r="O1777" s="4"/>
    </row>
    <row r="1778" spans="14:15">
      <c r="N1778" s="4"/>
      <c r="O1778" s="4"/>
    </row>
    <row r="1779" spans="14:15">
      <c r="N1779" s="4"/>
      <c r="O1779" s="4"/>
    </row>
    <row r="1780" spans="14:15">
      <c r="N1780" s="4"/>
      <c r="O1780" s="4"/>
    </row>
    <row r="1781" spans="14:15">
      <c r="N1781" s="4"/>
      <c r="O1781" s="4"/>
    </row>
    <row r="1782" spans="14:15">
      <c r="N1782" s="4"/>
      <c r="O1782" s="4"/>
    </row>
    <row r="1783" spans="14:15">
      <c r="N1783" s="4"/>
      <c r="O1783" s="4"/>
    </row>
    <row r="1784" spans="14:15">
      <c r="N1784" s="4"/>
      <c r="O1784" s="4"/>
    </row>
    <row r="1785" spans="14:15">
      <c r="N1785" s="4"/>
      <c r="O1785" s="4"/>
    </row>
    <row r="1786" spans="14:15">
      <c r="N1786" s="4"/>
      <c r="O1786" s="4"/>
    </row>
    <row r="1787" spans="14:15">
      <c r="N1787" s="4"/>
      <c r="O1787" s="4"/>
    </row>
    <row r="1788" spans="14:15">
      <c r="N1788" s="4"/>
      <c r="O1788" s="4"/>
    </row>
    <row r="1789" spans="14:15">
      <c r="N1789" s="4"/>
      <c r="O1789" s="4"/>
    </row>
    <row r="1790" spans="14:15">
      <c r="N1790" s="4"/>
      <c r="O1790" s="4"/>
    </row>
    <row r="1791" spans="14:15">
      <c r="N1791" s="4"/>
      <c r="O1791" s="4"/>
    </row>
    <row r="1792" spans="14:15">
      <c r="N1792" s="4"/>
      <c r="O1792" s="4"/>
    </row>
    <row r="1793" spans="14:15">
      <c r="N1793" s="4"/>
      <c r="O1793" s="4"/>
    </row>
    <row r="1794" spans="14:15">
      <c r="N1794" s="4"/>
      <c r="O1794" s="4"/>
    </row>
    <row r="1795" spans="14:15">
      <c r="N1795" s="4"/>
      <c r="O1795" s="4"/>
    </row>
    <row r="1796" spans="14:15">
      <c r="N1796" s="4"/>
      <c r="O1796" s="4"/>
    </row>
    <row r="1797" spans="14:15">
      <c r="N1797" s="4"/>
      <c r="O1797" s="4"/>
    </row>
    <row r="1798" spans="14:15">
      <c r="N1798" s="4"/>
      <c r="O1798" s="4"/>
    </row>
    <row r="1799" spans="14:15">
      <c r="N1799" s="4"/>
      <c r="O1799" s="4"/>
    </row>
    <row r="1800" spans="14:15">
      <c r="N1800" s="4"/>
      <c r="O1800" s="4"/>
    </row>
    <row r="1801" spans="14:15">
      <c r="N1801" s="4"/>
      <c r="O1801" s="4"/>
    </row>
    <row r="1802" spans="14:15">
      <c r="N1802" s="4"/>
      <c r="O1802" s="4"/>
    </row>
    <row r="1803" spans="14:15">
      <c r="N1803" s="4"/>
      <c r="O1803" s="4"/>
    </row>
    <row r="1804" spans="14:15">
      <c r="N1804" s="4"/>
      <c r="O1804" s="4"/>
    </row>
    <row r="1805" spans="14:15">
      <c r="N1805" s="4"/>
      <c r="O1805" s="4"/>
    </row>
    <row r="1806" spans="14:15">
      <c r="N1806" s="4"/>
      <c r="O1806" s="4"/>
    </row>
    <row r="1807" spans="14:15">
      <c r="N1807" s="4"/>
      <c r="O1807" s="4"/>
    </row>
    <row r="1808" spans="14:15">
      <c r="N1808" s="4"/>
      <c r="O1808" s="4"/>
    </row>
    <row r="1809" spans="14:15">
      <c r="N1809" s="4"/>
      <c r="O1809" s="4"/>
    </row>
    <row r="1810" spans="14:15">
      <c r="N1810" s="4"/>
      <c r="O1810" s="4"/>
    </row>
    <row r="1811" spans="14:15">
      <c r="N1811" s="4"/>
      <c r="O1811" s="4"/>
    </row>
    <row r="1812" spans="14:15">
      <c r="N1812" s="4"/>
      <c r="O1812" s="4"/>
    </row>
    <row r="1813" spans="14:15">
      <c r="N1813" s="4"/>
      <c r="O1813" s="4"/>
    </row>
    <row r="1814" spans="14:15">
      <c r="N1814" s="4"/>
      <c r="O1814" s="4"/>
    </row>
    <row r="1815" spans="14:15">
      <c r="N1815" s="4"/>
      <c r="O1815" s="4"/>
    </row>
    <row r="1816" spans="14:15">
      <c r="N1816" s="4"/>
      <c r="O1816" s="4"/>
    </row>
    <row r="1817" spans="14:15">
      <c r="N1817" s="4"/>
      <c r="O1817" s="4"/>
    </row>
    <row r="1818" spans="14:15">
      <c r="N1818" s="4"/>
      <c r="O1818" s="4"/>
    </row>
    <row r="1819" spans="14:15">
      <c r="N1819" s="4"/>
      <c r="O1819" s="4"/>
    </row>
    <row r="1820" spans="14:15">
      <c r="N1820" s="4"/>
      <c r="O1820" s="4"/>
    </row>
    <row r="1821" spans="14:15">
      <c r="N1821" s="4"/>
      <c r="O1821" s="4"/>
    </row>
    <row r="1822" spans="14:15">
      <c r="N1822" s="4"/>
      <c r="O1822" s="4"/>
    </row>
    <row r="1823" spans="14:15">
      <c r="N1823" s="4"/>
      <c r="O1823" s="4"/>
    </row>
    <row r="1824" spans="14:15">
      <c r="N1824" s="4"/>
      <c r="O1824" s="4"/>
    </row>
    <row r="1825" spans="14:15">
      <c r="N1825" s="4"/>
      <c r="O1825" s="4"/>
    </row>
    <row r="1826" spans="14:15">
      <c r="N1826" s="4"/>
      <c r="O1826" s="4"/>
    </row>
    <row r="1827" spans="14:15">
      <c r="N1827" s="4"/>
      <c r="O1827" s="4"/>
    </row>
    <row r="1828" spans="14:15">
      <c r="N1828" s="4"/>
      <c r="O1828" s="4"/>
    </row>
    <row r="1829" spans="14:15">
      <c r="N1829" s="4"/>
      <c r="O1829" s="4"/>
    </row>
    <row r="1830" spans="14:15">
      <c r="N1830" s="4"/>
      <c r="O1830" s="4"/>
    </row>
    <row r="1831" spans="14:15">
      <c r="N1831" s="4"/>
      <c r="O1831" s="4"/>
    </row>
    <row r="1832" spans="14:15">
      <c r="N1832" s="4"/>
      <c r="O1832" s="4"/>
    </row>
    <row r="1833" spans="14:15">
      <c r="N1833" s="4"/>
      <c r="O1833" s="4"/>
    </row>
    <row r="1834" spans="14:15">
      <c r="N1834" s="4"/>
      <c r="O1834" s="4"/>
    </row>
    <row r="1835" spans="14:15">
      <c r="N1835" s="4"/>
      <c r="O1835" s="4"/>
    </row>
    <row r="1836" spans="14:15">
      <c r="N1836" s="4"/>
      <c r="O1836" s="4"/>
    </row>
    <row r="1837" spans="14:15">
      <c r="N1837" s="4"/>
      <c r="O1837" s="4"/>
    </row>
    <row r="1838" spans="14:15">
      <c r="N1838" s="4"/>
      <c r="O1838" s="4"/>
    </row>
    <row r="1839" spans="14:15">
      <c r="N1839" s="4"/>
      <c r="O1839" s="4"/>
    </row>
    <row r="1840" spans="14:15">
      <c r="N1840" s="4"/>
      <c r="O1840" s="4"/>
    </row>
    <row r="1841" spans="14:15">
      <c r="N1841" s="4"/>
      <c r="O1841" s="4"/>
    </row>
    <row r="1842" spans="14:15">
      <c r="N1842" s="4"/>
      <c r="O1842" s="4"/>
    </row>
    <row r="1843" spans="14:15">
      <c r="N1843" s="4"/>
      <c r="O1843" s="4"/>
    </row>
    <row r="1844" spans="14:15">
      <c r="N1844" s="4"/>
      <c r="O1844" s="4"/>
    </row>
    <row r="1845" spans="14:15">
      <c r="N1845" s="4"/>
      <c r="O1845" s="4"/>
    </row>
    <row r="1846" spans="14:15">
      <c r="N1846" s="4"/>
      <c r="O1846" s="4"/>
    </row>
    <row r="1847" spans="14:15">
      <c r="N1847" s="4"/>
      <c r="O1847" s="4"/>
    </row>
    <row r="1848" spans="14:15">
      <c r="N1848" s="4"/>
      <c r="O1848" s="4"/>
    </row>
    <row r="1849" spans="14:15">
      <c r="N1849" s="4"/>
      <c r="O1849" s="4"/>
    </row>
    <row r="1850" spans="14:15">
      <c r="N1850" s="4"/>
      <c r="O1850" s="4"/>
    </row>
    <row r="1851" spans="14:15">
      <c r="N1851" s="4"/>
      <c r="O1851" s="4"/>
    </row>
    <row r="1852" spans="14:15">
      <c r="N1852" s="4"/>
      <c r="O1852" s="4"/>
    </row>
    <row r="1853" spans="14:15">
      <c r="N1853" s="4"/>
      <c r="O1853" s="4"/>
    </row>
    <row r="1854" spans="14:15">
      <c r="N1854" s="4"/>
      <c r="O1854" s="4"/>
    </row>
    <row r="1855" spans="14:15">
      <c r="N1855" s="4"/>
      <c r="O1855" s="4"/>
    </row>
    <row r="1856" spans="14:15">
      <c r="N1856" s="4"/>
      <c r="O1856" s="4"/>
    </row>
    <row r="1857" spans="14:15">
      <c r="N1857" s="4"/>
      <c r="O1857" s="4"/>
    </row>
    <row r="1858" spans="14:15">
      <c r="N1858" s="4"/>
      <c r="O1858" s="4"/>
    </row>
    <row r="1859" spans="14:15">
      <c r="N1859" s="4"/>
      <c r="O1859" s="4"/>
    </row>
    <row r="1860" spans="14:15">
      <c r="N1860" s="4"/>
      <c r="O1860" s="4"/>
    </row>
    <row r="1861" spans="14:15">
      <c r="N1861" s="4"/>
      <c r="O1861" s="4"/>
    </row>
    <row r="1862" spans="14:15">
      <c r="N1862" s="4"/>
      <c r="O1862" s="4"/>
    </row>
    <row r="1863" spans="14:15">
      <c r="N1863" s="4"/>
      <c r="O1863" s="4"/>
    </row>
    <row r="1864" spans="14:15">
      <c r="N1864" s="4"/>
      <c r="O1864" s="4"/>
    </row>
    <row r="1865" spans="14:15">
      <c r="N1865" s="4"/>
      <c r="O1865" s="4"/>
    </row>
    <row r="1866" spans="14:15">
      <c r="N1866" s="4"/>
      <c r="O1866" s="4"/>
    </row>
    <row r="1867" spans="14:15">
      <c r="N1867" s="4"/>
      <c r="O1867" s="4"/>
    </row>
    <row r="1868" spans="14:15">
      <c r="N1868" s="4"/>
      <c r="O1868" s="4"/>
    </row>
    <row r="1869" spans="14:15">
      <c r="N1869" s="4"/>
      <c r="O1869" s="4"/>
    </row>
    <row r="1870" spans="14:15">
      <c r="N1870" s="4"/>
      <c r="O1870" s="4"/>
    </row>
    <row r="1871" spans="14:15">
      <c r="N1871" s="4"/>
      <c r="O1871" s="4"/>
    </row>
    <row r="1872" spans="14:15">
      <c r="N1872" s="4"/>
      <c r="O1872" s="4"/>
    </row>
    <row r="1873" spans="14:15">
      <c r="N1873" s="4"/>
      <c r="O1873" s="4"/>
    </row>
    <row r="1874" spans="14:15">
      <c r="N1874" s="4"/>
      <c r="O1874" s="4"/>
    </row>
    <row r="1875" spans="14:15">
      <c r="N1875" s="4"/>
      <c r="O1875" s="4"/>
    </row>
    <row r="1876" spans="14:15">
      <c r="N1876" s="4"/>
      <c r="O1876" s="4"/>
    </row>
    <row r="1877" spans="14:15">
      <c r="N1877" s="4"/>
      <c r="O1877" s="4"/>
    </row>
    <row r="1878" spans="14:15">
      <c r="N1878" s="4"/>
      <c r="O1878" s="4"/>
    </row>
    <row r="1879" spans="14:15">
      <c r="N1879" s="4"/>
      <c r="O1879" s="4"/>
    </row>
    <row r="1880" spans="14:15">
      <c r="N1880" s="4"/>
      <c r="O1880" s="4"/>
    </row>
    <row r="1881" spans="14:15">
      <c r="N1881" s="4"/>
      <c r="O1881" s="4"/>
    </row>
    <row r="1882" spans="14:15">
      <c r="N1882" s="4"/>
      <c r="O1882" s="4"/>
    </row>
    <row r="1883" spans="14:15">
      <c r="N1883" s="4"/>
      <c r="O1883" s="4"/>
    </row>
    <row r="1884" spans="14:15">
      <c r="N1884" s="4"/>
      <c r="O1884" s="4"/>
    </row>
    <row r="1885" spans="14:15">
      <c r="N1885" s="4"/>
      <c r="O1885" s="4"/>
    </row>
    <row r="1886" spans="14:15">
      <c r="N1886" s="4"/>
      <c r="O1886" s="4"/>
    </row>
    <row r="1887" spans="14:15">
      <c r="N1887" s="4"/>
      <c r="O1887" s="4"/>
    </row>
    <row r="1888" spans="14:15">
      <c r="N1888" s="4"/>
      <c r="O1888" s="4"/>
    </row>
    <row r="1889" spans="14:15">
      <c r="N1889" s="4"/>
      <c r="O1889" s="4"/>
    </row>
    <row r="1890" spans="14:15">
      <c r="N1890" s="4"/>
      <c r="O1890" s="4"/>
    </row>
    <row r="1891" spans="14:15">
      <c r="N1891" s="4"/>
      <c r="O1891" s="4"/>
    </row>
    <row r="1892" spans="14:15">
      <c r="N1892" s="4"/>
      <c r="O1892" s="4"/>
    </row>
    <row r="1893" spans="14:15">
      <c r="N1893" s="4"/>
      <c r="O1893" s="4"/>
    </row>
    <row r="1894" spans="14:15">
      <c r="N1894" s="4"/>
      <c r="O1894" s="4"/>
    </row>
    <row r="1895" spans="14:15">
      <c r="N1895" s="4"/>
      <c r="O1895" s="4"/>
    </row>
    <row r="1896" spans="14:15">
      <c r="N1896" s="4"/>
      <c r="O1896" s="4"/>
    </row>
    <row r="1897" spans="14:15">
      <c r="N1897" s="4"/>
      <c r="O1897" s="4"/>
    </row>
    <row r="1898" spans="14:15">
      <c r="N1898" s="4"/>
      <c r="O1898" s="4"/>
    </row>
    <row r="1899" spans="14:15">
      <c r="N1899" s="4"/>
      <c r="O1899" s="4"/>
    </row>
    <row r="1900" spans="14:15">
      <c r="N1900" s="4"/>
      <c r="O1900" s="4"/>
    </row>
    <row r="1901" spans="14:15">
      <c r="N1901" s="4"/>
      <c r="O1901" s="4"/>
    </row>
    <row r="1902" spans="14:15">
      <c r="N1902" s="4"/>
      <c r="O1902" s="4"/>
    </row>
    <row r="1903" spans="14:15">
      <c r="N1903" s="4"/>
      <c r="O1903" s="4"/>
    </row>
    <row r="1904" spans="14:15">
      <c r="N1904" s="4"/>
      <c r="O1904" s="4"/>
    </row>
    <row r="1905" spans="14:15">
      <c r="N1905" s="4"/>
      <c r="O1905" s="4"/>
    </row>
    <row r="1906" spans="14:15">
      <c r="N1906" s="4"/>
      <c r="O1906" s="4"/>
    </row>
    <row r="1907" spans="14:15">
      <c r="N1907" s="4"/>
      <c r="O1907" s="4"/>
    </row>
    <row r="1908" spans="14:15">
      <c r="N1908" s="4"/>
      <c r="O1908" s="4"/>
    </row>
    <row r="1909" spans="14:15">
      <c r="N1909" s="4"/>
      <c r="O1909" s="4"/>
    </row>
    <row r="1910" spans="14:15">
      <c r="N1910" s="4"/>
      <c r="O1910" s="4"/>
    </row>
    <row r="1911" spans="14:15">
      <c r="N1911" s="4"/>
      <c r="O1911" s="4"/>
    </row>
    <row r="1912" spans="14:15">
      <c r="N1912" s="4"/>
      <c r="O1912" s="4"/>
    </row>
    <row r="1913" spans="14:15">
      <c r="N1913" s="4"/>
      <c r="O1913" s="4"/>
    </row>
    <row r="1914" spans="14:15">
      <c r="N1914" s="4"/>
      <c r="O1914" s="4"/>
    </row>
    <row r="1915" spans="14:15">
      <c r="N1915" s="4"/>
      <c r="O1915" s="4"/>
    </row>
    <row r="1916" spans="14:15">
      <c r="N1916" s="4"/>
      <c r="O1916" s="4"/>
    </row>
    <row r="1917" spans="14:15">
      <c r="N1917" s="4"/>
      <c r="O1917" s="4"/>
    </row>
    <row r="1918" spans="14:15">
      <c r="N1918" s="4"/>
      <c r="O1918" s="4"/>
    </row>
    <row r="1919" spans="14:15">
      <c r="N1919" s="4"/>
      <c r="O1919" s="4"/>
    </row>
    <row r="1920" spans="14:15">
      <c r="N1920" s="4"/>
      <c r="O1920" s="4"/>
    </row>
    <row r="1921" spans="14:15">
      <c r="N1921" s="4"/>
      <c r="O1921" s="4"/>
    </row>
    <row r="1922" spans="14:15">
      <c r="N1922" s="4"/>
      <c r="O1922" s="4"/>
    </row>
    <row r="1923" spans="14:15">
      <c r="N1923" s="4"/>
      <c r="O1923" s="4"/>
    </row>
    <row r="1924" spans="14:15">
      <c r="N1924" s="4"/>
      <c r="O1924" s="4"/>
    </row>
    <row r="1925" spans="14:15">
      <c r="N1925" s="4"/>
      <c r="O1925" s="4"/>
    </row>
    <row r="1926" spans="14:15">
      <c r="N1926" s="4"/>
      <c r="O1926" s="4"/>
    </row>
    <row r="1927" spans="14:15">
      <c r="N1927" s="4"/>
      <c r="O1927" s="4"/>
    </row>
    <row r="1928" spans="14:15">
      <c r="N1928" s="4"/>
      <c r="O1928" s="4"/>
    </row>
    <row r="1929" spans="14:15">
      <c r="N1929" s="4"/>
      <c r="O1929" s="4"/>
    </row>
    <row r="1930" spans="14:15">
      <c r="N1930" s="4"/>
      <c r="O1930" s="4"/>
    </row>
    <row r="1931" spans="14:15">
      <c r="N1931" s="4"/>
      <c r="O1931" s="4"/>
    </row>
    <row r="1932" spans="14:15">
      <c r="N1932" s="4"/>
      <c r="O1932" s="4"/>
    </row>
    <row r="1933" spans="14:15">
      <c r="N1933" s="4"/>
      <c r="O1933" s="4"/>
    </row>
    <row r="1934" spans="14:15">
      <c r="N1934" s="4"/>
      <c r="O1934" s="4"/>
    </row>
    <row r="1935" spans="14:15">
      <c r="N1935" s="4"/>
      <c r="O1935" s="4"/>
    </row>
    <row r="1936" spans="14:15">
      <c r="N1936" s="4"/>
      <c r="O1936" s="4"/>
    </row>
    <row r="1937" spans="14:15">
      <c r="N1937" s="4"/>
      <c r="O1937" s="4"/>
    </row>
    <row r="1938" spans="14:15">
      <c r="N1938" s="4"/>
      <c r="O1938" s="4"/>
    </row>
    <row r="1939" spans="14:15">
      <c r="N1939" s="4"/>
      <c r="O1939" s="4"/>
    </row>
    <row r="1940" spans="14:15">
      <c r="N1940" s="4"/>
      <c r="O1940" s="4"/>
    </row>
    <row r="1941" spans="14:15">
      <c r="N1941" s="4"/>
      <c r="O1941" s="4"/>
    </row>
    <row r="1942" spans="14:15">
      <c r="N1942" s="4"/>
      <c r="O1942" s="4"/>
    </row>
    <row r="1943" spans="14:15">
      <c r="N1943" s="4"/>
      <c r="O1943" s="4"/>
    </row>
    <row r="1944" spans="14:15">
      <c r="N1944" s="4"/>
      <c r="O1944" s="4"/>
    </row>
    <row r="1945" spans="14:15">
      <c r="N1945" s="4"/>
      <c r="O1945" s="4"/>
    </row>
    <row r="1946" spans="14:15">
      <c r="N1946" s="4"/>
      <c r="O1946" s="4"/>
    </row>
    <row r="1947" spans="14:15">
      <c r="N1947" s="4"/>
      <c r="O1947" s="4"/>
    </row>
    <row r="1948" spans="14:15">
      <c r="N1948" s="4"/>
      <c r="O1948" s="4"/>
    </row>
    <row r="1949" spans="14:15">
      <c r="N1949" s="4"/>
      <c r="O1949" s="4"/>
    </row>
    <row r="1950" spans="14:15">
      <c r="N1950" s="4"/>
      <c r="O1950" s="4"/>
    </row>
    <row r="1951" spans="14:15">
      <c r="N1951" s="4"/>
      <c r="O1951" s="4"/>
    </row>
    <row r="1952" spans="14:15">
      <c r="N1952" s="4"/>
      <c r="O1952" s="4"/>
    </row>
    <row r="1953" spans="14:15">
      <c r="N1953" s="4"/>
      <c r="O1953" s="4"/>
    </row>
    <row r="1954" spans="14:15">
      <c r="N1954" s="4"/>
      <c r="O1954" s="4"/>
    </row>
    <row r="1955" spans="14:15">
      <c r="N1955" s="4"/>
      <c r="O1955" s="4"/>
    </row>
    <row r="1956" spans="14:15">
      <c r="N1956" s="4"/>
      <c r="O1956" s="4"/>
    </row>
    <row r="1957" spans="14:15">
      <c r="N1957" s="4"/>
      <c r="O1957" s="4"/>
    </row>
    <row r="1958" spans="14:15">
      <c r="N1958" s="4"/>
      <c r="O1958" s="4"/>
    </row>
    <row r="1959" spans="14:15">
      <c r="N1959" s="4"/>
      <c r="O1959" s="4"/>
    </row>
    <row r="1960" spans="14:15">
      <c r="N1960" s="4"/>
      <c r="O1960" s="4"/>
    </row>
    <row r="1961" spans="14:15">
      <c r="N1961" s="4"/>
      <c r="O1961" s="4"/>
    </row>
    <row r="1962" spans="14:15">
      <c r="N1962" s="4"/>
      <c r="O1962" s="4"/>
    </row>
    <row r="1963" spans="14:15">
      <c r="N1963" s="4"/>
      <c r="O1963" s="4"/>
    </row>
    <row r="1964" spans="14:15">
      <c r="N1964" s="4"/>
      <c r="O1964" s="4"/>
    </row>
    <row r="1965" spans="14:15">
      <c r="N1965" s="4"/>
      <c r="O1965" s="4"/>
    </row>
    <row r="1966" spans="14:15">
      <c r="N1966" s="4"/>
      <c r="O1966" s="4"/>
    </row>
    <row r="1967" spans="14:15">
      <c r="N1967" s="4"/>
      <c r="O1967" s="4"/>
    </row>
    <row r="1968" spans="14:15">
      <c r="N1968" s="4"/>
      <c r="O1968" s="4"/>
    </row>
    <row r="1969" spans="14:15">
      <c r="N1969" s="4"/>
      <c r="O1969" s="4"/>
    </row>
    <row r="1970" spans="14:15">
      <c r="N1970" s="4"/>
      <c r="O1970" s="4"/>
    </row>
    <row r="1971" spans="14:15">
      <c r="N1971" s="4"/>
      <c r="O1971" s="4"/>
    </row>
    <row r="1972" spans="14:15">
      <c r="N1972" s="4"/>
      <c r="O1972" s="4"/>
    </row>
    <row r="1973" spans="14:15">
      <c r="N1973" s="4"/>
      <c r="O1973" s="4"/>
    </row>
    <row r="1974" spans="14:15">
      <c r="N1974" s="4"/>
      <c r="O1974" s="4"/>
    </row>
    <row r="1975" spans="14:15">
      <c r="N1975" s="4"/>
      <c r="O1975" s="4"/>
    </row>
    <row r="1976" spans="14:15">
      <c r="N1976" s="4"/>
      <c r="O1976" s="4"/>
    </row>
    <row r="1977" spans="14:15">
      <c r="N1977" s="4"/>
      <c r="O1977" s="4"/>
    </row>
    <row r="1978" spans="14:15">
      <c r="N1978" s="4"/>
      <c r="O1978" s="4"/>
    </row>
    <row r="1979" spans="14:15">
      <c r="N1979" s="4"/>
      <c r="O1979" s="4"/>
    </row>
    <row r="1980" spans="14:15">
      <c r="N1980" s="4"/>
      <c r="O1980" s="4"/>
    </row>
    <row r="1981" spans="14:15">
      <c r="N1981" s="4"/>
      <c r="O1981" s="4"/>
    </row>
    <row r="1982" spans="14:15">
      <c r="N1982" s="4"/>
      <c r="O1982" s="4"/>
    </row>
    <row r="1983" spans="14:15">
      <c r="N1983" s="4"/>
      <c r="O1983" s="4"/>
    </row>
    <row r="1984" spans="14:15">
      <c r="N1984" s="4"/>
      <c r="O1984" s="4"/>
    </row>
    <row r="1985" spans="14:15">
      <c r="N1985" s="4"/>
      <c r="O1985" s="4"/>
    </row>
    <row r="1986" spans="14:15">
      <c r="N1986" s="4"/>
      <c r="O1986" s="4"/>
    </row>
    <row r="1987" spans="14:15">
      <c r="N1987" s="4"/>
      <c r="O1987" s="4"/>
    </row>
    <row r="1988" spans="14:15">
      <c r="N1988" s="4"/>
      <c r="O1988" s="4"/>
    </row>
    <row r="1989" spans="14:15">
      <c r="N1989" s="4"/>
      <c r="O1989" s="4"/>
    </row>
    <row r="1990" spans="14:15">
      <c r="N1990" s="4"/>
      <c r="O1990" s="4"/>
    </row>
    <row r="1991" spans="14:15">
      <c r="N1991" s="4"/>
      <c r="O1991" s="4"/>
    </row>
    <row r="1992" spans="14:15">
      <c r="N1992" s="4"/>
      <c r="O1992" s="4"/>
    </row>
    <row r="1993" spans="14:15">
      <c r="N1993" s="4"/>
      <c r="O1993" s="4"/>
    </row>
    <row r="1994" spans="14:15">
      <c r="N1994" s="4"/>
      <c r="O1994" s="4"/>
    </row>
    <row r="1995" spans="14:15">
      <c r="N1995" s="4"/>
      <c r="O1995" s="4"/>
    </row>
    <row r="1996" spans="14:15">
      <c r="N1996" s="4"/>
      <c r="O1996" s="4"/>
    </row>
    <row r="1997" spans="14:15">
      <c r="N1997" s="4"/>
      <c r="O1997" s="4"/>
    </row>
    <row r="1998" spans="14:15">
      <c r="N1998" s="4"/>
      <c r="O1998" s="4"/>
    </row>
    <row r="1999" spans="14:15">
      <c r="N1999" s="4"/>
      <c r="O1999" s="4"/>
    </row>
    <row r="2000" spans="14:15">
      <c r="N2000" s="4"/>
      <c r="O2000" s="4"/>
    </row>
    <row r="2001" spans="14:15">
      <c r="N2001" s="4"/>
      <c r="O2001" s="4"/>
    </row>
    <row r="2002" spans="14:15">
      <c r="N2002" s="4"/>
      <c r="O2002" s="4"/>
    </row>
    <row r="2003" spans="14:15">
      <c r="N2003" s="4"/>
      <c r="O2003" s="4"/>
    </row>
    <row r="2004" spans="14:15">
      <c r="N2004" s="4"/>
      <c r="O2004" s="4"/>
    </row>
    <row r="2005" spans="14:15">
      <c r="N2005" s="4"/>
      <c r="O2005" s="4"/>
    </row>
    <row r="2006" spans="14:15">
      <c r="N2006" s="4"/>
      <c r="O2006" s="4"/>
    </row>
    <row r="2007" spans="14:15">
      <c r="N2007" s="4"/>
      <c r="O2007" s="4"/>
    </row>
    <row r="2008" spans="14:15">
      <c r="N2008" s="4"/>
      <c r="O2008" s="4"/>
    </row>
    <row r="2009" spans="14:15">
      <c r="N2009" s="4"/>
      <c r="O2009" s="4"/>
    </row>
    <row r="2010" spans="14:15">
      <c r="N2010" s="4"/>
      <c r="O2010" s="4"/>
    </row>
    <row r="2011" spans="14:15">
      <c r="N2011" s="4"/>
      <c r="O2011" s="4"/>
    </row>
    <row r="2012" spans="14:15">
      <c r="N2012" s="4"/>
      <c r="O2012" s="4"/>
    </row>
    <row r="2013" spans="14:15">
      <c r="N2013" s="4"/>
      <c r="O2013" s="4"/>
    </row>
    <row r="2014" spans="14:15">
      <c r="N2014" s="4"/>
      <c r="O2014" s="4"/>
    </row>
    <row r="2015" spans="14:15">
      <c r="N2015" s="4"/>
      <c r="O2015" s="4"/>
    </row>
    <row r="2016" spans="14:15">
      <c r="N2016" s="4"/>
      <c r="O2016" s="4"/>
    </row>
    <row r="2017" spans="14:15">
      <c r="N2017" s="4"/>
      <c r="O2017" s="4"/>
    </row>
    <row r="2018" spans="14:15">
      <c r="N2018" s="4"/>
      <c r="O2018" s="4"/>
    </row>
    <row r="2019" spans="14:15">
      <c r="N2019" s="4"/>
      <c r="O2019" s="4"/>
    </row>
    <row r="2020" spans="14:15">
      <c r="N2020" s="4"/>
      <c r="O2020" s="4"/>
    </row>
    <row r="2021" spans="14:15">
      <c r="N2021" s="4"/>
      <c r="O2021" s="4"/>
    </row>
    <row r="2022" spans="14:15">
      <c r="N2022" s="4"/>
      <c r="O2022" s="4"/>
    </row>
    <row r="2023" spans="14:15">
      <c r="N2023" s="4"/>
      <c r="O2023" s="4"/>
    </row>
    <row r="2024" spans="14:15">
      <c r="N2024" s="4"/>
      <c r="O2024" s="4"/>
    </row>
    <row r="2025" spans="14:15">
      <c r="N2025" s="4"/>
      <c r="O2025" s="4"/>
    </row>
    <row r="2026" spans="14:15">
      <c r="N2026" s="4"/>
      <c r="O2026" s="4"/>
    </row>
    <row r="2027" spans="14:15">
      <c r="N2027" s="4"/>
      <c r="O2027" s="4"/>
    </row>
    <row r="2028" spans="14:15">
      <c r="N2028" s="4"/>
      <c r="O2028" s="4"/>
    </row>
    <row r="2029" spans="14:15">
      <c r="N2029" s="4"/>
      <c r="O2029" s="4"/>
    </row>
    <row r="2030" spans="14:15">
      <c r="N2030" s="4"/>
      <c r="O2030" s="4"/>
    </row>
    <row r="2031" spans="14:15">
      <c r="N2031" s="4"/>
      <c r="O2031" s="4"/>
    </row>
    <row r="2032" spans="14:15">
      <c r="N2032" s="4"/>
      <c r="O2032" s="4"/>
    </row>
    <row r="2033" spans="14:15">
      <c r="N2033" s="4"/>
      <c r="O2033" s="4"/>
    </row>
    <row r="2034" spans="14:15">
      <c r="N2034" s="4"/>
      <c r="O2034" s="4"/>
    </row>
    <row r="2035" spans="14:15">
      <c r="N2035" s="4"/>
      <c r="O2035" s="4"/>
    </row>
    <row r="2036" spans="14:15">
      <c r="N2036" s="4"/>
      <c r="O2036" s="4"/>
    </row>
    <row r="2037" spans="14:15">
      <c r="N2037" s="4"/>
      <c r="O2037" s="4"/>
    </row>
    <row r="2038" spans="14:15">
      <c r="N2038" s="4"/>
      <c r="O2038" s="4"/>
    </row>
    <row r="2039" spans="14:15">
      <c r="N2039" s="4"/>
      <c r="O2039" s="4"/>
    </row>
    <row r="2040" spans="14:15">
      <c r="N2040" s="4"/>
      <c r="O2040" s="4"/>
    </row>
    <row r="2041" spans="14:15">
      <c r="N2041" s="4"/>
      <c r="O2041" s="4"/>
    </row>
    <row r="2042" spans="14:15">
      <c r="N2042" s="4"/>
      <c r="O2042" s="4"/>
    </row>
    <row r="2043" spans="14:15">
      <c r="N2043" s="4"/>
      <c r="O2043" s="4"/>
    </row>
    <row r="2044" spans="14:15">
      <c r="N2044" s="4"/>
      <c r="O2044" s="4"/>
    </row>
    <row r="2045" spans="14:15">
      <c r="N2045" s="4"/>
      <c r="O2045" s="4"/>
    </row>
    <row r="2046" spans="14:15">
      <c r="N2046" s="4"/>
      <c r="O2046" s="4"/>
    </row>
    <row r="2047" spans="14:15">
      <c r="N2047" s="4"/>
      <c r="O2047" s="4"/>
    </row>
    <row r="2048" spans="14:15">
      <c r="N2048" s="4"/>
      <c r="O2048" s="4"/>
    </row>
    <row r="2049" spans="14:15">
      <c r="N2049" s="4"/>
      <c r="O2049" s="4"/>
    </row>
    <row r="2050" spans="14:15">
      <c r="N2050" s="4"/>
      <c r="O2050" s="4"/>
    </row>
    <row r="2051" spans="14:15">
      <c r="N2051" s="4"/>
      <c r="O2051" s="4"/>
    </row>
    <row r="2052" spans="14:15">
      <c r="N2052" s="4"/>
      <c r="O2052" s="4"/>
    </row>
    <row r="2053" spans="14:15">
      <c r="N2053" s="4"/>
      <c r="O2053" s="4"/>
    </row>
    <row r="2054" spans="14:15">
      <c r="N2054" s="4"/>
      <c r="O2054" s="4"/>
    </row>
    <row r="2055" spans="14:15">
      <c r="N2055" s="4"/>
      <c r="O2055" s="4"/>
    </row>
    <row r="2056" spans="14:15">
      <c r="N2056" s="4"/>
      <c r="O2056" s="4"/>
    </row>
    <row r="2057" spans="14:15">
      <c r="N2057" s="4"/>
      <c r="O2057" s="4"/>
    </row>
    <row r="2058" spans="14:15">
      <c r="N2058" s="4"/>
      <c r="O2058" s="4"/>
    </row>
    <row r="2059" spans="14:15">
      <c r="N2059" s="4"/>
      <c r="O2059" s="4"/>
    </row>
    <row r="2060" spans="14:15">
      <c r="N2060" s="4"/>
      <c r="O2060" s="4"/>
    </row>
    <row r="2061" spans="14:15">
      <c r="N2061" s="4"/>
      <c r="O2061" s="4"/>
    </row>
    <row r="2062" spans="14:15">
      <c r="N2062" s="4"/>
      <c r="O2062" s="4"/>
    </row>
    <row r="2063" spans="14:15">
      <c r="N2063" s="4"/>
      <c r="O2063" s="4"/>
    </row>
    <row r="2064" spans="14:15">
      <c r="N2064" s="4"/>
      <c r="O2064" s="4"/>
    </row>
    <row r="2065" spans="14:15">
      <c r="N2065" s="4"/>
      <c r="O2065" s="4"/>
    </row>
    <row r="2066" spans="14:15">
      <c r="N2066" s="4"/>
      <c r="O2066" s="4"/>
    </row>
    <row r="2067" spans="14:15">
      <c r="N2067" s="4"/>
      <c r="O2067" s="4"/>
    </row>
    <row r="2068" spans="14:15">
      <c r="N2068" s="4"/>
      <c r="O2068" s="4"/>
    </row>
    <row r="2069" spans="14:15">
      <c r="N2069" s="4"/>
      <c r="O2069" s="4"/>
    </row>
    <row r="2070" spans="14:15">
      <c r="N2070" s="4"/>
      <c r="O2070" s="4"/>
    </row>
    <row r="2071" spans="14:15">
      <c r="N2071" s="4"/>
      <c r="O2071" s="4"/>
    </row>
    <row r="2072" spans="14:15">
      <c r="N2072" s="4"/>
      <c r="O2072" s="4"/>
    </row>
    <row r="2073" spans="14:15">
      <c r="N2073" s="4"/>
      <c r="O2073" s="4"/>
    </row>
    <row r="2074" spans="14:15">
      <c r="N2074" s="4"/>
      <c r="O2074" s="4"/>
    </row>
    <row r="2075" spans="14:15">
      <c r="N2075" s="4"/>
      <c r="O2075" s="4"/>
    </row>
    <row r="2076" spans="14:15">
      <c r="N2076" s="4"/>
      <c r="O2076" s="4"/>
    </row>
    <row r="2077" spans="14:15">
      <c r="N2077" s="4"/>
      <c r="O2077" s="4"/>
    </row>
    <row r="2078" spans="14:15">
      <c r="N2078" s="4"/>
      <c r="O2078" s="4"/>
    </row>
    <row r="2079" spans="14:15">
      <c r="N2079" s="4"/>
      <c r="O2079" s="4"/>
    </row>
    <row r="2080" spans="14:15">
      <c r="N2080" s="4"/>
      <c r="O2080" s="4"/>
    </row>
    <row r="2081" spans="14:15">
      <c r="N2081" s="4"/>
      <c r="O2081" s="4"/>
    </row>
    <row r="2082" spans="14:15">
      <c r="N2082" s="4"/>
      <c r="O2082" s="4"/>
    </row>
    <row r="2083" spans="14:15">
      <c r="N2083" s="4"/>
      <c r="O2083" s="4"/>
    </row>
    <row r="2084" spans="14:15">
      <c r="N2084" s="4"/>
      <c r="O2084" s="4"/>
    </row>
    <row r="2085" spans="14:15">
      <c r="N2085" s="4"/>
      <c r="O2085" s="4"/>
    </row>
    <row r="2086" spans="14:15">
      <c r="N2086" s="4"/>
      <c r="O2086" s="4"/>
    </row>
    <row r="2087" spans="14:15">
      <c r="N2087" s="4"/>
      <c r="O2087" s="4"/>
    </row>
    <row r="2088" spans="14:15">
      <c r="N2088" s="4"/>
      <c r="O2088" s="4"/>
    </row>
    <row r="2089" spans="14:15">
      <c r="N2089" s="4"/>
      <c r="O2089" s="4"/>
    </row>
    <row r="2090" spans="14:15">
      <c r="N2090" s="4"/>
      <c r="O2090" s="4"/>
    </row>
    <row r="2091" spans="14:15">
      <c r="N2091" s="4"/>
      <c r="O2091" s="4"/>
    </row>
    <row r="2092" spans="14:15">
      <c r="N2092" s="4"/>
      <c r="O2092" s="4"/>
    </row>
    <row r="2093" spans="14:15">
      <c r="N2093" s="4"/>
      <c r="O2093" s="4"/>
    </row>
    <row r="2094" spans="14:15">
      <c r="N2094" s="4"/>
      <c r="O2094" s="4"/>
    </row>
    <row r="2095" spans="14:15">
      <c r="N2095" s="4"/>
      <c r="O2095" s="4"/>
    </row>
    <row r="2096" spans="14:15">
      <c r="N2096" s="4"/>
      <c r="O2096" s="4"/>
    </row>
    <row r="2097" spans="14:15">
      <c r="N2097" s="4"/>
      <c r="O2097" s="4"/>
    </row>
    <row r="2098" spans="14:15">
      <c r="N2098" s="4"/>
      <c r="O2098" s="4"/>
    </row>
    <row r="2099" spans="14:15">
      <c r="N2099" s="4"/>
      <c r="O2099" s="4"/>
    </row>
    <row r="2100" spans="14:15">
      <c r="N2100" s="4"/>
      <c r="O2100" s="4"/>
    </row>
    <row r="2101" spans="14:15">
      <c r="N2101" s="4"/>
      <c r="O2101" s="4"/>
    </row>
    <row r="2102" spans="14:15">
      <c r="N2102" s="4"/>
      <c r="O2102" s="4"/>
    </row>
    <row r="2103" spans="14:15">
      <c r="N2103" s="4"/>
      <c r="O2103" s="4"/>
    </row>
    <row r="2104" spans="14:15">
      <c r="N2104" s="4"/>
      <c r="O2104" s="4"/>
    </row>
    <row r="2105" spans="14:15">
      <c r="N2105" s="4"/>
      <c r="O2105" s="4"/>
    </row>
    <row r="2106" spans="14:15">
      <c r="N2106" s="4"/>
      <c r="O2106" s="4"/>
    </row>
    <row r="2107" spans="14:15">
      <c r="N2107" s="4"/>
      <c r="O2107" s="4"/>
    </row>
    <row r="2108" spans="14:15">
      <c r="N2108" s="4"/>
      <c r="O2108" s="4"/>
    </row>
    <row r="2109" spans="14:15">
      <c r="N2109" s="4"/>
      <c r="O2109" s="4"/>
    </row>
    <row r="2110" spans="14:15">
      <c r="N2110" s="4"/>
      <c r="O2110" s="4"/>
    </row>
    <row r="2111" spans="14:15">
      <c r="N2111" s="4"/>
      <c r="O2111" s="4"/>
    </row>
    <row r="2112" spans="14:15">
      <c r="N2112" s="4"/>
      <c r="O2112" s="4"/>
    </row>
    <row r="2113" spans="14:15">
      <c r="N2113" s="4"/>
      <c r="O2113" s="4"/>
    </row>
    <row r="2114" spans="14:15">
      <c r="N2114" s="4"/>
      <c r="O2114" s="4"/>
    </row>
    <row r="2115" spans="14:15">
      <c r="N2115" s="4"/>
      <c r="O2115" s="4"/>
    </row>
    <row r="2116" spans="14:15">
      <c r="N2116" s="4"/>
      <c r="O2116" s="4"/>
    </row>
    <row r="2117" spans="14:15">
      <c r="N2117" s="4"/>
      <c r="O2117" s="4"/>
    </row>
    <row r="2118" spans="14:15">
      <c r="N2118" s="4"/>
      <c r="O2118" s="4"/>
    </row>
    <row r="2119" spans="14:15">
      <c r="N2119" s="4"/>
      <c r="O2119" s="4"/>
    </row>
    <row r="2120" spans="14:15">
      <c r="N2120" s="4"/>
      <c r="O2120" s="4"/>
    </row>
    <row r="2121" spans="14:15">
      <c r="N2121" s="4"/>
      <c r="O2121" s="4"/>
    </row>
    <row r="2122" spans="14:15">
      <c r="N2122" s="4"/>
      <c r="O2122" s="4"/>
    </row>
    <row r="2123" spans="14:15">
      <c r="N2123" s="4"/>
      <c r="O2123" s="4"/>
    </row>
    <row r="2124" spans="14:15">
      <c r="N2124" s="4"/>
      <c r="O2124" s="4"/>
    </row>
    <row r="2125" spans="14:15">
      <c r="N2125" s="4"/>
      <c r="O2125" s="4"/>
    </row>
    <row r="2126" spans="14:15">
      <c r="N2126" s="4"/>
      <c r="O2126" s="4"/>
    </row>
    <row r="2127" spans="14:15">
      <c r="N2127" s="4"/>
      <c r="O2127" s="4"/>
    </row>
    <row r="2128" spans="14:15">
      <c r="N2128" s="4"/>
      <c r="O2128" s="4"/>
    </row>
    <row r="2129" spans="14:15">
      <c r="N2129" s="4"/>
      <c r="O2129" s="4"/>
    </row>
    <row r="2130" spans="14:15">
      <c r="N2130" s="4"/>
      <c r="O2130" s="4"/>
    </row>
    <row r="2131" spans="14:15">
      <c r="N2131" s="4"/>
      <c r="O2131" s="4"/>
    </row>
    <row r="2132" spans="14:15">
      <c r="N2132" s="4"/>
      <c r="O2132" s="4"/>
    </row>
    <row r="2133" spans="14:15">
      <c r="N2133" s="4"/>
      <c r="O2133" s="4"/>
    </row>
    <row r="2134" spans="14:15">
      <c r="N2134" s="4"/>
      <c r="O2134" s="4"/>
    </row>
    <row r="2135" spans="14:15">
      <c r="N2135" s="4"/>
      <c r="O2135" s="4"/>
    </row>
    <row r="2136" spans="14:15">
      <c r="N2136" s="4"/>
      <c r="O2136" s="4"/>
    </row>
    <row r="2137" spans="14:15">
      <c r="N2137" s="4"/>
      <c r="O2137" s="4"/>
    </row>
    <row r="2138" spans="14:15">
      <c r="N2138" s="4"/>
      <c r="O2138" s="4"/>
    </row>
    <row r="2139" spans="14:15">
      <c r="N2139" s="4"/>
      <c r="O2139" s="4"/>
    </row>
    <row r="2140" spans="14:15">
      <c r="N2140" s="4"/>
      <c r="O2140" s="4"/>
    </row>
    <row r="2141" spans="14:15">
      <c r="N2141" s="4"/>
      <c r="O2141" s="4"/>
    </row>
    <row r="2142" spans="14:15">
      <c r="N2142" s="4"/>
      <c r="O2142" s="4"/>
    </row>
    <row r="2143" spans="14:15">
      <c r="N2143" s="4"/>
      <c r="O2143" s="4"/>
    </row>
    <row r="2144" spans="14:15">
      <c r="N2144" s="4"/>
      <c r="O2144" s="4"/>
    </row>
    <row r="2145" spans="14:15">
      <c r="N2145" s="4"/>
      <c r="O2145" s="4"/>
    </row>
    <row r="2146" spans="14:15">
      <c r="N2146" s="4"/>
      <c r="O2146" s="4"/>
    </row>
    <row r="2147" spans="14:15">
      <c r="N2147" s="4"/>
      <c r="O2147" s="4"/>
    </row>
    <row r="2148" spans="14:15">
      <c r="N2148" s="4"/>
      <c r="O2148" s="4"/>
    </row>
    <row r="2149" spans="14:15">
      <c r="N2149" s="4"/>
      <c r="O2149" s="4"/>
    </row>
    <row r="2150" spans="14:15">
      <c r="N2150" s="4"/>
      <c r="O2150" s="4"/>
    </row>
    <row r="2151" spans="14:15">
      <c r="N2151" s="4"/>
      <c r="O2151" s="4"/>
    </row>
    <row r="2152" spans="14:15">
      <c r="N2152" s="4"/>
      <c r="O2152" s="4"/>
    </row>
    <row r="2153" spans="14:15">
      <c r="N2153" s="4"/>
      <c r="O2153" s="4"/>
    </row>
    <row r="2154" spans="14:15">
      <c r="N2154" s="4"/>
      <c r="O2154" s="4"/>
    </row>
    <row r="2155" spans="14:15">
      <c r="N2155" s="4"/>
      <c r="O2155" s="4"/>
    </row>
    <row r="2156" spans="14:15">
      <c r="N2156" s="4"/>
      <c r="O2156" s="4"/>
    </row>
    <row r="2157" spans="14:15">
      <c r="N2157" s="4"/>
      <c r="O2157" s="4"/>
    </row>
    <row r="2158" spans="14:15">
      <c r="N2158" s="4"/>
      <c r="O2158" s="4"/>
    </row>
    <row r="2159" spans="14:15">
      <c r="N2159" s="4"/>
      <c r="O2159" s="4"/>
    </row>
    <row r="2160" spans="14:15">
      <c r="N2160" s="4"/>
      <c r="O2160" s="4"/>
    </row>
    <row r="2161" spans="14:15">
      <c r="N2161" s="4"/>
      <c r="O2161" s="4"/>
    </row>
    <row r="2162" spans="14:15">
      <c r="N2162" s="4"/>
      <c r="O2162" s="4"/>
    </row>
    <row r="2163" spans="14:15">
      <c r="N2163" s="4"/>
      <c r="O2163" s="4"/>
    </row>
    <row r="2164" spans="14:15">
      <c r="N2164" s="4"/>
      <c r="O2164" s="4"/>
    </row>
    <row r="2165" spans="14:15">
      <c r="N2165" s="4"/>
      <c r="O2165" s="4"/>
    </row>
    <row r="2166" spans="14:15">
      <c r="N2166" s="4"/>
      <c r="O2166" s="4"/>
    </row>
    <row r="2167" spans="14:15">
      <c r="N2167" s="4"/>
      <c r="O2167" s="4"/>
    </row>
    <row r="2168" spans="14:15">
      <c r="N2168" s="4"/>
      <c r="O2168" s="4"/>
    </row>
    <row r="2169" spans="14:15">
      <c r="N2169" s="4"/>
      <c r="O2169" s="4"/>
    </row>
    <row r="2170" spans="14:15">
      <c r="N2170" s="4"/>
      <c r="O2170" s="4"/>
    </row>
    <row r="2171" spans="14:15">
      <c r="N2171" s="4"/>
      <c r="O2171" s="4"/>
    </row>
    <row r="2172" spans="14:15">
      <c r="N2172" s="4"/>
      <c r="O2172" s="4"/>
    </row>
    <row r="2173" spans="14:15">
      <c r="N2173" s="4"/>
      <c r="O2173" s="4"/>
    </row>
    <row r="2174" spans="14:15">
      <c r="N2174" s="4"/>
      <c r="O2174" s="4"/>
    </row>
    <row r="2175" spans="14:15">
      <c r="N2175" s="4"/>
      <c r="O2175" s="4"/>
    </row>
    <row r="2176" spans="14:15">
      <c r="N2176" s="4"/>
      <c r="O2176" s="4"/>
    </row>
    <row r="2177" spans="14:15">
      <c r="N2177" s="4"/>
      <c r="O2177" s="4"/>
    </row>
    <row r="2178" spans="14:15">
      <c r="N2178" s="4"/>
      <c r="O2178" s="4"/>
    </row>
    <row r="2179" spans="14:15">
      <c r="N2179" s="4"/>
      <c r="O2179" s="4"/>
    </row>
    <row r="2180" spans="14:15">
      <c r="N2180" s="4"/>
      <c r="O2180" s="4"/>
    </row>
    <row r="2181" spans="14:15">
      <c r="N2181" s="4"/>
      <c r="O2181" s="4"/>
    </row>
    <row r="2182" spans="14:15">
      <c r="N2182" s="4"/>
      <c r="O2182" s="4"/>
    </row>
    <row r="2183" spans="14:15">
      <c r="N2183" s="4"/>
      <c r="O2183" s="4"/>
    </row>
    <row r="2184" spans="14:15">
      <c r="N2184" s="4"/>
      <c r="O2184" s="4"/>
    </row>
    <row r="2185" spans="14:15">
      <c r="N2185" s="4"/>
      <c r="O2185" s="4"/>
    </row>
    <row r="2186" spans="14:15">
      <c r="N2186" s="4"/>
      <c r="O2186" s="4"/>
    </row>
    <row r="2187" spans="14:15">
      <c r="N2187" s="4"/>
      <c r="O2187" s="4"/>
    </row>
    <row r="2188" spans="14:15">
      <c r="N2188" s="4"/>
      <c r="O2188" s="4"/>
    </row>
    <row r="2189" spans="14:15">
      <c r="N2189" s="4"/>
      <c r="O2189" s="4"/>
    </row>
    <row r="2190" spans="14:15">
      <c r="N2190" s="4"/>
      <c r="O2190" s="4"/>
    </row>
    <row r="2191" spans="14:15">
      <c r="N2191" s="4"/>
      <c r="O2191" s="4"/>
    </row>
    <row r="2192" spans="14:15">
      <c r="N2192" s="4"/>
      <c r="O2192" s="4"/>
    </row>
    <row r="2193" spans="14:15">
      <c r="N2193" s="4"/>
      <c r="O2193" s="4"/>
    </row>
    <row r="2194" spans="14:15">
      <c r="N2194" s="4"/>
      <c r="O2194" s="4"/>
    </row>
    <row r="2195" spans="14:15">
      <c r="N2195" s="4"/>
      <c r="O2195" s="4"/>
    </row>
    <row r="2196" spans="14:15">
      <c r="N2196" s="4"/>
      <c r="O2196" s="4"/>
    </row>
    <row r="2197" spans="14:15">
      <c r="N2197" s="4"/>
      <c r="O2197" s="4"/>
    </row>
    <row r="2198" spans="14:15">
      <c r="N2198" s="4"/>
      <c r="O2198" s="4"/>
    </row>
    <row r="2199" spans="14:15">
      <c r="N2199" s="4"/>
      <c r="O2199" s="4"/>
    </row>
    <row r="2200" spans="14:15">
      <c r="N2200" s="4"/>
      <c r="O2200" s="4"/>
    </row>
    <row r="2201" spans="14:15">
      <c r="N2201" s="4"/>
      <c r="O2201" s="4"/>
    </row>
    <row r="2202" spans="14:15">
      <c r="N2202" s="4"/>
      <c r="O2202" s="4"/>
    </row>
    <row r="2203" spans="14:15">
      <c r="N2203" s="4"/>
      <c r="O2203" s="4"/>
    </row>
    <row r="2204" spans="14:15">
      <c r="N2204" s="4"/>
      <c r="O2204" s="4"/>
    </row>
    <row r="2205" spans="14:15">
      <c r="N2205" s="4"/>
      <c r="O2205" s="4"/>
    </row>
    <row r="2206" spans="14:15">
      <c r="N2206" s="4"/>
      <c r="O2206" s="4"/>
    </row>
    <row r="2207" spans="14:15">
      <c r="N2207" s="4"/>
      <c r="O2207" s="4"/>
    </row>
    <row r="2208" spans="14:15">
      <c r="N2208" s="4"/>
      <c r="O2208" s="4"/>
    </row>
    <row r="2209" spans="14:15">
      <c r="N2209" s="4"/>
      <c r="O2209" s="4"/>
    </row>
    <row r="2210" spans="14:15">
      <c r="N2210" s="4"/>
      <c r="O2210" s="4"/>
    </row>
    <row r="2211" spans="14:15">
      <c r="N2211" s="4"/>
      <c r="O2211" s="4"/>
    </row>
    <row r="2212" spans="14:15">
      <c r="N2212" s="4"/>
      <c r="O2212" s="4"/>
    </row>
    <row r="2213" spans="14:15">
      <c r="N2213" s="4"/>
      <c r="O2213" s="4"/>
    </row>
    <row r="2214" spans="14:15">
      <c r="N2214" s="4"/>
      <c r="O2214" s="4"/>
    </row>
    <row r="2215" spans="14:15">
      <c r="N2215" s="4"/>
      <c r="O2215" s="4"/>
    </row>
    <row r="2216" spans="14:15">
      <c r="N2216" s="4"/>
      <c r="O2216" s="4"/>
    </row>
    <row r="2217" spans="14:15">
      <c r="N2217" s="4"/>
      <c r="O2217" s="4"/>
    </row>
    <row r="2218" spans="14:15">
      <c r="N2218" s="4"/>
      <c r="O2218" s="4"/>
    </row>
    <row r="2219" spans="14:15">
      <c r="N2219" s="4"/>
      <c r="O2219" s="4"/>
    </row>
    <row r="2220" spans="14:15">
      <c r="N2220" s="4"/>
      <c r="O2220" s="4"/>
    </row>
    <row r="2221" spans="14:15">
      <c r="N2221" s="4"/>
      <c r="O2221" s="4"/>
    </row>
    <row r="2222" spans="14:15">
      <c r="N2222" s="4"/>
      <c r="O2222" s="4"/>
    </row>
    <row r="2223" spans="14:15">
      <c r="N2223" s="4"/>
      <c r="O2223" s="4"/>
    </row>
    <row r="2224" spans="14:15">
      <c r="N2224" s="4"/>
      <c r="O2224" s="4"/>
    </row>
    <row r="2225" spans="14:15">
      <c r="N2225" s="4"/>
      <c r="O2225" s="4"/>
    </row>
    <row r="2226" spans="14:15">
      <c r="N2226" s="4"/>
      <c r="O2226" s="4"/>
    </row>
    <row r="2227" spans="14:15">
      <c r="N2227" s="4"/>
      <c r="O2227" s="4"/>
    </row>
    <row r="2228" spans="14:15">
      <c r="N2228" s="4"/>
      <c r="O2228" s="4"/>
    </row>
    <row r="2229" spans="14:15">
      <c r="N2229" s="4"/>
      <c r="O2229" s="4"/>
    </row>
    <row r="2230" spans="14:15">
      <c r="N2230" s="4"/>
      <c r="O2230" s="4"/>
    </row>
    <row r="2231" spans="14:15">
      <c r="N2231" s="4"/>
      <c r="O2231" s="4"/>
    </row>
    <row r="2232" spans="14:15">
      <c r="N2232" s="4"/>
      <c r="O2232" s="4"/>
    </row>
    <row r="2233" spans="14:15">
      <c r="N2233" s="4"/>
      <c r="O2233" s="4"/>
    </row>
    <row r="2234" spans="14:15">
      <c r="N2234" s="4"/>
      <c r="O2234" s="4"/>
    </row>
    <row r="2235" spans="14:15">
      <c r="N2235" s="4"/>
      <c r="O2235" s="4"/>
    </row>
    <row r="2236" spans="14:15">
      <c r="N2236" s="4"/>
      <c r="O2236" s="4"/>
    </row>
    <row r="2237" spans="14:15">
      <c r="N2237" s="4"/>
      <c r="O2237" s="4"/>
    </row>
    <row r="2238" spans="14:15">
      <c r="N2238" s="4"/>
      <c r="O2238" s="4"/>
    </row>
    <row r="2239" spans="14:15">
      <c r="N2239" s="4"/>
      <c r="O2239" s="4"/>
    </row>
    <row r="2240" spans="14:15">
      <c r="N2240" s="4"/>
      <c r="O2240" s="4"/>
    </row>
    <row r="2241" spans="14:15">
      <c r="N2241" s="4"/>
      <c r="O2241" s="4"/>
    </row>
    <row r="2242" spans="14:15">
      <c r="N2242" s="4"/>
      <c r="O2242" s="4"/>
    </row>
    <row r="2243" spans="14:15">
      <c r="N2243" s="4"/>
      <c r="O2243" s="4"/>
    </row>
    <row r="2244" spans="14:15">
      <c r="N2244" s="4"/>
      <c r="O2244" s="4"/>
    </row>
    <row r="2245" spans="14:15">
      <c r="N2245" s="4"/>
      <c r="O2245" s="4"/>
    </row>
    <row r="2246" spans="14:15">
      <c r="N2246" s="4"/>
      <c r="O2246" s="4"/>
    </row>
    <row r="2247" spans="14:15">
      <c r="N2247" s="4"/>
      <c r="O2247" s="4"/>
    </row>
    <row r="2248" spans="14:15">
      <c r="N2248" s="4"/>
      <c r="O2248" s="4"/>
    </row>
    <row r="2249" spans="14:15">
      <c r="N2249" s="4"/>
      <c r="O2249" s="4"/>
    </row>
    <row r="2250" spans="14:15">
      <c r="N2250" s="4"/>
      <c r="O2250" s="4"/>
    </row>
    <row r="2251" spans="14:15">
      <c r="N2251" s="4"/>
      <c r="O2251" s="4"/>
    </row>
    <row r="2252" spans="14:15">
      <c r="N2252" s="4"/>
      <c r="O2252" s="4"/>
    </row>
    <row r="2253" spans="14:15">
      <c r="N2253" s="4"/>
      <c r="O2253" s="4"/>
    </row>
    <row r="2254" spans="14:15">
      <c r="N2254" s="4"/>
      <c r="O2254" s="4"/>
    </row>
    <row r="2255" spans="14:15">
      <c r="N2255" s="4"/>
      <c r="O2255" s="4"/>
    </row>
    <row r="2256" spans="14:15">
      <c r="N2256" s="4"/>
      <c r="O2256" s="4"/>
    </row>
    <row r="2257" spans="14:15">
      <c r="N2257" s="4"/>
      <c r="O2257" s="4"/>
    </row>
    <row r="2258" spans="14:15">
      <c r="N2258" s="4"/>
      <c r="O2258" s="4"/>
    </row>
    <row r="2259" spans="14:15">
      <c r="N2259" s="4"/>
      <c r="O2259" s="4"/>
    </row>
    <row r="2260" spans="14:15">
      <c r="N2260" s="4"/>
      <c r="O2260" s="4"/>
    </row>
    <row r="2261" spans="14:15">
      <c r="N2261" s="4"/>
      <c r="O2261" s="4"/>
    </row>
    <row r="2262" spans="14:15">
      <c r="N2262" s="4"/>
      <c r="O2262" s="4"/>
    </row>
    <row r="2263" spans="14:15">
      <c r="N2263" s="4"/>
      <c r="O2263" s="4"/>
    </row>
    <row r="2264" spans="14:15">
      <c r="N2264" s="4"/>
      <c r="O2264" s="4"/>
    </row>
    <row r="2265" spans="14:15">
      <c r="N2265" s="4"/>
      <c r="O2265" s="4"/>
    </row>
    <row r="2266" spans="14:15">
      <c r="N2266" s="4"/>
      <c r="O2266" s="4"/>
    </row>
    <row r="2267" spans="14:15">
      <c r="N2267" s="4"/>
      <c r="O2267" s="4"/>
    </row>
    <row r="2268" spans="14:15">
      <c r="N2268" s="4"/>
      <c r="O2268" s="4"/>
    </row>
    <row r="2269" spans="14:15">
      <c r="N2269" s="4"/>
      <c r="O2269" s="4"/>
    </row>
    <row r="2270" spans="14:15">
      <c r="N2270" s="4"/>
      <c r="O2270" s="4"/>
    </row>
    <row r="2271" spans="14:15">
      <c r="N2271" s="4"/>
      <c r="O2271" s="4"/>
    </row>
    <row r="2272" spans="14:15">
      <c r="N2272" s="4"/>
      <c r="O2272" s="4"/>
    </row>
    <row r="2273" spans="14:15">
      <c r="N2273" s="4"/>
      <c r="O2273" s="4"/>
    </row>
    <row r="2274" spans="14:15">
      <c r="N2274" s="4"/>
      <c r="O2274" s="4"/>
    </row>
    <row r="2275" spans="14:15">
      <c r="N2275" s="4"/>
      <c r="O2275" s="4"/>
    </row>
    <row r="2276" spans="14:15">
      <c r="N2276" s="4"/>
      <c r="O2276" s="4"/>
    </row>
    <row r="2277" spans="14:15">
      <c r="N2277" s="4"/>
      <c r="O2277" s="4"/>
    </row>
    <row r="2278" spans="14:15">
      <c r="N2278" s="4"/>
      <c r="O2278" s="4"/>
    </row>
    <row r="2279" spans="14:15">
      <c r="N2279" s="4"/>
      <c r="O2279" s="4"/>
    </row>
    <row r="2280" spans="14:15">
      <c r="N2280" s="4"/>
      <c r="O2280" s="4"/>
    </row>
    <row r="2281" spans="14:15">
      <c r="N2281" s="4"/>
      <c r="O2281" s="4"/>
    </row>
    <row r="2282" spans="14:15">
      <c r="N2282" s="4"/>
      <c r="O2282" s="4"/>
    </row>
    <row r="2283" spans="14:15">
      <c r="N2283" s="4"/>
      <c r="O2283" s="4"/>
    </row>
    <row r="2284" spans="14:15">
      <c r="N2284" s="4"/>
      <c r="O2284" s="4"/>
    </row>
    <row r="2285" spans="14:15">
      <c r="N2285" s="4"/>
      <c r="O2285" s="4"/>
    </row>
    <row r="2286" spans="14:15">
      <c r="N2286" s="4"/>
      <c r="O2286" s="4"/>
    </row>
    <row r="2287" spans="14:15">
      <c r="N2287" s="4"/>
      <c r="O2287" s="4"/>
    </row>
    <row r="2288" spans="14:15">
      <c r="N2288" s="4"/>
      <c r="O2288" s="4"/>
    </row>
    <row r="2289" spans="14:15">
      <c r="N2289" s="4"/>
      <c r="O2289" s="4"/>
    </row>
    <row r="2290" spans="14:15">
      <c r="N2290" s="4"/>
      <c r="O2290" s="4"/>
    </row>
    <row r="2291" spans="14:15">
      <c r="N2291" s="4"/>
      <c r="O2291" s="4"/>
    </row>
    <row r="2292" spans="14:15">
      <c r="N2292" s="4"/>
      <c r="O2292" s="4"/>
    </row>
    <row r="2293" spans="14:15">
      <c r="N2293" s="4"/>
      <c r="O2293" s="4"/>
    </row>
    <row r="2294" spans="14:15">
      <c r="N2294" s="4"/>
      <c r="O2294" s="4"/>
    </row>
    <row r="2295" spans="14:15">
      <c r="N2295" s="4"/>
      <c r="O2295" s="4"/>
    </row>
    <row r="2296" spans="14:15">
      <c r="N2296" s="4"/>
      <c r="O2296" s="4"/>
    </row>
    <row r="2297" spans="14:15">
      <c r="N2297" s="4"/>
      <c r="O2297" s="4"/>
    </row>
    <row r="2298" spans="14:15">
      <c r="N2298" s="4"/>
      <c r="O2298" s="4"/>
    </row>
    <row r="2299" spans="14:15">
      <c r="N2299" s="4"/>
      <c r="O2299" s="4"/>
    </row>
    <row r="2300" spans="14:15">
      <c r="N2300" s="4"/>
      <c r="O2300" s="4"/>
    </row>
    <row r="2301" spans="14:15">
      <c r="N2301" s="4"/>
      <c r="O2301" s="4"/>
    </row>
    <row r="2302" spans="14:15">
      <c r="N2302" s="4"/>
      <c r="O2302" s="4"/>
    </row>
    <row r="2303" spans="14:15">
      <c r="N2303" s="4"/>
      <c r="O2303" s="4"/>
    </row>
    <row r="2304" spans="14:15">
      <c r="N2304" s="4"/>
      <c r="O2304" s="4"/>
    </row>
    <row r="2305" spans="14:15">
      <c r="N2305" s="4"/>
      <c r="O2305" s="4"/>
    </row>
    <row r="2306" spans="14:15">
      <c r="N2306" s="4"/>
      <c r="O2306" s="4"/>
    </row>
    <row r="2307" spans="14:15">
      <c r="N2307" s="4"/>
      <c r="O2307" s="4"/>
    </row>
    <row r="2308" spans="14:15">
      <c r="N2308" s="4"/>
      <c r="O2308" s="4"/>
    </row>
    <row r="2309" spans="14:15">
      <c r="N2309" s="4"/>
      <c r="O2309" s="4"/>
    </row>
    <row r="2310" spans="14:15">
      <c r="N2310" s="4"/>
      <c r="O2310" s="4"/>
    </row>
    <row r="2311" spans="14:15">
      <c r="N2311" s="4"/>
      <c r="O2311" s="4"/>
    </row>
    <row r="2312" spans="14:15">
      <c r="N2312" s="4"/>
      <c r="O2312" s="4"/>
    </row>
    <row r="2313" spans="14:15">
      <c r="N2313" s="4"/>
      <c r="O2313" s="4"/>
    </row>
    <row r="2314" spans="14:15">
      <c r="N2314" s="4"/>
      <c r="O2314" s="4"/>
    </row>
    <row r="2315" spans="14:15">
      <c r="N2315" s="4"/>
      <c r="O2315" s="4"/>
    </row>
    <row r="2316" spans="14:15">
      <c r="N2316" s="4"/>
      <c r="O2316" s="4"/>
    </row>
    <row r="2317" spans="14:15">
      <c r="N2317" s="4"/>
      <c r="O2317" s="4"/>
    </row>
    <row r="2318" spans="14:15">
      <c r="N2318" s="4"/>
      <c r="O2318" s="4"/>
    </row>
    <row r="2319" spans="14:15">
      <c r="N2319" s="4"/>
      <c r="O2319" s="4"/>
    </row>
    <row r="2320" spans="14:15">
      <c r="N2320" s="4"/>
      <c r="O2320" s="4"/>
    </row>
    <row r="2321" spans="14:15">
      <c r="N2321" s="4"/>
      <c r="O2321" s="4"/>
    </row>
    <row r="2322" spans="14:15">
      <c r="N2322" s="4"/>
      <c r="O2322" s="4"/>
    </row>
    <row r="2323" spans="14:15">
      <c r="N2323" s="4"/>
      <c r="O2323" s="4"/>
    </row>
    <row r="2324" spans="14:15">
      <c r="N2324" s="4"/>
      <c r="O2324" s="4"/>
    </row>
    <row r="2325" spans="14:15">
      <c r="N2325" s="4"/>
      <c r="O2325" s="4"/>
    </row>
    <row r="2326" spans="14:15">
      <c r="N2326" s="4"/>
      <c r="O2326" s="4"/>
    </row>
    <row r="2327" spans="14:15">
      <c r="N2327" s="4"/>
      <c r="O2327" s="4"/>
    </row>
    <row r="2328" spans="14:15">
      <c r="N2328" s="4"/>
      <c r="O2328" s="4"/>
    </row>
    <row r="2329" spans="14:15">
      <c r="N2329" s="4"/>
      <c r="O2329" s="4"/>
    </row>
    <row r="2330" spans="14:15">
      <c r="N2330" s="4"/>
      <c r="O2330" s="4"/>
    </row>
    <row r="2331" spans="14:15">
      <c r="N2331" s="4"/>
      <c r="O2331" s="4"/>
    </row>
    <row r="2332" spans="14:15">
      <c r="N2332" s="4"/>
      <c r="O2332" s="4"/>
    </row>
    <row r="2333" spans="14:15">
      <c r="N2333" s="4"/>
      <c r="O2333" s="4"/>
    </row>
    <row r="2334" spans="14:15">
      <c r="N2334" s="4"/>
      <c r="O2334" s="4"/>
    </row>
    <row r="2335" spans="14:15">
      <c r="N2335" s="4"/>
      <c r="O2335" s="4"/>
    </row>
    <row r="2336" spans="14:15">
      <c r="N2336" s="4"/>
      <c r="O2336" s="4"/>
    </row>
    <row r="2337" spans="14:15">
      <c r="N2337" s="4"/>
      <c r="O2337" s="4"/>
    </row>
    <row r="2338" spans="14:15">
      <c r="N2338" s="4"/>
      <c r="O2338" s="4"/>
    </row>
    <row r="2339" spans="14:15">
      <c r="N2339" s="4"/>
      <c r="O2339" s="4"/>
    </row>
    <row r="2340" spans="14:15">
      <c r="N2340" s="4"/>
      <c r="O2340" s="4"/>
    </row>
    <row r="2341" spans="14:15">
      <c r="N2341" s="4"/>
      <c r="O2341" s="4"/>
    </row>
    <row r="2342" spans="14:15">
      <c r="N2342" s="4"/>
      <c r="O2342" s="4"/>
    </row>
    <row r="2343" spans="14:15">
      <c r="N2343" s="4"/>
      <c r="O2343" s="4"/>
    </row>
    <row r="2344" spans="14:15">
      <c r="N2344" s="4"/>
      <c r="O2344" s="4"/>
    </row>
    <row r="2345" spans="14:15">
      <c r="N2345" s="4"/>
      <c r="O2345" s="4"/>
    </row>
    <row r="2346" spans="14:15">
      <c r="N2346" s="4"/>
      <c r="O2346" s="4"/>
    </row>
    <row r="2347" spans="14:15">
      <c r="N2347" s="4"/>
      <c r="O2347" s="4"/>
    </row>
    <row r="2348" spans="14:15">
      <c r="N2348" s="4"/>
      <c r="O2348" s="4"/>
    </row>
    <row r="2349" spans="14:15">
      <c r="N2349" s="4"/>
      <c r="O2349" s="4"/>
    </row>
    <row r="2350" spans="14:15">
      <c r="N2350" s="4"/>
      <c r="O2350" s="4"/>
    </row>
    <row r="2351" spans="14:15">
      <c r="N2351" s="4"/>
      <c r="O2351" s="4"/>
    </row>
    <row r="2352" spans="14:15">
      <c r="N2352" s="4"/>
      <c r="O2352" s="4"/>
    </row>
    <row r="2353" spans="14:15">
      <c r="N2353" s="4"/>
      <c r="O2353" s="4"/>
    </row>
    <row r="2354" spans="14:15">
      <c r="N2354" s="4"/>
      <c r="O2354" s="4"/>
    </row>
    <row r="2355" spans="14:15">
      <c r="N2355" s="4"/>
      <c r="O2355" s="4"/>
    </row>
    <row r="2356" spans="14:15">
      <c r="N2356" s="4"/>
      <c r="O2356" s="4"/>
    </row>
    <row r="2357" spans="14:15">
      <c r="N2357" s="4"/>
      <c r="O2357" s="4"/>
    </row>
    <row r="2358" spans="14:15">
      <c r="N2358" s="4"/>
      <c r="O2358" s="4"/>
    </row>
    <row r="2359" spans="14:15">
      <c r="N2359" s="4"/>
      <c r="O2359" s="4"/>
    </row>
    <row r="2360" spans="14:15">
      <c r="N2360" s="4"/>
      <c r="O2360" s="4"/>
    </row>
    <row r="2361" spans="14:15">
      <c r="N2361" s="4"/>
      <c r="O2361" s="4"/>
    </row>
    <row r="2362" spans="14:15">
      <c r="N2362" s="4"/>
      <c r="O2362" s="4"/>
    </row>
    <row r="2363" spans="14:15">
      <c r="N2363" s="4"/>
      <c r="O2363" s="4"/>
    </row>
    <row r="2364" spans="14:15">
      <c r="N2364" s="4"/>
      <c r="O2364" s="4"/>
    </row>
    <row r="2365" spans="14:15">
      <c r="N2365" s="4"/>
      <c r="O2365" s="4"/>
    </row>
    <row r="2366" spans="14:15">
      <c r="N2366" s="4"/>
      <c r="O2366" s="4"/>
    </row>
    <row r="2367" spans="14:15">
      <c r="N2367" s="4"/>
      <c r="O2367" s="4"/>
    </row>
    <row r="2368" spans="14:15">
      <c r="N2368" s="4"/>
      <c r="O2368" s="4"/>
    </row>
    <row r="2369" spans="14:15">
      <c r="N2369" s="4"/>
      <c r="O2369" s="4"/>
    </row>
    <row r="2370" spans="14:15">
      <c r="N2370" s="4"/>
      <c r="O2370" s="4"/>
    </row>
    <row r="2371" spans="14:15">
      <c r="N2371" s="4"/>
      <c r="O2371" s="4"/>
    </row>
    <row r="2372" spans="14:15">
      <c r="N2372" s="4"/>
      <c r="O2372" s="4"/>
    </row>
    <row r="2373" spans="14:15">
      <c r="N2373" s="4"/>
      <c r="O2373" s="4"/>
    </row>
    <row r="2374" spans="14:15">
      <c r="N2374" s="4"/>
      <c r="O2374" s="4"/>
    </row>
    <row r="2375" spans="14:15">
      <c r="N2375" s="4"/>
      <c r="O2375" s="4"/>
    </row>
    <row r="2376" spans="14:15">
      <c r="N2376" s="4"/>
      <c r="O2376" s="4"/>
    </row>
    <row r="2377" spans="14:15">
      <c r="N2377" s="4"/>
      <c r="O2377" s="4"/>
    </row>
    <row r="2378" spans="14:15">
      <c r="N2378" s="4"/>
      <c r="O2378" s="4"/>
    </row>
    <row r="2379" spans="14:15">
      <c r="N2379" s="4"/>
      <c r="O2379" s="4"/>
    </row>
    <row r="2380" spans="14:15">
      <c r="N2380" s="4"/>
      <c r="O2380" s="4"/>
    </row>
    <row r="2381" spans="14:15">
      <c r="N2381" s="4"/>
      <c r="O2381" s="4"/>
    </row>
    <row r="2382" spans="14:15">
      <c r="N2382" s="4"/>
      <c r="O2382" s="4"/>
    </row>
    <row r="2383" spans="14:15">
      <c r="N2383" s="4"/>
      <c r="O2383" s="4"/>
    </row>
    <row r="2384" spans="14:15">
      <c r="N2384" s="4"/>
      <c r="O2384" s="4"/>
    </row>
    <row r="2385" spans="14:15">
      <c r="N2385" s="4"/>
      <c r="O2385" s="4"/>
    </row>
    <row r="2386" spans="14:15">
      <c r="N2386" s="4"/>
      <c r="O2386" s="4"/>
    </row>
    <row r="2387" spans="14:15">
      <c r="N2387" s="4"/>
      <c r="O2387" s="4"/>
    </row>
    <row r="2388" spans="14:15">
      <c r="N2388" s="4"/>
      <c r="O2388" s="4"/>
    </row>
    <row r="2389" spans="14:15">
      <c r="N2389" s="4"/>
      <c r="O2389" s="4"/>
    </row>
    <row r="2390" spans="14:15">
      <c r="N2390" s="4"/>
      <c r="O2390" s="4"/>
    </row>
    <row r="2391" spans="14:15">
      <c r="N2391" s="4"/>
      <c r="O2391" s="4"/>
    </row>
    <row r="2392" spans="14:15">
      <c r="N2392" s="4"/>
      <c r="O2392" s="4"/>
    </row>
    <row r="2393" spans="14:15">
      <c r="N2393" s="4"/>
      <c r="O2393" s="4"/>
    </row>
    <row r="2394" spans="14:15">
      <c r="N2394" s="4"/>
      <c r="O2394" s="4"/>
    </row>
    <row r="2395" spans="14:15">
      <c r="N2395" s="4"/>
      <c r="O2395" s="4"/>
    </row>
    <row r="2396" spans="14:15">
      <c r="N2396" s="4"/>
      <c r="O2396" s="4"/>
    </row>
    <row r="2397" spans="14:15">
      <c r="N2397" s="4"/>
      <c r="O2397" s="4"/>
    </row>
    <row r="2398" spans="14:15">
      <c r="N2398" s="4"/>
      <c r="O2398" s="4"/>
    </row>
    <row r="2399" spans="14:15">
      <c r="N2399" s="4"/>
      <c r="O2399" s="4"/>
    </row>
    <row r="2400" spans="14:15">
      <c r="N2400" s="4"/>
      <c r="O2400" s="4"/>
    </row>
    <row r="2401" spans="14:15">
      <c r="N2401" s="4"/>
      <c r="O2401" s="4"/>
    </row>
    <row r="2402" spans="14:15">
      <c r="N2402" s="4"/>
      <c r="O2402" s="4"/>
    </row>
    <row r="2403" spans="14:15">
      <c r="N2403" s="4"/>
      <c r="O2403" s="4"/>
    </row>
    <row r="2404" spans="14:15">
      <c r="N2404" s="4"/>
      <c r="O2404" s="4"/>
    </row>
    <row r="2405" spans="14:15">
      <c r="N2405" s="4"/>
      <c r="O2405" s="4"/>
    </row>
    <row r="2406" spans="14:15">
      <c r="N2406" s="4"/>
      <c r="O2406" s="4"/>
    </row>
    <row r="2407" spans="14:15">
      <c r="N2407" s="4"/>
      <c r="O2407" s="4"/>
    </row>
    <row r="2408" spans="14:15">
      <c r="N2408" s="4"/>
      <c r="O2408" s="4"/>
    </row>
    <row r="2409" spans="14:15">
      <c r="N2409" s="4"/>
      <c r="O2409" s="4"/>
    </row>
    <row r="2410" spans="14:15">
      <c r="N2410" s="4"/>
      <c r="O2410" s="4"/>
    </row>
    <row r="2411" spans="14:15">
      <c r="N2411" s="4"/>
      <c r="O2411" s="4"/>
    </row>
    <row r="2412" spans="14:15">
      <c r="N2412" s="4"/>
      <c r="O2412" s="4"/>
    </row>
    <row r="2413" spans="14:15">
      <c r="N2413" s="4"/>
      <c r="O2413" s="4"/>
    </row>
    <row r="2414" spans="14:15">
      <c r="N2414" s="4"/>
      <c r="O2414" s="4"/>
    </row>
    <row r="2415" spans="14:15">
      <c r="N2415" s="4"/>
      <c r="O2415" s="4"/>
    </row>
    <row r="2416" spans="14:15">
      <c r="N2416" s="4"/>
      <c r="O2416" s="4"/>
    </row>
    <row r="2417" spans="14:15">
      <c r="N2417" s="4"/>
      <c r="O2417" s="4"/>
    </row>
    <row r="2418" spans="14:15">
      <c r="N2418" s="4"/>
      <c r="O2418" s="4"/>
    </row>
    <row r="2419" spans="14:15">
      <c r="N2419" s="4"/>
      <c r="O2419" s="4"/>
    </row>
    <row r="2420" spans="14:15">
      <c r="N2420" s="4"/>
      <c r="O2420" s="4"/>
    </row>
    <row r="2421" spans="14:15">
      <c r="N2421" s="4"/>
      <c r="O2421" s="4"/>
    </row>
    <row r="2422" spans="14:15">
      <c r="N2422" s="4"/>
      <c r="O2422" s="4"/>
    </row>
    <row r="2423" spans="14:15">
      <c r="N2423" s="4"/>
      <c r="O2423" s="4"/>
    </row>
    <row r="2424" spans="14:15">
      <c r="N2424" s="4"/>
      <c r="O2424" s="4"/>
    </row>
    <row r="2425" spans="14:15">
      <c r="N2425" s="4"/>
      <c r="O2425" s="4"/>
    </row>
    <row r="2426" spans="14:15">
      <c r="N2426" s="4"/>
      <c r="O2426" s="4"/>
    </row>
    <row r="2427" spans="14:15">
      <c r="N2427" s="4"/>
      <c r="O2427" s="4"/>
    </row>
    <row r="2428" spans="14:15">
      <c r="N2428" s="4"/>
      <c r="O2428" s="4"/>
    </row>
    <row r="2429" spans="14:15">
      <c r="N2429" s="4"/>
      <c r="O2429" s="4"/>
    </row>
    <row r="2430" spans="14:15">
      <c r="N2430" s="4"/>
      <c r="O2430" s="4"/>
    </row>
    <row r="2431" spans="14:15">
      <c r="N2431" s="4"/>
      <c r="O2431" s="4"/>
    </row>
    <row r="2432" spans="14:15">
      <c r="N2432" s="4"/>
      <c r="O2432" s="4"/>
    </row>
    <row r="2433" spans="14:15">
      <c r="N2433" s="4"/>
      <c r="O2433" s="4"/>
    </row>
    <row r="2434" spans="14:15">
      <c r="N2434" s="4"/>
      <c r="O2434" s="4"/>
    </row>
    <row r="2435" spans="14:15">
      <c r="N2435" s="4"/>
      <c r="O2435" s="4"/>
    </row>
    <row r="2436" spans="14:15">
      <c r="N2436" s="4"/>
      <c r="O2436" s="4"/>
    </row>
    <row r="2437" spans="14:15">
      <c r="N2437" s="4"/>
      <c r="O2437" s="4"/>
    </row>
    <row r="2438" spans="14:15">
      <c r="N2438" s="4"/>
      <c r="O2438" s="4"/>
    </row>
    <row r="2439" spans="14:15">
      <c r="N2439" s="4"/>
      <c r="O2439" s="4"/>
    </row>
    <row r="2440" spans="14:15">
      <c r="N2440" s="4"/>
      <c r="O2440" s="4"/>
    </row>
    <row r="2441" spans="14:15">
      <c r="N2441" s="4"/>
      <c r="O2441" s="4"/>
    </row>
    <row r="2442" spans="14:15">
      <c r="N2442" s="4"/>
      <c r="O2442" s="4"/>
    </row>
    <row r="2443" spans="14:15">
      <c r="N2443" s="4"/>
      <c r="O2443" s="4"/>
    </row>
    <row r="2444" spans="14:15">
      <c r="N2444" s="4"/>
      <c r="O2444" s="4"/>
    </row>
    <row r="2445" spans="14:15">
      <c r="N2445" s="4"/>
      <c r="O2445" s="4"/>
    </row>
    <row r="2446" spans="14:15">
      <c r="N2446" s="4"/>
      <c r="O2446" s="4"/>
    </row>
    <row r="2447" spans="14:15">
      <c r="N2447" s="4"/>
      <c r="O2447" s="4"/>
    </row>
    <row r="2448" spans="14:15">
      <c r="N2448" s="4"/>
      <c r="O2448" s="4"/>
    </row>
    <row r="2449" spans="14:15">
      <c r="N2449" s="4"/>
      <c r="O2449" s="4"/>
    </row>
    <row r="2450" spans="14:15">
      <c r="N2450" s="4"/>
      <c r="O2450" s="4"/>
    </row>
    <row r="2451" spans="14:15">
      <c r="N2451" s="4"/>
      <c r="O2451" s="4"/>
    </row>
    <row r="2452" spans="14:15">
      <c r="N2452" s="4"/>
      <c r="O2452" s="4"/>
    </row>
    <row r="2453" spans="14:15">
      <c r="N2453" s="4"/>
      <c r="O2453" s="4"/>
    </row>
    <row r="2454" spans="14:15">
      <c r="N2454" s="4"/>
      <c r="O2454" s="4"/>
    </row>
    <row r="2455" spans="14:15">
      <c r="N2455" s="4"/>
      <c r="O2455" s="4"/>
    </row>
    <row r="2456" spans="14:15">
      <c r="N2456" s="4"/>
      <c r="O2456" s="4"/>
    </row>
    <row r="2457" spans="14:15">
      <c r="N2457" s="4"/>
      <c r="O2457" s="4"/>
    </row>
    <row r="2458" spans="14:15">
      <c r="N2458" s="4"/>
      <c r="O2458" s="4"/>
    </row>
    <row r="2459" spans="14:15">
      <c r="N2459" s="4"/>
      <c r="O2459" s="4"/>
    </row>
    <row r="2460" spans="14:15">
      <c r="N2460" s="4"/>
      <c r="O2460" s="4"/>
    </row>
    <row r="2461" spans="14:15">
      <c r="N2461" s="4"/>
      <c r="O2461" s="4"/>
    </row>
    <row r="2462" spans="14:15">
      <c r="N2462" s="4"/>
      <c r="O2462" s="4"/>
    </row>
    <row r="2463" spans="14:15">
      <c r="N2463" s="4"/>
      <c r="O2463" s="4"/>
    </row>
    <row r="2464" spans="14:15">
      <c r="N2464" s="4"/>
      <c r="O2464" s="4"/>
    </row>
    <row r="2465" spans="14:15">
      <c r="N2465" s="4"/>
      <c r="O2465" s="4"/>
    </row>
    <row r="2466" spans="14:15">
      <c r="N2466" s="4"/>
      <c r="O2466" s="4"/>
    </row>
    <row r="2467" spans="14:15">
      <c r="N2467" s="4"/>
      <c r="O2467" s="4"/>
    </row>
    <row r="2468" spans="14:15">
      <c r="N2468" s="4"/>
      <c r="O2468" s="4"/>
    </row>
    <row r="2469" spans="14:15">
      <c r="N2469" s="4"/>
      <c r="O2469" s="4"/>
    </row>
    <row r="2470" spans="14:15">
      <c r="N2470" s="4"/>
      <c r="O2470" s="4"/>
    </row>
    <row r="2471" spans="14:15">
      <c r="N2471" s="4"/>
      <c r="O2471" s="4"/>
    </row>
    <row r="2472" spans="14:15">
      <c r="N2472" s="4"/>
      <c r="O2472" s="4"/>
    </row>
    <row r="2473" spans="14:15">
      <c r="N2473" s="4"/>
      <c r="O2473" s="4"/>
    </row>
    <row r="2474" spans="14:15">
      <c r="N2474" s="4"/>
      <c r="O2474" s="4"/>
    </row>
    <row r="2475" spans="14:15">
      <c r="N2475" s="4"/>
      <c r="O2475" s="4"/>
    </row>
    <row r="2476" spans="14:15">
      <c r="N2476" s="4"/>
      <c r="O2476" s="4"/>
    </row>
    <row r="2477" spans="14:15">
      <c r="N2477" s="4"/>
      <c r="O2477" s="4"/>
    </row>
    <row r="2478" spans="14:15">
      <c r="N2478" s="4"/>
      <c r="O2478" s="4"/>
    </row>
    <row r="2479" spans="14:15">
      <c r="N2479" s="4"/>
      <c r="O2479" s="4"/>
    </row>
    <row r="2480" spans="14:15">
      <c r="N2480" s="4"/>
      <c r="O2480" s="4"/>
    </row>
    <row r="2481" spans="14:15">
      <c r="N2481" s="4"/>
      <c r="O2481" s="4"/>
    </row>
    <row r="2482" spans="14:15">
      <c r="N2482" s="4"/>
      <c r="O2482" s="4"/>
    </row>
    <row r="2483" spans="14:15">
      <c r="N2483" s="4"/>
      <c r="O2483" s="4"/>
    </row>
    <row r="2484" spans="14:15">
      <c r="N2484" s="4"/>
      <c r="O2484" s="4"/>
    </row>
    <row r="2485" spans="14:15">
      <c r="N2485" s="4"/>
      <c r="O2485" s="4"/>
    </row>
    <row r="2486" spans="14:15">
      <c r="N2486" s="4"/>
      <c r="O2486" s="4"/>
    </row>
    <row r="2487" spans="14:15">
      <c r="N2487" s="4"/>
      <c r="O2487" s="4"/>
    </row>
    <row r="2488" spans="14:15">
      <c r="N2488" s="4"/>
      <c r="O2488" s="4"/>
    </row>
    <row r="2489" spans="14:15">
      <c r="N2489" s="4"/>
      <c r="O2489" s="4"/>
    </row>
    <row r="2490" spans="14:15">
      <c r="N2490" s="4"/>
      <c r="O2490" s="4"/>
    </row>
    <row r="2491" spans="14:15">
      <c r="N2491" s="4"/>
      <c r="O2491" s="4"/>
    </row>
    <row r="2492" spans="14:15">
      <c r="N2492" s="4"/>
      <c r="O2492" s="4"/>
    </row>
    <row r="2493" spans="14:15">
      <c r="N2493" s="4"/>
      <c r="O2493" s="4"/>
    </row>
    <row r="2494" spans="14:15">
      <c r="N2494" s="4"/>
      <c r="O2494" s="4"/>
    </row>
    <row r="2495" spans="14:15">
      <c r="N2495" s="4"/>
      <c r="O2495" s="4"/>
    </row>
    <row r="2496" spans="14:15">
      <c r="N2496" s="4"/>
      <c r="O2496" s="4"/>
    </row>
    <row r="2497" spans="14:15">
      <c r="N2497" s="4"/>
      <c r="O2497" s="4"/>
    </row>
    <row r="2498" spans="14:15">
      <c r="N2498" s="4"/>
      <c r="O2498" s="4"/>
    </row>
    <row r="2499" spans="14:15">
      <c r="N2499" s="4"/>
      <c r="O2499" s="4"/>
    </row>
    <row r="2500" spans="14:15">
      <c r="N2500" s="4"/>
      <c r="O2500" s="4"/>
    </row>
    <row r="2501" spans="14:15">
      <c r="N2501" s="4"/>
      <c r="O2501" s="4"/>
    </row>
    <row r="2502" spans="14:15">
      <c r="N2502" s="4"/>
      <c r="O2502" s="4"/>
    </row>
    <row r="2503" spans="14:15">
      <c r="N2503" s="4"/>
      <c r="O2503" s="4"/>
    </row>
    <row r="2504" spans="14:15">
      <c r="N2504" s="4"/>
      <c r="O2504" s="4"/>
    </row>
    <row r="2505" spans="14:15">
      <c r="N2505" s="4"/>
      <c r="O2505" s="4"/>
    </row>
    <row r="2506" spans="14:15">
      <c r="N2506" s="4"/>
      <c r="O2506" s="4"/>
    </row>
    <row r="2507" spans="14:15">
      <c r="N2507" s="4"/>
      <c r="O2507" s="4"/>
    </row>
    <row r="2508" spans="14:15">
      <c r="N2508" s="4"/>
      <c r="O2508" s="4"/>
    </row>
    <row r="2509" spans="14:15">
      <c r="N2509" s="4"/>
      <c r="O2509" s="4"/>
    </row>
    <row r="2510" spans="14:15">
      <c r="N2510" s="4"/>
      <c r="O2510" s="4"/>
    </row>
    <row r="2511" spans="14:15">
      <c r="N2511" s="4"/>
      <c r="O2511" s="4"/>
    </row>
    <row r="2512" spans="14:15">
      <c r="N2512" s="4"/>
      <c r="O2512" s="4"/>
    </row>
    <row r="2513" spans="14:15">
      <c r="N2513" s="4"/>
      <c r="O2513" s="4"/>
    </row>
    <row r="2514" spans="14:15">
      <c r="N2514" s="4"/>
      <c r="O2514" s="4"/>
    </row>
  </sheetData>
  <phoneticPr fontId="25" type="noConversion"/>
  <pageMargins left="0.31496062992125984" right="0.23622047244094491" top="0.59055118110236227" bottom="0.59055118110236227" header="0.31496062992125984" footer="0.31496062992125984"/>
  <pageSetup paperSize="9" orientation="portrait" r:id="rId1"/>
  <headerFooter alignWithMargins="0">
    <oddFooter>&amp;L&amp;9Public Library Statistics 2012/13&amp;C&amp;9&amp;P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60"/>
  <sheetViews>
    <sheetView zoomScaleNormal="100" workbookViewId="0">
      <pane ySplit="3" topLeftCell="A4" activePane="bottomLeft" state="frozen"/>
      <selection activeCell="E6" sqref="E6"/>
      <selection pane="bottomLeft" activeCell="A15" sqref="A15"/>
    </sheetView>
  </sheetViews>
  <sheetFormatPr defaultRowHeight="12.75"/>
  <cols>
    <col min="1" max="1" width="22.85546875" style="22" customWidth="1"/>
    <col min="2" max="2" width="17" style="22" customWidth="1"/>
    <col min="3" max="3" width="20.7109375" style="22" customWidth="1"/>
    <col min="4" max="4" width="19.7109375" style="32" customWidth="1"/>
    <col min="5" max="16384" width="9.140625" style="22"/>
  </cols>
  <sheetData>
    <row r="1" spans="1:5" ht="15">
      <c r="A1" s="40" t="s">
        <v>584</v>
      </c>
    </row>
    <row r="2" spans="1:5" ht="12.75" customHeight="1">
      <c r="A2" s="40"/>
    </row>
    <row r="3" spans="1:5" ht="13.5" customHeight="1">
      <c r="A3" s="34"/>
      <c r="B3" s="104" t="s">
        <v>338</v>
      </c>
      <c r="C3" s="104" t="s">
        <v>339</v>
      </c>
      <c r="D3" s="104" t="s">
        <v>375</v>
      </c>
    </row>
    <row r="4" spans="1:5" ht="13.5" customHeight="1">
      <c r="A4" s="4" t="s">
        <v>315</v>
      </c>
      <c r="B4" s="185">
        <v>157728</v>
      </c>
      <c r="C4" s="185">
        <v>8721</v>
      </c>
      <c r="D4" s="185">
        <v>166449</v>
      </c>
      <c r="E4" s="188"/>
    </row>
    <row r="5" spans="1:5" ht="13.5" customHeight="1">
      <c r="A5" s="4" t="s">
        <v>424</v>
      </c>
      <c r="B5" s="185">
        <v>103195</v>
      </c>
      <c r="C5" s="185">
        <v>6877</v>
      </c>
      <c r="D5" s="185">
        <v>110072</v>
      </c>
      <c r="E5" s="188"/>
    </row>
    <row r="6" spans="1:5" ht="13.5" customHeight="1">
      <c r="A6" s="4" t="s">
        <v>425</v>
      </c>
      <c r="B6" s="185">
        <v>98959</v>
      </c>
      <c r="C6" s="185">
        <v>8075</v>
      </c>
      <c r="D6" s="185">
        <v>107034</v>
      </c>
      <c r="E6" s="188"/>
    </row>
    <row r="7" spans="1:5" ht="13.5" customHeight="1">
      <c r="A7" s="4" t="s">
        <v>426</v>
      </c>
      <c r="B7" s="185">
        <v>115891</v>
      </c>
      <c r="C7" s="185">
        <v>5981</v>
      </c>
      <c r="D7" s="185">
        <v>121872</v>
      </c>
      <c r="E7" s="188"/>
    </row>
    <row r="8" spans="1:5" ht="13.5" customHeight="1">
      <c r="A8" s="4" t="s">
        <v>154</v>
      </c>
      <c r="B8" s="185">
        <v>49010</v>
      </c>
      <c r="C8" s="185">
        <v>3633</v>
      </c>
      <c r="D8" s="185">
        <v>52643</v>
      </c>
      <c r="E8" s="188"/>
    </row>
    <row r="9" spans="1:5" ht="13.5" customHeight="1">
      <c r="A9" s="4" t="s">
        <v>316</v>
      </c>
      <c r="B9" s="185">
        <v>45005</v>
      </c>
      <c r="C9" s="185">
        <v>1450</v>
      </c>
      <c r="D9" s="185">
        <v>46455</v>
      </c>
      <c r="E9" s="188"/>
    </row>
    <row r="10" spans="1:5" ht="13.5" customHeight="1">
      <c r="A10" s="4" t="s">
        <v>427</v>
      </c>
      <c r="B10" s="185">
        <v>76575</v>
      </c>
      <c r="C10" s="185">
        <v>5481</v>
      </c>
      <c r="D10" s="185">
        <v>82056</v>
      </c>
      <c r="E10" s="188"/>
    </row>
    <row r="11" spans="1:5" ht="13.5" customHeight="1">
      <c r="A11" s="4" t="s">
        <v>510</v>
      </c>
      <c r="B11" s="185">
        <v>40073</v>
      </c>
      <c r="C11" s="185">
        <v>1051</v>
      </c>
      <c r="D11" s="185">
        <v>41124</v>
      </c>
      <c r="E11" s="188"/>
    </row>
    <row r="12" spans="1:5" ht="13.5" customHeight="1">
      <c r="A12" s="4" t="s">
        <v>428</v>
      </c>
      <c r="B12" s="185">
        <v>450343</v>
      </c>
      <c r="C12" s="185">
        <v>450814</v>
      </c>
      <c r="D12" s="185">
        <v>901157</v>
      </c>
      <c r="E12" s="188"/>
    </row>
    <row r="13" spans="1:5" ht="13.5" customHeight="1">
      <c r="A13" s="4" t="s">
        <v>429</v>
      </c>
      <c r="B13" s="185">
        <v>157425</v>
      </c>
      <c r="C13" s="185">
        <v>9715</v>
      </c>
      <c r="D13" s="185">
        <v>167140</v>
      </c>
      <c r="E13" s="188"/>
    </row>
    <row r="14" spans="1:5" ht="13.5" customHeight="1">
      <c r="A14" s="4" t="s">
        <v>317</v>
      </c>
      <c r="B14" s="185">
        <v>98974</v>
      </c>
      <c r="C14" s="4">
        <v>107</v>
      </c>
      <c r="D14" s="185">
        <v>99081</v>
      </c>
      <c r="E14" s="188"/>
    </row>
    <row r="15" spans="1:5" ht="13.5" customHeight="1">
      <c r="A15" s="171" t="s">
        <v>554</v>
      </c>
      <c r="B15" s="185">
        <v>44194</v>
      </c>
      <c r="C15" s="185">
        <v>2691</v>
      </c>
      <c r="D15" s="185">
        <v>46885</v>
      </c>
      <c r="E15" s="188"/>
    </row>
    <row r="16" spans="1:5" ht="13.5" customHeight="1">
      <c r="A16" s="4" t="s">
        <v>514</v>
      </c>
      <c r="B16" s="185">
        <v>12837</v>
      </c>
      <c r="C16" s="4">
        <v>120</v>
      </c>
      <c r="D16" s="185">
        <v>12957</v>
      </c>
      <c r="E16" s="188"/>
    </row>
    <row r="17" spans="1:5" ht="13.5" customHeight="1">
      <c r="A17" s="4" t="s">
        <v>516</v>
      </c>
      <c r="B17" s="185">
        <v>45227</v>
      </c>
      <c r="C17" s="185">
        <v>1062</v>
      </c>
      <c r="D17" s="185">
        <v>46289</v>
      </c>
      <c r="E17" s="188"/>
    </row>
    <row r="18" spans="1:5" ht="13.5" customHeight="1">
      <c r="A18" s="4" t="s">
        <v>430</v>
      </c>
      <c r="B18" s="185">
        <v>292199</v>
      </c>
      <c r="C18" s="185">
        <v>20281</v>
      </c>
      <c r="D18" s="185">
        <v>312480</v>
      </c>
      <c r="E18" s="188"/>
    </row>
    <row r="19" spans="1:5" ht="13.5" customHeight="1">
      <c r="A19" s="4" t="s">
        <v>431</v>
      </c>
      <c r="B19" s="185">
        <v>249940</v>
      </c>
      <c r="C19" s="185">
        <v>87762</v>
      </c>
      <c r="D19" s="185">
        <v>337702</v>
      </c>
      <c r="E19" s="188"/>
    </row>
    <row r="20" spans="1:5" ht="13.5" customHeight="1">
      <c r="A20" s="4" t="s">
        <v>432</v>
      </c>
      <c r="B20" s="185">
        <v>79073</v>
      </c>
      <c r="C20" s="185">
        <v>6465</v>
      </c>
      <c r="D20" s="185">
        <v>85538</v>
      </c>
      <c r="E20" s="188"/>
    </row>
    <row r="21" spans="1:5" ht="13.5" customHeight="1">
      <c r="A21" s="4" t="s">
        <v>21</v>
      </c>
      <c r="B21" s="185">
        <v>124202</v>
      </c>
      <c r="C21" s="185">
        <v>5431</v>
      </c>
      <c r="D21" s="185">
        <v>129633</v>
      </c>
      <c r="E21" s="188"/>
    </row>
    <row r="22" spans="1:5" ht="13.5" customHeight="1">
      <c r="A22" s="4" t="s">
        <v>433</v>
      </c>
      <c r="B22" s="185">
        <v>77814</v>
      </c>
      <c r="C22" s="185">
        <v>1839</v>
      </c>
      <c r="D22" s="185">
        <v>79653</v>
      </c>
      <c r="E22" s="188"/>
    </row>
    <row r="23" spans="1:5" ht="13.5" customHeight="1">
      <c r="A23" s="4" t="s">
        <v>434</v>
      </c>
      <c r="B23" s="185">
        <v>169090</v>
      </c>
      <c r="C23" s="185">
        <v>15629</v>
      </c>
      <c r="D23" s="185">
        <v>184719</v>
      </c>
      <c r="E23" s="188"/>
    </row>
    <row r="24" spans="1:5" ht="13.5" customHeight="1">
      <c r="A24" s="4" t="s">
        <v>318</v>
      </c>
      <c r="B24" s="185">
        <v>418186</v>
      </c>
      <c r="C24" s="185">
        <v>17589</v>
      </c>
      <c r="D24" s="185">
        <v>435775</v>
      </c>
      <c r="E24" s="188"/>
    </row>
    <row r="25" spans="1:5" ht="13.5" customHeight="1">
      <c r="A25" s="4" t="s">
        <v>319</v>
      </c>
      <c r="B25" s="185">
        <v>60609</v>
      </c>
      <c r="C25" s="4">
        <v>945</v>
      </c>
      <c r="D25" s="185">
        <v>61554</v>
      </c>
      <c r="E25" s="188"/>
    </row>
    <row r="26" spans="1:5" ht="13.5" customHeight="1">
      <c r="A26" s="4" t="s">
        <v>320</v>
      </c>
      <c r="B26" s="185">
        <v>199761</v>
      </c>
      <c r="C26" s="185">
        <v>15670</v>
      </c>
      <c r="D26" s="185">
        <v>215431</v>
      </c>
      <c r="E26" s="188"/>
    </row>
    <row r="27" spans="1:5" ht="13.5" customHeight="1">
      <c r="A27" s="4" t="s">
        <v>435</v>
      </c>
      <c r="B27" s="185">
        <v>153737</v>
      </c>
      <c r="C27" s="185">
        <v>21970</v>
      </c>
      <c r="D27" s="185">
        <v>175707</v>
      </c>
      <c r="E27" s="188"/>
    </row>
    <row r="28" spans="1:5" ht="13.5" customHeight="1">
      <c r="A28" s="4" t="s">
        <v>436</v>
      </c>
      <c r="B28" s="185">
        <v>183054</v>
      </c>
      <c r="C28" s="185">
        <v>15660</v>
      </c>
      <c r="D28" s="185">
        <v>198714</v>
      </c>
      <c r="E28" s="188"/>
    </row>
    <row r="29" spans="1:5" ht="13.5" customHeight="1">
      <c r="A29" s="4" t="s">
        <v>437</v>
      </c>
      <c r="B29" s="185">
        <v>110227</v>
      </c>
      <c r="C29" s="185">
        <v>8037</v>
      </c>
      <c r="D29" s="185">
        <v>118264</v>
      </c>
      <c r="E29" s="188"/>
    </row>
    <row r="30" spans="1:5" ht="13.5" customHeight="1">
      <c r="A30" s="4" t="s">
        <v>284</v>
      </c>
      <c r="B30" s="185">
        <v>163336</v>
      </c>
      <c r="C30" s="185">
        <v>10382</v>
      </c>
      <c r="D30" s="185">
        <v>173718</v>
      </c>
      <c r="E30" s="188"/>
    </row>
    <row r="31" spans="1:5" ht="13.5" customHeight="1">
      <c r="A31" s="4" t="s">
        <v>285</v>
      </c>
      <c r="B31" s="185">
        <v>53091</v>
      </c>
      <c r="C31" s="185">
        <v>2436</v>
      </c>
      <c r="D31" s="185">
        <v>55527</v>
      </c>
      <c r="E31" s="188"/>
    </row>
    <row r="32" spans="1:5" ht="13.5" customHeight="1">
      <c r="A32" s="4" t="s">
        <v>172</v>
      </c>
      <c r="B32" s="185">
        <v>36543</v>
      </c>
      <c r="C32" s="4">
        <v>568</v>
      </c>
      <c r="D32" s="185">
        <v>37111</v>
      </c>
      <c r="E32" s="188"/>
    </row>
    <row r="33" spans="1:5" ht="13.5" customHeight="1">
      <c r="A33" s="4" t="s">
        <v>438</v>
      </c>
      <c r="B33" s="185">
        <v>64252</v>
      </c>
      <c r="C33" s="185">
        <v>2202</v>
      </c>
      <c r="D33" s="185">
        <v>66454</v>
      </c>
      <c r="E33" s="188"/>
    </row>
    <row r="34" spans="1:5" ht="13.5" customHeight="1">
      <c r="A34" s="4" t="s">
        <v>439</v>
      </c>
      <c r="B34" s="185">
        <v>398948</v>
      </c>
      <c r="C34" s="185">
        <v>42151</v>
      </c>
      <c r="D34" s="185">
        <v>441099</v>
      </c>
      <c r="E34" s="188"/>
    </row>
    <row r="35" spans="1:5" ht="13.5" customHeight="1">
      <c r="A35" s="4" t="s">
        <v>441</v>
      </c>
      <c r="B35" s="185">
        <v>458622</v>
      </c>
      <c r="C35" s="185">
        <v>18660</v>
      </c>
      <c r="D35" s="185">
        <v>477282</v>
      </c>
      <c r="E35" s="188"/>
    </row>
    <row r="36" spans="1:5" ht="13.5" customHeight="1">
      <c r="A36" s="4" t="s">
        <v>288</v>
      </c>
      <c r="B36" s="185">
        <v>34453</v>
      </c>
      <c r="C36" s="185">
        <v>5223</v>
      </c>
      <c r="D36" s="185">
        <v>39676</v>
      </c>
      <c r="E36" s="188"/>
    </row>
    <row r="37" spans="1:5" ht="13.5" customHeight="1">
      <c r="A37" s="171" t="s">
        <v>548</v>
      </c>
      <c r="B37" s="185">
        <v>66243</v>
      </c>
      <c r="C37" s="185">
        <v>3090</v>
      </c>
      <c r="D37" s="185">
        <v>69333</v>
      </c>
      <c r="E37" s="188"/>
    </row>
    <row r="38" spans="1:5" ht="13.5" customHeight="1">
      <c r="A38" s="4" t="s">
        <v>149</v>
      </c>
      <c r="B38" s="185">
        <v>24684</v>
      </c>
      <c r="C38" s="4">
        <v>408</v>
      </c>
      <c r="D38" s="185">
        <v>25092</v>
      </c>
      <c r="E38" s="188"/>
    </row>
    <row r="39" spans="1:5" ht="13.5" customHeight="1">
      <c r="A39" s="4" t="s">
        <v>325</v>
      </c>
      <c r="B39" s="185">
        <v>107501</v>
      </c>
      <c r="C39" s="4"/>
      <c r="D39" s="185">
        <v>107501</v>
      </c>
      <c r="E39" s="188"/>
    </row>
    <row r="40" spans="1:5" ht="13.5" customHeight="1">
      <c r="A40" s="4" t="s">
        <v>295</v>
      </c>
      <c r="B40" s="185">
        <v>17988</v>
      </c>
      <c r="C40" s="4">
        <v>211</v>
      </c>
      <c r="D40" s="185">
        <v>18199</v>
      </c>
      <c r="E40" s="188"/>
    </row>
    <row r="41" spans="1:5" ht="13.5" customHeight="1">
      <c r="A41" s="4" t="s">
        <v>442</v>
      </c>
      <c r="B41" s="185">
        <v>179277</v>
      </c>
      <c r="C41" s="185">
        <v>18587</v>
      </c>
      <c r="D41" s="185">
        <v>197864</v>
      </c>
      <c r="E41" s="188"/>
    </row>
    <row r="42" spans="1:5" ht="13.5" customHeight="1">
      <c r="A42" s="4" t="s">
        <v>443</v>
      </c>
      <c r="B42" s="185">
        <v>145855</v>
      </c>
      <c r="C42" s="185">
        <v>42195</v>
      </c>
      <c r="D42" s="185">
        <v>188050</v>
      </c>
      <c r="E42" s="188"/>
    </row>
    <row r="43" spans="1:5" ht="13.5" customHeight="1">
      <c r="A43" s="4" t="s">
        <v>301</v>
      </c>
      <c r="B43" s="185">
        <v>25398</v>
      </c>
      <c r="C43" s="4">
        <v>790</v>
      </c>
      <c r="D43" s="185">
        <v>26188</v>
      </c>
      <c r="E43" s="188"/>
    </row>
    <row r="44" spans="1:5" ht="13.5" customHeight="1">
      <c r="A44" s="4" t="s">
        <v>322</v>
      </c>
      <c r="B44" s="185">
        <v>124848</v>
      </c>
      <c r="C44" s="185">
        <v>5620</v>
      </c>
      <c r="D44" s="185">
        <v>130468</v>
      </c>
      <c r="E44" s="188"/>
    </row>
    <row r="45" spans="1:5" ht="13.5" customHeight="1">
      <c r="A45" s="4" t="s">
        <v>444</v>
      </c>
      <c r="B45" s="185">
        <v>275552</v>
      </c>
      <c r="C45" s="185">
        <v>14423</v>
      </c>
      <c r="D45" s="185">
        <v>289975</v>
      </c>
      <c r="E45" s="188"/>
    </row>
    <row r="46" spans="1:5" ht="13.5" customHeight="1">
      <c r="A46" s="4" t="s">
        <v>302</v>
      </c>
      <c r="B46" s="185">
        <v>73978</v>
      </c>
      <c r="C46" s="185">
        <v>2211</v>
      </c>
      <c r="D46" s="185">
        <v>76189</v>
      </c>
      <c r="E46" s="188"/>
    </row>
    <row r="47" spans="1:5" ht="13.5" customHeight="1">
      <c r="A47" s="4" t="s">
        <v>445</v>
      </c>
      <c r="B47" s="185">
        <v>37598</v>
      </c>
      <c r="C47" s="4">
        <v>725</v>
      </c>
      <c r="D47" s="185">
        <v>38323</v>
      </c>
      <c r="E47" s="188"/>
    </row>
    <row r="48" spans="1:5" ht="13.5" customHeight="1">
      <c r="A48" s="4" t="s">
        <v>446</v>
      </c>
      <c r="B48" s="185">
        <v>318008</v>
      </c>
      <c r="C48" s="185">
        <v>47102</v>
      </c>
      <c r="D48" s="185">
        <v>365110</v>
      </c>
      <c r="E48" s="188"/>
    </row>
    <row r="49" spans="1:5" ht="13.5" customHeight="1">
      <c r="A49" s="4" t="s">
        <v>447</v>
      </c>
      <c r="B49" s="185">
        <v>123341</v>
      </c>
      <c r="C49" s="185">
        <v>12490</v>
      </c>
      <c r="D49" s="185">
        <v>135831</v>
      </c>
      <c r="E49" s="188"/>
    </row>
    <row r="50" spans="1:5" ht="13.5" customHeight="1">
      <c r="A50" s="4" t="s">
        <v>448</v>
      </c>
      <c r="B50" s="185">
        <v>152579</v>
      </c>
      <c r="C50" s="185">
        <v>6629</v>
      </c>
      <c r="D50" s="185">
        <v>159208</v>
      </c>
      <c r="E50" s="188"/>
    </row>
    <row r="51" spans="1:5" ht="13.5" customHeight="1">
      <c r="A51" s="4" t="s">
        <v>151</v>
      </c>
      <c r="B51" s="185">
        <v>28991</v>
      </c>
      <c r="C51" s="4">
        <v>406</v>
      </c>
      <c r="D51" s="185">
        <v>29397</v>
      </c>
      <c r="E51" s="188"/>
    </row>
    <row r="52" spans="1:5" ht="13.5" customHeight="1">
      <c r="A52" s="50"/>
      <c r="B52" s="45"/>
      <c r="C52" s="45"/>
      <c r="D52" s="45"/>
      <c r="E52" s="188"/>
    </row>
    <row r="53" spans="1:5" ht="13.5" customHeight="1">
      <c r="A53" s="42" t="s">
        <v>379</v>
      </c>
      <c r="B53" s="42">
        <f>MEDIAN(B4:B51,'Total Stock A-L'!B4:B57)</f>
        <v>97034.5</v>
      </c>
      <c r="C53" s="42">
        <f>MEDIAN(C4:C51,'Total Stock A-L'!C4:C57)</f>
        <v>6238</v>
      </c>
      <c r="D53" s="42">
        <f>MEDIAN(D4:D51,'Total Stock A-L'!D4:D57)</f>
        <v>100435</v>
      </c>
      <c r="E53" s="188"/>
    </row>
    <row r="54" spans="1:5" ht="13.5" customHeight="1">
      <c r="A54" s="42" t="s">
        <v>378</v>
      </c>
      <c r="B54" s="42">
        <f>AVERAGE(B4:B51,'Total Stock A-L'!B4:B57)</f>
        <v>118907.74509803922</v>
      </c>
      <c r="C54" s="42">
        <f>AVERAGE(C4:C51,'Total Stock A-L'!C4:C57)</f>
        <v>14425.673267326732</v>
      </c>
      <c r="D54" s="42">
        <f>AVERAGE(D4:D51,'Total Stock A-L'!D4:D57)</f>
        <v>133191.99019607843</v>
      </c>
      <c r="E54" s="188"/>
    </row>
    <row r="55" spans="1:5" ht="13.5" customHeight="1">
      <c r="A55" s="42" t="s">
        <v>328</v>
      </c>
      <c r="B55" s="42">
        <f>SUM(B4:B51,'Total Stock A-L'!B4:B57)</f>
        <v>12128590</v>
      </c>
      <c r="C55" s="42">
        <f>SUM(C4:C51,'Total Stock A-L'!C4:C57)</f>
        <v>1456993</v>
      </c>
      <c r="D55" s="42">
        <f>SUM(D4:D51,'Total Stock A-L'!D4:D57)</f>
        <v>13585583</v>
      </c>
      <c r="E55" s="188"/>
    </row>
    <row r="56" spans="1:5" ht="13.5" customHeight="1">
      <c r="E56" s="188"/>
    </row>
    <row r="57" spans="1:5" ht="13.5" customHeight="1">
      <c r="A57" s="26"/>
      <c r="E57" s="188"/>
    </row>
    <row r="58" spans="1:5" ht="13.5" customHeight="1"/>
    <row r="59" spans="1:5" ht="13.5" customHeight="1"/>
    <row r="60" spans="1:5"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V220"/>
  <sheetViews>
    <sheetView zoomScaleNormal="100" workbookViewId="0">
      <pane ySplit="3" topLeftCell="A4" activePane="bottomLeft" state="frozen"/>
      <selection activeCell="E6" sqref="E6"/>
      <selection pane="bottomLeft" activeCell="L1" sqref="L1"/>
    </sheetView>
  </sheetViews>
  <sheetFormatPr defaultRowHeight="12.75" customHeight="1"/>
  <cols>
    <col min="1" max="1" width="14.28515625" style="22" customWidth="1"/>
    <col min="2" max="2" width="9" style="51" customWidth="1"/>
    <col min="3" max="3" width="7.140625" style="51" customWidth="1"/>
    <col min="4" max="4" width="9.140625" style="51" customWidth="1"/>
    <col min="5" max="5" width="7" style="51" customWidth="1"/>
    <col min="6" max="6" width="6.85546875" style="51" customWidth="1"/>
    <col min="7" max="7" width="7" style="51" customWidth="1"/>
    <col min="8" max="8" width="9.28515625" style="51" customWidth="1"/>
    <col min="9" max="9" width="7.5703125" style="51" customWidth="1"/>
    <col min="10" max="10" width="8.7109375" style="51" customWidth="1"/>
    <col min="11" max="11" width="10" style="233" customWidth="1"/>
    <col min="12" max="12" width="9.85546875" style="22" customWidth="1"/>
    <col min="13" max="13" width="12.85546875" style="22" customWidth="1"/>
    <col min="14" max="14" width="11.28515625" style="22" customWidth="1"/>
    <col min="15" max="15" width="8" style="22" customWidth="1"/>
    <col min="16" max="16" width="13.85546875" style="22" customWidth="1"/>
    <col min="17" max="17" width="10.28515625" style="22" customWidth="1"/>
    <col min="18" max="18" width="9.85546875" style="22" customWidth="1"/>
    <col min="19" max="19" width="7.85546875" style="22" customWidth="1"/>
    <col min="20" max="21" width="9.140625" style="22"/>
    <col min="22" max="22" width="7.7109375" style="22" customWidth="1"/>
    <col min="23" max="16384" width="9.140625" style="22"/>
  </cols>
  <sheetData>
    <row r="1" spans="1:22" ht="15.75" customHeight="1">
      <c r="A1" s="40" t="s">
        <v>585</v>
      </c>
      <c r="L1"/>
      <c r="M1" s="140"/>
      <c r="N1" s="140"/>
      <c r="O1" s="140"/>
      <c r="P1" s="140"/>
      <c r="Q1" s="140"/>
      <c r="R1" s="140"/>
      <c r="S1" s="140"/>
      <c r="T1" s="140"/>
      <c r="U1" s="140"/>
      <c r="V1" s="140"/>
    </row>
    <row r="2" spans="1:22" ht="6" customHeight="1">
      <c r="A2" s="40"/>
      <c r="L2"/>
      <c r="M2" s="140"/>
      <c r="N2" s="140"/>
      <c r="O2" s="140"/>
      <c r="P2" s="140"/>
      <c r="Q2" s="140"/>
      <c r="R2" s="140"/>
      <c r="S2" s="140"/>
      <c r="T2" s="140"/>
      <c r="U2" s="140"/>
      <c r="V2" s="140"/>
    </row>
    <row r="3" spans="1:22" s="348" customFormat="1" ht="36.75" customHeight="1">
      <c r="A3" s="418"/>
      <c r="B3" s="357" t="s">
        <v>64</v>
      </c>
      <c r="C3" s="357" t="s">
        <v>65</v>
      </c>
      <c r="D3" s="357" t="s">
        <v>66</v>
      </c>
      <c r="E3" s="357" t="s">
        <v>67</v>
      </c>
      <c r="F3" s="357" t="s">
        <v>46</v>
      </c>
      <c r="G3" s="357" t="s">
        <v>47</v>
      </c>
      <c r="H3" s="357" t="s">
        <v>48</v>
      </c>
      <c r="I3" s="357" t="s">
        <v>68</v>
      </c>
      <c r="J3" s="652" t="s">
        <v>650</v>
      </c>
      <c r="K3" s="457" t="s">
        <v>63</v>
      </c>
      <c r="L3" s="419"/>
      <c r="T3" s="418"/>
      <c r="U3" s="418"/>
      <c r="V3" s="418"/>
    </row>
    <row r="4" spans="1:22" ht="13.5" customHeight="1">
      <c r="A4" s="4" t="s">
        <v>449</v>
      </c>
      <c r="B4" s="185">
        <v>21021</v>
      </c>
      <c r="C4" s="185">
        <v>21283</v>
      </c>
      <c r="D4" s="4">
        <v>194</v>
      </c>
      <c r="E4" s="185">
        <v>2566</v>
      </c>
      <c r="F4" s="185">
        <v>4323</v>
      </c>
      <c r="G4" s="185">
        <v>6846</v>
      </c>
      <c r="H4" s="4"/>
      <c r="I4" s="185">
        <v>5419</v>
      </c>
      <c r="J4" s="185">
        <v>3846</v>
      </c>
      <c r="K4" s="185">
        <v>65498</v>
      </c>
      <c r="L4" s="168"/>
    </row>
    <row r="5" spans="1:22" ht="13.5" customHeight="1">
      <c r="A5" s="4" t="s">
        <v>310</v>
      </c>
      <c r="B5" s="185">
        <v>24034</v>
      </c>
      <c r="C5" s="185">
        <v>19827</v>
      </c>
      <c r="D5" s="4"/>
      <c r="E5" s="185">
        <v>1816</v>
      </c>
      <c r="F5" s="185">
        <v>6414</v>
      </c>
      <c r="G5" s="185">
        <v>5489</v>
      </c>
      <c r="H5" s="4"/>
      <c r="I5" s="185">
        <v>4903</v>
      </c>
      <c r="J5" s="185">
        <v>3834</v>
      </c>
      <c r="K5" s="185">
        <v>66317</v>
      </c>
      <c r="L5"/>
    </row>
    <row r="6" spans="1:22" ht="13.5" customHeight="1">
      <c r="A6" s="4" t="s">
        <v>391</v>
      </c>
      <c r="B6" s="185">
        <v>29839</v>
      </c>
      <c r="C6" s="185">
        <v>30501</v>
      </c>
      <c r="D6" s="4">
        <v>764</v>
      </c>
      <c r="E6" s="185">
        <v>2038</v>
      </c>
      <c r="F6" s="185">
        <v>7428</v>
      </c>
      <c r="G6" s="185">
        <v>3824</v>
      </c>
      <c r="H6" s="4"/>
      <c r="I6" s="185">
        <v>3865</v>
      </c>
      <c r="J6" s="185">
        <v>4626</v>
      </c>
      <c r="K6" s="185">
        <v>82885</v>
      </c>
      <c r="L6"/>
    </row>
    <row r="7" spans="1:22" ht="13.5" customHeight="1">
      <c r="A7" s="4" t="s">
        <v>392</v>
      </c>
      <c r="B7" s="185">
        <v>37059</v>
      </c>
      <c r="C7" s="185">
        <v>20864</v>
      </c>
      <c r="D7" s="4"/>
      <c r="E7" s="185">
        <v>4178</v>
      </c>
      <c r="F7" s="185">
        <v>12323</v>
      </c>
      <c r="G7" s="185">
        <v>9459</v>
      </c>
      <c r="H7" s="4"/>
      <c r="I7" s="185">
        <v>7717</v>
      </c>
      <c r="J7" s="185">
        <v>5008</v>
      </c>
      <c r="K7" s="185">
        <v>96608</v>
      </c>
      <c r="L7"/>
    </row>
    <row r="8" spans="1:22" ht="13.5" customHeight="1">
      <c r="A8" s="4" t="s">
        <v>452</v>
      </c>
      <c r="B8" s="4"/>
      <c r="C8" s="4"/>
      <c r="D8" s="4"/>
      <c r="E8" s="4"/>
      <c r="F8" s="4"/>
      <c r="G8" s="4"/>
      <c r="H8" s="4"/>
      <c r="I8" s="4"/>
      <c r="J8" s="185">
        <v>3594</v>
      </c>
      <c r="K8" s="185">
        <v>3594</v>
      </c>
      <c r="L8"/>
    </row>
    <row r="9" spans="1:22" ht="13.5" customHeight="1">
      <c r="A9" s="4" t="s">
        <v>394</v>
      </c>
      <c r="B9" s="185">
        <v>75773</v>
      </c>
      <c r="C9" s="185">
        <v>40338</v>
      </c>
      <c r="D9" s="4">
        <v>251</v>
      </c>
      <c r="E9" s="185">
        <v>4865</v>
      </c>
      <c r="F9" s="185">
        <v>13202</v>
      </c>
      <c r="G9" s="185">
        <v>16045</v>
      </c>
      <c r="H9" s="185">
        <v>1686</v>
      </c>
      <c r="I9" s="185">
        <v>14366</v>
      </c>
      <c r="J9" s="185">
        <v>5383</v>
      </c>
      <c r="K9" s="185">
        <v>171909</v>
      </c>
      <c r="L9"/>
    </row>
    <row r="10" spans="1:22" ht="13.5" customHeight="1">
      <c r="A10" s="4" t="s">
        <v>453</v>
      </c>
      <c r="B10" s="185">
        <v>32069</v>
      </c>
      <c r="C10" s="185">
        <v>33946</v>
      </c>
      <c r="D10" s="4">
        <v>113</v>
      </c>
      <c r="E10" s="185">
        <v>3394</v>
      </c>
      <c r="F10" s="185">
        <v>7255</v>
      </c>
      <c r="G10" s="185">
        <v>7470</v>
      </c>
      <c r="H10" s="4"/>
      <c r="I10" s="185">
        <v>4413</v>
      </c>
      <c r="J10" s="185">
        <v>4012</v>
      </c>
      <c r="K10" s="185">
        <v>92672</v>
      </c>
      <c r="L10"/>
    </row>
    <row r="11" spans="1:22" ht="13.5" customHeight="1">
      <c r="A11" s="4" t="s">
        <v>454</v>
      </c>
      <c r="B11" s="185">
        <v>30021</v>
      </c>
      <c r="C11" s="185">
        <v>22617</v>
      </c>
      <c r="D11" s="4">
        <v>992</v>
      </c>
      <c r="E11" s="185">
        <v>2163</v>
      </c>
      <c r="F11" s="185">
        <v>3425</v>
      </c>
      <c r="G11" s="185">
        <v>4471</v>
      </c>
      <c r="H11" s="4"/>
      <c r="I11" s="185">
        <v>3773</v>
      </c>
      <c r="J11" s="185">
        <v>4410</v>
      </c>
      <c r="K11" s="185">
        <v>71872</v>
      </c>
      <c r="L11"/>
    </row>
    <row r="12" spans="1:22" ht="13.5" customHeight="1">
      <c r="A12" s="4" t="s">
        <v>457</v>
      </c>
      <c r="B12" s="185">
        <v>8123</v>
      </c>
      <c r="C12" s="185">
        <v>17314</v>
      </c>
      <c r="D12" s="4">
        <v>23</v>
      </c>
      <c r="E12" s="185">
        <v>1467</v>
      </c>
      <c r="F12" s="185">
        <v>2470</v>
      </c>
      <c r="G12" s="185">
        <v>2953</v>
      </c>
      <c r="H12" s="4"/>
      <c r="I12" s="185">
        <v>2814</v>
      </c>
      <c r="J12" s="185">
        <v>3594</v>
      </c>
      <c r="K12" s="185">
        <v>38758</v>
      </c>
      <c r="L12"/>
    </row>
    <row r="13" spans="1:22" ht="13.5" customHeight="1">
      <c r="A13" s="4" t="s">
        <v>396</v>
      </c>
      <c r="B13" s="185">
        <v>106272</v>
      </c>
      <c r="C13" s="185">
        <v>78133</v>
      </c>
      <c r="D13" s="185">
        <v>1472</v>
      </c>
      <c r="E13" s="185">
        <v>13104</v>
      </c>
      <c r="F13" s="185">
        <v>23751</v>
      </c>
      <c r="G13" s="185">
        <v>36219</v>
      </c>
      <c r="H13" s="4">
        <v>73</v>
      </c>
      <c r="I13" s="185">
        <v>32413</v>
      </c>
      <c r="J13" s="185">
        <v>4144</v>
      </c>
      <c r="K13" s="185">
        <v>295581</v>
      </c>
      <c r="L13"/>
    </row>
    <row r="14" spans="1:22" ht="13.5" customHeight="1">
      <c r="A14" s="4" t="s">
        <v>458</v>
      </c>
      <c r="B14" s="185">
        <v>5135</v>
      </c>
      <c r="C14" s="185">
        <v>8052</v>
      </c>
      <c r="D14" s="4">
        <v>199</v>
      </c>
      <c r="E14" s="4">
        <v>779</v>
      </c>
      <c r="F14" s="185">
        <v>1624</v>
      </c>
      <c r="G14" s="185">
        <v>3470</v>
      </c>
      <c r="H14" s="4"/>
      <c r="I14" s="185">
        <v>1653</v>
      </c>
      <c r="J14" s="185">
        <v>3594</v>
      </c>
      <c r="K14" s="185">
        <v>24506</v>
      </c>
      <c r="L14"/>
    </row>
    <row r="15" spans="1:22" ht="13.5" customHeight="1">
      <c r="A15" s="4" t="s">
        <v>398</v>
      </c>
      <c r="B15" s="185">
        <v>42856</v>
      </c>
      <c r="C15" s="185">
        <v>32392</v>
      </c>
      <c r="D15" s="4">
        <v>662</v>
      </c>
      <c r="E15" s="185">
        <v>3826</v>
      </c>
      <c r="F15" s="185">
        <v>9289</v>
      </c>
      <c r="G15" s="185">
        <v>10225</v>
      </c>
      <c r="H15" s="4"/>
      <c r="I15" s="185">
        <v>6683</v>
      </c>
      <c r="J15" s="185">
        <v>3444</v>
      </c>
      <c r="K15" s="185">
        <v>109377</v>
      </c>
      <c r="L15"/>
    </row>
    <row r="16" spans="1:22" ht="13.5" customHeight="1">
      <c r="A16" s="4" t="s">
        <v>170</v>
      </c>
      <c r="B16" s="185">
        <v>20985</v>
      </c>
      <c r="C16" s="185">
        <v>25566</v>
      </c>
      <c r="D16" s="4">
        <v>635</v>
      </c>
      <c r="E16" s="185">
        <v>4005</v>
      </c>
      <c r="F16" s="185">
        <v>7209</v>
      </c>
      <c r="G16" s="185">
        <v>3987</v>
      </c>
      <c r="H16" s="4">
        <v>625</v>
      </c>
      <c r="I16" s="185">
        <v>6933</v>
      </c>
      <c r="J16" s="185">
        <v>3444</v>
      </c>
      <c r="K16" s="185">
        <v>73389</v>
      </c>
      <c r="L16"/>
    </row>
    <row r="17" spans="1:12" ht="13.5" customHeight="1">
      <c r="A17" s="4" t="s">
        <v>463</v>
      </c>
      <c r="B17" s="185">
        <v>3553</v>
      </c>
      <c r="C17" s="185">
        <v>5195</v>
      </c>
      <c r="D17" s="4"/>
      <c r="E17" s="4">
        <v>460</v>
      </c>
      <c r="F17" s="185">
        <v>1461</v>
      </c>
      <c r="G17" s="185">
        <v>2054</v>
      </c>
      <c r="H17" s="4"/>
      <c r="I17" s="185">
        <v>1632</v>
      </c>
      <c r="J17" s="185">
        <v>3693</v>
      </c>
      <c r="K17" s="185">
        <v>18048</v>
      </c>
      <c r="L17"/>
    </row>
    <row r="18" spans="1:12" ht="13.5" customHeight="1">
      <c r="A18" s="4" t="s">
        <v>465</v>
      </c>
      <c r="B18" s="185">
        <v>15197</v>
      </c>
      <c r="C18" s="185">
        <v>10254</v>
      </c>
      <c r="D18" s="4"/>
      <c r="E18" s="4">
        <v>705</v>
      </c>
      <c r="F18" s="185">
        <v>3870</v>
      </c>
      <c r="G18" s="185">
        <v>2160</v>
      </c>
      <c r="H18" s="4"/>
      <c r="I18" s="185">
        <v>4452</v>
      </c>
      <c r="J18" s="185">
        <v>5209</v>
      </c>
      <c r="K18" s="185">
        <v>41847</v>
      </c>
      <c r="L18"/>
    </row>
    <row r="19" spans="1:12" ht="13.5" customHeight="1">
      <c r="A19" s="4" t="s">
        <v>400</v>
      </c>
      <c r="B19" s="185">
        <v>25827</v>
      </c>
      <c r="C19" s="185">
        <v>15721</v>
      </c>
      <c r="D19" s="4">
        <v>378</v>
      </c>
      <c r="E19" s="185">
        <v>2268</v>
      </c>
      <c r="F19" s="185">
        <v>5864</v>
      </c>
      <c r="G19" s="185">
        <v>4935</v>
      </c>
      <c r="H19" s="4"/>
      <c r="I19" s="185">
        <v>2693</v>
      </c>
      <c r="J19" s="185">
        <v>4015</v>
      </c>
      <c r="K19" s="185">
        <v>61701</v>
      </c>
      <c r="L19"/>
    </row>
    <row r="20" spans="1:12" ht="13.5" customHeight="1">
      <c r="A20" s="4" t="s">
        <v>401</v>
      </c>
      <c r="B20" s="185">
        <v>26417</v>
      </c>
      <c r="C20" s="185">
        <v>18305</v>
      </c>
      <c r="D20" s="185">
        <v>2176</v>
      </c>
      <c r="E20" s="185">
        <v>3836</v>
      </c>
      <c r="F20" s="185">
        <v>9938</v>
      </c>
      <c r="G20" s="185">
        <v>10600</v>
      </c>
      <c r="H20" s="4"/>
      <c r="I20" s="185">
        <v>7956</v>
      </c>
      <c r="J20" s="185">
        <v>3444</v>
      </c>
      <c r="K20" s="185">
        <v>82672</v>
      </c>
      <c r="L20"/>
    </row>
    <row r="21" spans="1:12" ht="13.5" customHeight="1">
      <c r="A21" s="4" t="s">
        <v>402</v>
      </c>
      <c r="B21" s="185">
        <v>58648</v>
      </c>
      <c r="C21" s="185">
        <v>42761</v>
      </c>
      <c r="D21" s="185">
        <v>3381</v>
      </c>
      <c r="E21" s="185">
        <v>7888</v>
      </c>
      <c r="F21" s="185">
        <v>22520</v>
      </c>
      <c r="G21" s="185">
        <v>16344</v>
      </c>
      <c r="H21" s="4"/>
      <c r="I21" s="185">
        <v>10689</v>
      </c>
      <c r="J21" s="185">
        <v>5969</v>
      </c>
      <c r="K21" s="185">
        <v>168200</v>
      </c>
      <c r="L21"/>
    </row>
    <row r="22" spans="1:12" ht="13.5" customHeight="1">
      <c r="A22" s="4" t="s">
        <v>193</v>
      </c>
      <c r="B22" s="185">
        <v>37572</v>
      </c>
      <c r="C22" s="185">
        <v>33861</v>
      </c>
      <c r="D22" s="185">
        <v>1992</v>
      </c>
      <c r="E22" s="185">
        <v>4476</v>
      </c>
      <c r="F22" s="185">
        <v>11778</v>
      </c>
      <c r="G22" s="185">
        <v>9278</v>
      </c>
      <c r="H22" s="4"/>
      <c r="I22" s="185">
        <v>8743</v>
      </c>
      <c r="J22" s="185">
        <v>5026</v>
      </c>
      <c r="K22" s="185">
        <v>112726</v>
      </c>
      <c r="L22"/>
    </row>
    <row r="23" spans="1:12" ht="13.5" customHeight="1">
      <c r="A23" s="4" t="s">
        <v>403</v>
      </c>
      <c r="B23" s="185">
        <v>46337</v>
      </c>
      <c r="C23" s="185">
        <v>42632</v>
      </c>
      <c r="D23" s="185">
        <v>1349</v>
      </c>
      <c r="E23" s="185">
        <v>6195</v>
      </c>
      <c r="F23" s="185">
        <v>10739</v>
      </c>
      <c r="G23" s="185">
        <v>13787</v>
      </c>
      <c r="H23" s="4"/>
      <c r="I23" s="185">
        <v>7861</v>
      </c>
      <c r="J23" s="185">
        <v>5294</v>
      </c>
      <c r="K23" s="185">
        <v>134194</v>
      </c>
      <c r="L23"/>
    </row>
    <row r="24" spans="1:12" ht="13.5" customHeight="1">
      <c r="A24" s="4" t="s">
        <v>311</v>
      </c>
      <c r="B24" s="185">
        <v>9449</v>
      </c>
      <c r="C24" s="185">
        <v>10269</v>
      </c>
      <c r="D24" s="4"/>
      <c r="E24" s="4">
        <v>993</v>
      </c>
      <c r="F24" s="185">
        <v>1793</v>
      </c>
      <c r="G24" s="185">
        <v>4049</v>
      </c>
      <c r="H24" s="4"/>
      <c r="I24" s="185">
        <v>2979</v>
      </c>
      <c r="J24" s="185">
        <v>3594</v>
      </c>
      <c r="K24" s="185">
        <v>33126</v>
      </c>
      <c r="L24"/>
    </row>
    <row r="25" spans="1:12" ht="13.5" customHeight="1">
      <c r="A25" s="4" t="s">
        <v>312</v>
      </c>
      <c r="B25" s="185">
        <v>44487</v>
      </c>
      <c r="C25" s="185">
        <v>59129</v>
      </c>
      <c r="D25" s="4"/>
      <c r="E25" s="185">
        <v>5861</v>
      </c>
      <c r="F25" s="185">
        <v>6409</v>
      </c>
      <c r="G25" s="185">
        <v>12889</v>
      </c>
      <c r="H25" s="4"/>
      <c r="I25" s="185">
        <v>11483</v>
      </c>
      <c r="J25" s="185">
        <v>4794</v>
      </c>
      <c r="K25" s="185">
        <v>145052</v>
      </c>
      <c r="L25"/>
    </row>
    <row r="26" spans="1:12" ht="13.5" customHeight="1">
      <c r="A26" s="4" t="s">
        <v>194</v>
      </c>
      <c r="B26" s="185">
        <v>69282</v>
      </c>
      <c r="C26" s="185">
        <v>52794</v>
      </c>
      <c r="D26" s="4"/>
      <c r="E26" s="185">
        <v>5597</v>
      </c>
      <c r="F26" s="185">
        <v>16421</v>
      </c>
      <c r="G26" s="185">
        <v>11629</v>
      </c>
      <c r="H26" s="4">
        <v>22</v>
      </c>
      <c r="I26" s="185">
        <v>10870</v>
      </c>
      <c r="J26" s="185">
        <v>3444</v>
      </c>
      <c r="K26" s="185">
        <v>170059</v>
      </c>
      <c r="L26"/>
    </row>
    <row r="27" spans="1:12" ht="13.5" customHeight="1">
      <c r="A27" s="4" t="s">
        <v>405</v>
      </c>
      <c r="B27" s="185">
        <v>34454</v>
      </c>
      <c r="C27" s="185">
        <v>28813</v>
      </c>
      <c r="D27" s="4"/>
      <c r="E27" s="185">
        <v>2391</v>
      </c>
      <c r="F27" s="185">
        <v>7710</v>
      </c>
      <c r="G27" s="185">
        <v>6358</v>
      </c>
      <c r="H27" s="4"/>
      <c r="I27" s="185">
        <v>3170</v>
      </c>
      <c r="J27" s="185">
        <v>3444</v>
      </c>
      <c r="K27" s="185">
        <v>86340</v>
      </c>
      <c r="L27"/>
    </row>
    <row r="28" spans="1:12" ht="13.5" customHeight="1">
      <c r="A28" s="4" t="s">
        <v>313</v>
      </c>
      <c r="B28" s="185">
        <v>41879</v>
      </c>
      <c r="C28" s="185">
        <v>38811</v>
      </c>
      <c r="D28" s="4">
        <v>333</v>
      </c>
      <c r="E28" s="185">
        <v>4804</v>
      </c>
      <c r="F28" s="185">
        <v>10235</v>
      </c>
      <c r="G28" s="185">
        <v>10142</v>
      </c>
      <c r="H28" s="4">
        <v>419</v>
      </c>
      <c r="I28" s="185">
        <v>8017</v>
      </c>
      <c r="J28" s="185">
        <v>3859</v>
      </c>
      <c r="K28" s="185">
        <v>118499</v>
      </c>
      <c r="L28"/>
    </row>
    <row r="29" spans="1:12" ht="13.5" customHeight="1">
      <c r="A29" s="4" t="s">
        <v>471</v>
      </c>
      <c r="B29" s="185">
        <v>5357</v>
      </c>
      <c r="C29" s="185">
        <v>9343</v>
      </c>
      <c r="D29" s="4"/>
      <c r="E29" s="4">
        <v>935</v>
      </c>
      <c r="F29" s="185">
        <v>1384</v>
      </c>
      <c r="G29" s="185">
        <v>2116</v>
      </c>
      <c r="H29" s="4"/>
      <c r="I29" s="185">
        <v>1944</v>
      </c>
      <c r="J29" s="185">
        <v>3444</v>
      </c>
      <c r="K29" s="185">
        <v>24523</v>
      </c>
      <c r="L29"/>
    </row>
    <row r="30" spans="1:12" ht="13.5" customHeight="1">
      <c r="A30" s="4" t="s">
        <v>472</v>
      </c>
      <c r="B30" s="185">
        <v>31463</v>
      </c>
      <c r="C30" s="185">
        <v>24556</v>
      </c>
      <c r="D30" s="4"/>
      <c r="E30" s="185">
        <v>2514</v>
      </c>
      <c r="F30" s="185">
        <v>6355</v>
      </c>
      <c r="G30" s="185">
        <v>6129</v>
      </c>
      <c r="H30" s="4"/>
      <c r="I30" s="185">
        <v>4156</v>
      </c>
      <c r="J30" s="185">
        <v>4344</v>
      </c>
      <c r="K30" s="185">
        <v>79517</v>
      </c>
      <c r="L30"/>
    </row>
    <row r="31" spans="1:12" ht="13.5" customHeight="1">
      <c r="A31" s="4" t="s">
        <v>484</v>
      </c>
      <c r="B31" s="185">
        <v>27586</v>
      </c>
      <c r="C31" s="185">
        <v>24921</v>
      </c>
      <c r="D31" s="4"/>
      <c r="E31" s="185">
        <v>3315</v>
      </c>
      <c r="F31" s="185">
        <v>4552</v>
      </c>
      <c r="G31" s="185">
        <v>7179</v>
      </c>
      <c r="H31" s="4"/>
      <c r="I31" s="185">
        <v>5490</v>
      </c>
      <c r="J31" s="185">
        <v>4320</v>
      </c>
      <c r="K31" s="185">
        <v>77363</v>
      </c>
      <c r="L31"/>
    </row>
    <row r="32" spans="1:12" ht="13.5" customHeight="1">
      <c r="A32" s="4" t="s">
        <v>406</v>
      </c>
      <c r="B32" s="185">
        <v>72448</v>
      </c>
      <c r="C32" s="185">
        <v>51113</v>
      </c>
      <c r="D32" s="4"/>
      <c r="E32" s="185">
        <v>6044</v>
      </c>
      <c r="F32" s="185">
        <v>25947</v>
      </c>
      <c r="G32" s="185">
        <v>28393</v>
      </c>
      <c r="H32" s="4"/>
      <c r="I32" s="185">
        <v>13294</v>
      </c>
      <c r="J32" s="185">
        <v>5394</v>
      </c>
      <c r="K32" s="185">
        <v>202633</v>
      </c>
      <c r="L32"/>
    </row>
    <row r="33" spans="1:12" ht="13.5" customHeight="1">
      <c r="A33" s="4" t="s">
        <v>152</v>
      </c>
      <c r="B33" s="185">
        <v>13265</v>
      </c>
      <c r="C33" s="185">
        <v>11311</v>
      </c>
      <c r="D33" s="4">
        <v>202</v>
      </c>
      <c r="E33" s="4">
        <v>739</v>
      </c>
      <c r="F33" s="185">
        <v>1832</v>
      </c>
      <c r="G33" s="185">
        <v>2200</v>
      </c>
      <c r="H33" s="4">
        <v>471</v>
      </c>
      <c r="I33" s="185">
        <v>1022</v>
      </c>
      <c r="J33" s="185">
        <v>3909</v>
      </c>
      <c r="K33" s="185">
        <v>34951</v>
      </c>
      <c r="L33"/>
    </row>
    <row r="34" spans="1:12" ht="13.5" customHeight="1">
      <c r="A34" s="4" t="s">
        <v>407</v>
      </c>
      <c r="B34" s="185">
        <v>51988</v>
      </c>
      <c r="C34" s="185">
        <v>50147</v>
      </c>
      <c r="D34" s="4">
        <v>913</v>
      </c>
      <c r="E34" s="185">
        <v>7137</v>
      </c>
      <c r="F34" s="185">
        <v>20333</v>
      </c>
      <c r="G34" s="185">
        <v>10543</v>
      </c>
      <c r="H34" s="4"/>
      <c r="I34" s="185">
        <v>21147</v>
      </c>
      <c r="J34" s="185">
        <v>4840</v>
      </c>
      <c r="K34" s="185">
        <v>167048</v>
      </c>
      <c r="L34"/>
    </row>
    <row r="35" spans="1:12" ht="13.5" customHeight="1">
      <c r="A35" s="4" t="s">
        <v>157</v>
      </c>
      <c r="B35" s="185">
        <v>16720</v>
      </c>
      <c r="C35" s="185">
        <v>16359</v>
      </c>
      <c r="D35" s="4">
        <v>780</v>
      </c>
      <c r="E35" s="185">
        <v>1910</v>
      </c>
      <c r="F35" s="185">
        <v>2424</v>
      </c>
      <c r="G35" s="185">
        <v>1943</v>
      </c>
      <c r="H35" s="4"/>
      <c r="I35" s="185">
        <v>3358</v>
      </c>
      <c r="J35" s="185">
        <v>4320</v>
      </c>
      <c r="K35" s="185">
        <v>47814</v>
      </c>
      <c r="L35"/>
    </row>
    <row r="36" spans="1:12" ht="13.5" customHeight="1">
      <c r="A36" s="4" t="s">
        <v>488</v>
      </c>
      <c r="B36" s="185">
        <v>17182</v>
      </c>
      <c r="C36" s="185">
        <v>29019</v>
      </c>
      <c r="D36" s="4">
        <v>141</v>
      </c>
      <c r="E36" s="185">
        <v>1915</v>
      </c>
      <c r="F36" s="185">
        <v>1621</v>
      </c>
      <c r="G36" s="185">
        <v>3418</v>
      </c>
      <c r="H36" s="4"/>
      <c r="I36" s="185">
        <v>3860</v>
      </c>
      <c r="J36" s="185">
        <v>4428</v>
      </c>
      <c r="K36" s="185">
        <v>61584</v>
      </c>
      <c r="L36"/>
    </row>
    <row r="37" spans="1:12" ht="13.5" customHeight="1">
      <c r="A37" s="4" t="s">
        <v>489</v>
      </c>
      <c r="B37" s="185">
        <v>23977</v>
      </c>
      <c r="C37" s="185">
        <v>29481</v>
      </c>
      <c r="D37" s="4">
        <v>185</v>
      </c>
      <c r="E37" s="185">
        <v>1937</v>
      </c>
      <c r="F37" s="185">
        <v>1755</v>
      </c>
      <c r="G37" s="185">
        <v>3511</v>
      </c>
      <c r="H37" s="4"/>
      <c r="I37" s="185">
        <v>3656</v>
      </c>
      <c r="J37" s="185">
        <v>4634</v>
      </c>
      <c r="K37" s="185">
        <v>69136</v>
      </c>
      <c r="L37"/>
    </row>
    <row r="38" spans="1:12" ht="13.5" customHeight="1">
      <c r="A38" s="4" t="s">
        <v>171</v>
      </c>
      <c r="B38" s="185">
        <v>3436</v>
      </c>
      <c r="C38" s="185">
        <v>4535</v>
      </c>
      <c r="D38" s="4">
        <v>21</v>
      </c>
      <c r="E38" s="4">
        <v>269</v>
      </c>
      <c r="F38" s="4">
        <v>906</v>
      </c>
      <c r="G38" s="4">
        <v>779</v>
      </c>
      <c r="H38" s="4"/>
      <c r="I38" s="4">
        <v>628</v>
      </c>
      <c r="J38" s="185">
        <v>3444</v>
      </c>
      <c r="K38" s="185">
        <v>14018</v>
      </c>
      <c r="L38"/>
    </row>
    <row r="39" spans="1:12" ht="13.5" customHeight="1">
      <c r="A39" s="4" t="s">
        <v>492</v>
      </c>
      <c r="B39" s="185">
        <v>5125</v>
      </c>
      <c r="C39" s="185">
        <v>6275</v>
      </c>
      <c r="D39" s="4"/>
      <c r="E39" s="4">
        <v>616</v>
      </c>
      <c r="F39" s="4"/>
      <c r="G39" s="185">
        <v>1259</v>
      </c>
      <c r="H39" s="4"/>
      <c r="I39" s="185">
        <v>1694</v>
      </c>
      <c r="J39" s="185">
        <v>3444</v>
      </c>
      <c r="K39" s="185">
        <v>18413</v>
      </c>
      <c r="L39"/>
    </row>
    <row r="40" spans="1:12" ht="13.5" customHeight="1">
      <c r="A40" s="4" t="s">
        <v>493</v>
      </c>
      <c r="B40" s="185">
        <v>3264</v>
      </c>
      <c r="C40" s="185">
        <v>4518</v>
      </c>
      <c r="D40" s="4"/>
      <c r="E40" s="4">
        <v>485</v>
      </c>
      <c r="F40" s="185">
        <v>1296</v>
      </c>
      <c r="G40" s="185">
        <v>1135</v>
      </c>
      <c r="H40" s="4"/>
      <c r="I40" s="185">
        <v>1044</v>
      </c>
      <c r="J40" s="185">
        <v>3834</v>
      </c>
      <c r="K40" s="185">
        <v>15576</v>
      </c>
      <c r="L40"/>
    </row>
    <row r="41" spans="1:12" ht="13.5" customHeight="1">
      <c r="A41" s="4" t="s">
        <v>409</v>
      </c>
      <c r="B41" s="185">
        <v>31604</v>
      </c>
      <c r="C41" s="185">
        <v>21743</v>
      </c>
      <c r="D41" s="4">
        <v>64</v>
      </c>
      <c r="E41" s="185">
        <v>3805</v>
      </c>
      <c r="F41" s="185">
        <v>7324</v>
      </c>
      <c r="G41" s="185">
        <v>9998</v>
      </c>
      <c r="H41" s="4"/>
      <c r="I41" s="185">
        <v>6305</v>
      </c>
      <c r="J41" s="185">
        <v>3444</v>
      </c>
      <c r="K41" s="185">
        <v>84287</v>
      </c>
      <c r="L41"/>
    </row>
    <row r="42" spans="1:12" ht="13.5" customHeight="1">
      <c r="A42" s="4" t="s">
        <v>525</v>
      </c>
      <c r="B42" s="185">
        <v>42367</v>
      </c>
      <c r="C42" s="185">
        <v>31828</v>
      </c>
      <c r="D42" s="185">
        <v>1298</v>
      </c>
      <c r="E42" s="185">
        <v>8233</v>
      </c>
      <c r="F42" s="185">
        <v>12889</v>
      </c>
      <c r="G42" s="185">
        <v>22547</v>
      </c>
      <c r="H42" s="4"/>
      <c r="I42" s="185">
        <v>27778</v>
      </c>
      <c r="J42" s="185">
        <v>7753</v>
      </c>
      <c r="K42" s="185">
        <v>154693</v>
      </c>
      <c r="L42"/>
    </row>
    <row r="43" spans="1:12" ht="13.5" customHeight="1">
      <c r="A43" s="4" t="s">
        <v>411</v>
      </c>
      <c r="B43" s="185">
        <v>38614</v>
      </c>
      <c r="C43" s="185">
        <v>35956</v>
      </c>
      <c r="D43" s="4">
        <v>378</v>
      </c>
      <c r="E43" s="185">
        <v>5639</v>
      </c>
      <c r="F43" s="185">
        <v>10336</v>
      </c>
      <c r="G43" s="185">
        <v>8336</v>
      </c>
      <c r="H43" s="4"/>
      <c r="I43" s="185">
        <v>10021</v>
      </c>
      <c r="J43" s="185">
        <v>3951</v>
      </c>
      <c r="K43" s="185">
        <v>113231</v>
      </c>
      <c r="L43"/>
    </row>
    <row r="44" spans="1:12" ht="13.5" customHeight="1">
      <c r="A44" s="4" t="s">
        <v>412</v>
      </c>
      <c r="B44" s="185">
        <v>69180</v>
      </c>
      <c r="C44" s="185">
        <v>47368</v>
      </c>
      <c r="D44" s="4">
        <v>5</v>
      </c>
      <c r="E44" s="185">
        <v>6710</v>
      </c>
      <c r="F44" s="185">
        <v>15409</v>
      </c>
      <c r="G44" s="185">
        <v>14948</v>
      </c>
      <c r="H44" s="4"/>
      <c r="I44" s="185">
        <v>15531</v>
      </c>
      <c r="J44" s="185">
        <v>6620</v>
      </c>
      <c r="K44" s="185">
        <v>175771</v>
      </c>
      <c r="L44"/>
    </row>
    <row r="45" spans="1:12" ht="13.5" customHeight="1">
      <c r="A45" s="4" t="s">
        <v>414</v>
      </c>
      <c r="B45" s="185">
        <v>28228</v>
      </c>
      <c r="C45" s="185">
        <v>22312</v>
      </c>
      <c r="D45" s="185">
        <v>2103</v>
      </c>
      <c r="E45" s="185">
        <v>4241</v>
      </c>
      <c r="F45" s="185">
        <v>5644</v>
      </c>
      <c r="G45" s="185">
        <v>9666</v>
      </c>
      <c r="H45" s="4"/>
      <c r="I45" s="185">
        <v>7275</v>
      </c>
      <c r="J45" s="185">
        <v>107432</v>
      </c>
      <c r="K45" s="185">
        <v>186901</v>
      </c>
      <c r="L45"/>
    </row>
    <row r="46" spans="1:12" ht="13.5" customHeight="1">
      <c r="A46" s="4" t="s">
        <v>496</v>
      </c>
      <c r="B46" s="185">
        <v>16727</v>
      </c>
      <c r="C46" s="185">
        <v>15329</v>
      </c>
      <c r="D46" s="4">
        <v>216</v>
      </c>
      <c r="E46" s="185">
        <v>1490</v>
      </c>
      <c r="F46" s="185">
        <v>2119</v>
      </c>
      <c r="G46" s="185">
        <v>2982</v>
      </c>
      <c r="H46" s="4"/>
      <c r="I46" s="185">
        <v>3388</v>
      </c>
      <c r="J46" s="185">
        <v>4034</v>
      </c>
      <c r="K46" s="185">
        <v>46285</v>
      </c>
      <c r="L46"/>
    </row>
    <row r="47" spans="1:12" ht="13.5" customHeight="1">
      <c r="A47" s="4" t="s">
        <v>499</v>
      </c>
      <c r="B47" s="185">
        <v>16601</v>
      </c>
      <c r="C47" s="185">
        <v>24299</v>
      </c>
      <c r="D47" s="4">
        <v>592</v>
      </c>
      <c r="E47" s="185">
        <v>2261</v>
      </c>
      <c r="F47" s="185">
        <v>2771</v>
      </c>
      <c r="G47" s="185">
        <v>4088</v>
      </c>
      <c r="H47" s="4"/>
      <c r="I47" s="185">
        <v>2618</v>
      </c>
      <c r="J47" s="185">
        <v>4258</v>
      </c>
      <c r="K47" s="185">
        <v>57488</v>
      </c>
      <c r="L47"/>
    </row>
    <row r="48" spans="1:12" ht="13.5" customHeight="1">
      <c r="A48" s="4" t="s">
        <v>416</v>
      </c>
      <c r="B48" s="185">
        <v>14599</v>
      </c>
      <c r="C48" s="185">
        <v>16463</v>
      </c>
      <c r="D48" s="4"/>
      <c r="E48" s="185">
        <v>1937</v>
      </c>
      <c r="F48" s="185">
        <v>2104</v>
      </c>
      <c r="G48" s="185">
        <v>4297</v>
      </c>
      <c r="H48" s="4"/>
      <c r="I48" s="185">
        <v>2777</v>
      </c>
      <c r="J48" s="185">
        <v>4320</v>
      </c>
      <c r="K48" s="185">
        <v>46497</v>
      </c>
      <c r="L48"/>
    </row>
    <row r="49" spans="1:12" ht="13.5" customHeight="1">
      <c r="A49" s="4" t="s">
        <v>417</v>
      </c>
      <c r="B49" s="185">
        <v>36347</v>
      </c>
      <c r="C49" s="185">
        <v>18030</v>
      </c>
      <c r="D49" s="4">
        <v>282</v>
      </c>
      <c r="E49" s="185">
        <v>5363</v>
      </c>
      <c r="F49" s="185">
        <v>9871</v>
      </c>
      <c r="G49" s="185">
        <v>10288</v>
      </c>
      <c r="H49" s="4"/>
      <c r="I49" s="185">
        <v>10076</v>
      </c>
      <c r="J49" s="185">
        <v>3444</v>
      </c>
      <c r="K49" s="185">
        <v>93701</v>
      </c>
      <c r="L49"/>
    </row>
    <row r="50" spans="1:12" ht="13.5" customHeight="1">
      <c r="A50" s="4" t="s">
        <v>201</v>
      </c>
      <c r="B50" s="185">
        <v>43257</v>
      </c>
      <c r="C50" s="185">
        <v>49312</v>
      </c>
      <c r="D50" s="4"/>
      <c r="E50" s="185">
        <v>4156</v>
      </c>
      <c r="F50" s="185">
        <v>10852</v>
      </c>
      <c r="G50" s="185">
        <v>18043</v>
      </c>
      <c r="H50" s="185">
        <v>3419</v>
      </c>
      <c r="I50" s="185">
        <v>11737</v>
      </c>
      <c r="J50" s="185">
        <v>39794</v>
      </c>
      <c r="K50" s="185">
        <v>180570</v>
      </c>
      <c r="L50"/>
    </row>
    <row r="51" spans="1:12" ht="13.5" customHeight="1">
      <c r="A51" s="4" t="s">
        <v>501</v>
      </c>
      <c r="B51" s="185">
        <v>10738</v>
      </c>
      <c r="C51" s="185">
        <v>15026</v>
      </c>
      <c r="D51" s="4"/>
      <c r="E51" s="4"/>
      <c r="F51" s="185">
        <v>3468</v>
      </c>
      <c r="G51" s="185">
        <v>2454</v>
      </c>
      <c r="H51" s="4"/>
      <c r="I51" s="185">
        <v>2430</v>
      </c>
      <c r="J51" s="185">
        <v>3444</v>
      </c>
      <c r="K51" s="185">
        <v>37560</v>
      </c>
      <c r="L51"/>
    </row>
    <row r="52" spans="1:12" ht="13.5" customHeight="1">
      <c r="A52" s="4" t="s">
        <v>420</v>
      </c>
      <c r="B52" s="185">
        <v>77483</v>
      </c>
      <c r="C52" s="185">
        <v>80947</v>
      </c>
      <c r="D52" s="185">
        <v>3646</v>
      </c>
      <c r="E52" s="185">
        <v>7101</v>
      </c>
      <c r="F52" s="185">
        <v>12418</v>
      </c>
      <c r="G52" s="185">
        <v>20282</v>
      </c>
      <c r="H52" s="4"/>
      <c r="I52" s="185">
        <v>17186</v>
      </c>
      <c r="J52" s="185">
        <v>5394</v>
      </c>
      <c r="K52" s="185">
        <v>224457</v>
      </c>
      <c r="L52"/>
    </row>
    <row r="53" spans="1:12" ht="13.5" customHeight="1">
      <c r="A53" s="4" t="s">
        <v>421</v>
      </c>
      <c r="B53" s="185">
        <v>66218</v>
      </c>
      <c r="C53" s="185">
        <v>35237</v>
      </c>
      <c r="D53" s="4"/>
      <c r="E53" s="185">
        <v>4018</v>
      </c>
      <c r="F53" s="185">
        <v>14074</v>
      </c>
      <c r="G53" s="185">
        <v>12145</v>
      </c>
      <c r="H53" s="4"/>
      <c r="I53" s="185">
        <v>7950</v>
      </c>
      <c r="J53" s="185">
        <v>3653</v>
      </c>
      <c r="K53" s="185">
        <v>143295</v>
      </c>
      <c r="L53" s="170"/>
    </row>
    <row r="54" spans="1:12" ht="13.5" customHeight="1">
      <c r="A54" s="4" t="s">
        <v>502</v>
      </c>
      <c r="B54" s="185">
        <v>8219</v>
      </c>
      <c r="C54" s="185">
        <v>12333</v>
      </c>
      <c r="D54" s="185">
        <v>1094</v>
      </c>
      <c r="E54" s="185">
        <v>2026</v>
      </c>
      <c r="F54" s="185">
        <v>1389</v>
      </c>
      <c r="G54" s="185">
        <v>4044</v>
      </c>
      <c r="H54" s="4">
        <v>230</v>
      </c>
      <c r="I54" s="185">
        <v>2904</v>
      </c>
      <c r="J54" s="185">
        <v>3642</v>
      </c>
      <c r="K54" s="185">
        <v>35881</v>
      </c>
      <c r="L54"/>
    </row>
    <row r="55" spans="1:12" ht="13.5" customHeight="1">
      <c r="A55" s="4" t="s">
        <v>422</v>
      </c>
      <c r="B55" s="185">
        <v>24958</v>
      </c>
      <c r="C55" s="185">
        <v>29274</v>
      </c>
      <c r="D55" s="4">
        <v>945</v>
      </c>
      <c r="E55" s="185">
        <v>3577</v>
      </c>
      <c r="F55" s="185">
        <v>11522</v>
      </c>
      <c r="G55" s="185">
        <v>9128</v>
      </c>
      <c r="H55" s="4"/>
      <c r="I55" s="185">
        <v>9207</v>
      </c>
      <c r="J55" s="185">
        <v>5568</v>
      </c>
      <c r="K55" s="185">
        <v>94179</v>
      </c>
      <c r="L55"/>
    </row>
    <row r="56" spans="1:12" ht="13.5" customHeight="1">
      <c r="A56" s="4" t="s">
        <v>504</v>
      </c>
      <c r="B56" s="185">
        <v>33669</v>
      </c>
      <c r="C56" s="185">
        <v>19599</v>
      </c>
      <c r="D56" s="4">
        <v>430</v>
      </c>
      <c r="E56" s="185">
        <v>1910</v>
      </c>
      <c r="F56" s="185">
        <v>4547</v>
      </c>
      <c r="G56" s="185">
        <v>4497</v>
      </c>
      <c r="H56" s="4">
        <v>88</v>
      </c>
      <c r="I56" s="185">
        <v>3884</v>
      </c>
      <c r="J56" s="185">
        <v>3444</v>
      </c>
      <c r="K56" s="185">
        <v>72068</v>
      </c>
      <c r="L56"/>
    </row>
    <row r="57" spans="1:12" ht="13.5" customHeight="1">
      <c r="A57" s="4" t="s">
        <v>423</v>
      </c>
      <c r="B57" s="185">
        <v>73772</v>
      </c>
      <c r="C57" s="185">
        <v>44796</v>
      </c>
      <c r="D57" s="4">
        <v>97</v>
      </c>
      <c r="E57" s="185">
        <v>9036</v>
      </c>
      <c r="F57" s="185">
        <v>16165</v>
      </c>
      <c r="G57" s="185">
        <v>16660</v>
      </c>
      <c r="H57" s="4">
        <v>702</v>
      </c>
      <c r="I57" s="185">
        <v>10270</v>
      </c>
      <c r="J57" s="185">
        <v>12508</v>
      </c>
      <c r="K57" s="185">
        <v>184006</v>
      </c>
      <c r="L57"/>
    </row>
    <row r="58" spans="1:12" ht="12.95" customHeight="1">
      <c r="A58" s="682"/>
      <c r="B58" s="175"/>
      <c r="C58" s="175"/>
      <c r="D58" s="175"/>
      <c r="E58" s="175"/>
      <c r="F58" s="175"/>
      <c r="G58" s="175"/>
      <c r="H58" s="175"/>
      <c r="I58" s="175"/>
      <c r="J58" s="175"/>
      <c r="K58" s="458"/>
      <c r="L58"/>
    </row>
    <row r="59" spans="1:12" ht="12.95" customHeight="1">
      <c r="A59" s="682"/>
      <c r="B59" s="175"/>
      <c r="C59" s="175"/>
      <c r="D59" s="175"/>
      <c r="E59" s="175"/>
      <c r="F59" s="175"/>
      <c r="G59" s="175"/>
      <c r="H59" s="175"/>
      <c r="I59" s="175"/>
      <c r="J59" s="175"/>
      <c r="K59" s="458"/>
      <c r="L59"/>
    </row>
    <row r="60" spans="1:12" ht="12.95" customHeight="1">
      <c r="A60" s="53"/>
      <c r="B60" s="175"/>
      <c r="C60" s="175"/>
      <c r="D60" s="175"/>
      <c r="E60" s="175"/>
      <c r="F60" s="175"/>
      <c r="G60" s="175"/>
      <c r="H60" s="175"/>
      <c r="I60" s="175"/>
      <c r="J60" s="175"/>
      <c r="K60" s="458"/>
      <c r="L60"/>
    </row>
    <row r="61" spans="1:12" ht="12.95" customHeight="1">
      <c r="A61" s="53"/>
      <c r="B61" s="175"/>
      <c r="C61" s="175"/>
      <c r="D61" s="175"/>
      <c r="E61" s="175"/>
      <c r="F61" s="175"/>
      <c r="G61" s="175"/>
      <c r="H61" s="175"/>
      <c r="I61" s="175"/>
      <c r="J61" s="175"/>
      <c r="K61" s="458"/>
      <c r="L61"/>
    </row>
    <row r="62" spans="1:12" ht="12.95" customHeight="1">
      <c r="A62" s="53"/>
      <c r="B62" s="175"/>
      <c r="C62" s="175"/>
      <c r="D62" s="175"/>
      <c r="E62" s="175"/>
      <c r="F62" s="175"/>
      <c r="G62" s="175"/>
      <c r="H62" s="175"/>
      <c r="I62" s="175"/>
      <c r="J62" s="175"/>
      <c r="K62" s="458"/>
      <c r="L62"/>
    </row>
    <row r="63" spans="1:12" ht="12.95" customHeight="1">
      <c r="A63" s="53"/>
      <c r="B63" s="175"/>
      <c r="C63" s="175"/>
      <c r="D63" s="175"/>
      <c r="E63" s="175"/>
      <c r="F63" s="175"/>
      <c r="G63" s="175"/>
      <c r="H63" s="175"/>
      <c r="I63" s="175"/>
      <c r="J63" s="175"/>
      <c r="K63" s="458"/>
      <c r="L63"/>
    </row>
    <row r="64" spans="1:12" ht="12.95" customHeight="1">
      <c r="A64" s="53"/>
      <c r="B64" s="175"/>
      <c r="C64" s="175"/>
      <c r="D64" s="175"/>
      <c r="E64" s="175"/>
      <c r="F64" s="175"/>
      <c r="G64" s="175"/>
      <c r="H64" s="175"/>
      <c r="I64" s="175"/>
      <c r="J64" s="175"/>
      <c r="K64" s="458"/>
      <c r="L64"/>
    </row>
    <row r="65" spans="1:12" ht="12.95" customHeight="1">
      <c r="A65" s="53"/>
      <c r="B65" s="175"/>
      <c r="C65" s="175"/>
      <c r="D65" s="175"/>
      <c r="E65" s="175"/>
      <c r="F65" s="175"/>
      <c r="G65" s="175"/>
      <c r="H65" s="175"/>
      <c r="I65" s="175"/>
      <c r="J65" s="175"/>
      <c r="K65" s="458"/>
      <c r="L65"/>
    </row>
    <row r="66" spans="1:12" ht="12.95" customHeight="1">
      <c r="A66" s="53"/>
      <c r="B66" s="175"/>
      <c r="C66" s="175"/>
      <c r="D66" s="175"/>
      <c r="E66" s="175"/>
      <c r="F66" s="175"/>
      <c r="G66" s="175"/>
      <c r="H66" s="175"/>
      <c r="I66" s="175"/>
      <c r="J66" s="175"/>
      <c r="K66" s="458"/>
      <c r="L66"/>
    </row>
    <row r="67" spans="1:12" ht="12.95" customHeight="1">
      <c r="A67" s="53"/>
      <c r="B67" s="175"/>
      <c r="C67" s="175"/>
      <c r="D67" s="175"/>
      <c r="E67" s="175"/>
      <c r="F67" s="175"/>
      <c r="G67" s="175"/>
      <c r="H67" s="175"/>
      <c r="I67" s="175"/>
      <c r="J67" s="175"/>
      <c r="K67" s="458"/>
      <c r="L67"/>
    </row>
    <row r="68" spans="1:12" ht="12.95" customHeight="1">
      <c r="A68" s="53"/>
      <c r="B68" s="175"/>
      <c r="C68" s="175"/>
      <c r="D68" s="175"/>
      <c r="E68" s="175"/>
      <c r="F68" s="175"/>
      <c r="G68" s="175"/>
      <c r="H68" s="175"/>
      <c r="I68" s="175"/>
      <c r="J68" s="175"/>
      <c r="K68" s="458"/>
      <c r="L68"/>
    </row>
    <row r="69" spans="1:12" ht="12.95" customHeight="1">
      <c r="A69" s="53"/>
      <c r="B69" s="175"/>
      <c r="C69" s="175"/>
      <c r="D69" s="175"/>
      <c r="E69" s="175"/>
      <c r="F69" s="175"/>
      <c r="G69" s="175"/>
      <c r="H69" s="175"/>
      <c r="I69" s="175"/>
      <c r="J69" s="175"/>
      <c r="K69" s="458"/>
      <c r="L69"/>
    </row>
    <row r="70" spans="1:12" ht="12.95" customHeight="1">
      <c r="A70" s="53"/>
      <c r="B70" s="175"/>
      <c r="C70" s="175"/>
      <c r="D70" s="175"/>
      <c r="E70" s="175"/>
      <c r="F70" s="175"/>
      <c r="G70" s="175"/>
      <c r="H70" s="175"/>
      <c r="I70" s="175"/>
      <c r="J70" s="175"/>
      <c r="K70" s="458"/>
      <c r="L70"/>
    </row>
    <row r="71" spans="1:12" ht="12.95" customHeight="1">
      <c r="A71" s="53"/>
      <c r="B71" s="175"/>
      <c r="C71" s="175"/>
      <c r="D71" s="175"/>
      <c r="E71" s="175"/>
      <c r="F71" s="175"/>
      <c r="G71" s="175"/>
      <c r="H71" s="175"/>
      <c r="I71" s="175"/>
      <c r="J71" s="175"/>
      <c r="K71" s="458"/>
      <c r="L71"/>
    </row>
    <row r="72" spans="1:12" ht="12.95" customHeight="1">
      <c r="A72" s="53"/>
      <c r="B72" s="175"/>
      <c r="C72" s="175"/>
      <c r="D72" s="175"/>
      <c r="E72" s="175"/>
      <c r="F72" s="175"/>
      <c r="G72" s="175"/>
      <c r="H72" s="175"/>
      <c r="I72" s="175"/>
      <c r="J72" s="175"/>
      <c r="K72" s="458"/>
      <c r="L72"/>
    </row>
    <row r="73" spans="1:12" ht="12.95" customHeight="1">
      <c r="A73" s="53"/>
      <c r="B73" s="175"/>
      <c r="C73" s="175"/>
      <c r="D73" s="175"/>
      <c r="E73" s="175"/>
      <c r="F73" s="175"/>
      <c r="G73" s="175"/>
      <c r="H73" s="175"/>
      <c r="I73" s="175"/>
      <c r="J73" s="175"/>
      <c r="K73" s="458"/>
      <c r="L73"/>
    </row>
    <row r="74" spans="1:12" ht="12.95" customHeight="1">
      <c r="A74" s="53"/>
      <c r="B74" s="175"/>
      <c r="C74" s="175"/>
      <c r="D74" s="175"/>
      <c r="E74" s="175"/>
      <c r="F74" s="175"/>
      <c r="G74" s="175"/>
      <c r="H74" s="175"/>
      <c r="I74" s="175"/>
      <c r="J74" s="175"/>
      <c r="K74" s="458"/>
      <c r="L74"/>
    </row>
    <row r="75" spans="1:12" ht="12.95" customHeight="1">
      <c r="A75" s="53"/>
      <c r="B75" s="175"/>
      <c r="C75" s="175"/>
      <c r="D75" s="175"/>
      <c r="E75" s="175"/>
      <c r="F75" s="175"/>
      <c r="G75" s="175"/>
      <c r="H75" s="175"/>
      <c r="I75" s="175"/>
      <c r="J75" s="175"/>
      <c r="K75" s="458"/>
      <c r="L75"/>
    </row>
    <row r="76" spans="1:12" ht="12.95" customHeight="1">
      <c r="A76" s="53"/>
      <c r="B76" s="175"/>
      <c r="C76" s="175"/>
      <c r="D76" s="175"/>
      <c r="E76" s="175"/>
      <c r="F76" s="175"/>
      <c r="G76" s="175"/>
      <c r="H76" s="175"/>
      <c r="I76" s="175"/>
      <c r="J76" s="175"/>
      <c r="K76" s="458"/>
      <c r="L76"/>
    </row>
    <row r="77" spans="1:12" ht="12.95" customHeight="1">
      <c r="A77" s="53"/>
      <c r="B77" s="175"/>
      <c r="C77" s="175"/>
      <c r="D77" s="175"/>
      <c r="E77" s="175"/>
      <c r="F77" s="175"/>
      <c r="G77" s="175"/>
      <c r="H77" s="175"/>
      <c r="I77" s="175"/>
      <c r="J77" s="175"/>
      <c r="K77" s="458"/>
      <c r="L77"/>
    </row>
    <row r="78" spans="1:12" ht="12.95" customHeight="1">
      <c r="A78" s="53"/>
      <c r="B78" s="175"/>
      <c r="C78" s="175"/>
      <c r="D78" s="175"/>
      <c r="E78" s="175"/>
      <c r="F78" s="175"/>
      <c r="G78" s="175"/>
      <c r="H78" s="175"/>
      <c r="I78" s="175"/>
      <c r="J78" s="175"/>
      <c r="K78" s="458"/>
      <c r="L78"/>
    </row>
    <row r="79" spans="1:12" ht="12.95" customHeight="1">
      <c r="A79" s="53"/>
      <c r="B79" s="175"/>
      <c r="C79" s="175"/>
      <c r="D79" s="175"/>
      <c r="E79" s="175"/>
      <c r="F79" s="175"/>
      <c r="G79" s="175"/>
      <c r="H79" s="175"/>
      <c r="I79" s="175"/>
      <c r="J79" s="175"/>
      <c r="K79" s="458"/>
      <c r="L79"/>
    </row>
    <row r="80" spans="1:12" ht="12.95" customHeight="1">
      <c r="A80" s="53"/>
      <c r="B80" s="175"/>
      <c r="C80" s="175"/>
      <c r="D80" s="175"/>
      <c r="E80" s="175"/>
      <c r="F80" s="175"/>
      <c r="G80" s="175"/>
      <c r="H80" s="175"/>
      <c r="I80" s="175"/>
      <c r="J80" s="175"/>
      <c r="K80" s="458"/>
      <c r="L80"/>
    </row>
    <row r="81" spans="1:12" ht="12.95" customHeight="1">
      <c r="A81" s="53"/>
      <c r="B81" s="175"/>
      <c r="C81" s="175"/>
      <c r="D81" s="175"/>
      <c r="E81" s="175"/>
      <c r="F81" s="175"/>
      <c r="G81" s="175"/>
      <c r="H81" s="175"/>
      <c r="I81" s="175"/>
      <c r="J81" s="175"/>
      <c r="K81" s="458"/>
      <c r="L81"/>
    </row>
    <row r="82" spans="1:12" ht="12.95" customHeight="1">
      <c r="A82" s="53"/>
      <c r="B82" s="175"/>
      <c r="C82" s="175"/>
      <c r="D82" s="175"/>
      <c r="E82" s="175"/>
      <c r="F82" s="175"/>
      <c r="G82" s="175"/>
      <c r="H82" s="175"/>
      <c r="I82" s="175"/>
      <c r="J82" s="175"/>
      <c r="K82" s="458"/>
      <c r="L82"/>
    </row>
    <row r="83" spans="1:12" ht="12.95" customHeight="1">
      <c r="A83" s="53"/>
      <c r="B83" s="175"/>
      <c r="C83" s="175"/>
      <c r="D83" s="175"/>
      <c r="E83" s="175"/>
      <c r="F83" s="175"/>
      <c r="G83" s="175"/>
      <c r="H83" s="175"/>
      <c r="I83" s="175"/>
      <c r="J83" s="175"/>
      <c r="K83" s="458"/>
      <c r="L83"/>
    </row>
    <row r="84" spans="1:12" ht="12.95" customHeight="1">
      <c r="A84" s="53"/>
      <c r="B84" s="175"/>
      <c r="C84" s="175"/>
      <c r="D84" s="175"/>
      <c r="E84" s="175"/>
      <c r="F84" s="175"/>
      <c r="G84" s="175"/>
      <c r="H84" s="175"/>
      <c r="I84" s="175"/>
      <c r="J84" s="175"/>
      <c r="K84" s="458"/>
      <c r="L84"/>
    </row>
    <row r="85" spans="1:12" ht="12.95" customHeight="1">
      <c r="A85" s="53"/>
      <c r="B85" s="175"/>
      <c r="C85" s="175"/>
      <c r="D85" s="175"/>
      <c r="E85" s="175"/>
      <c r="F85" s="175"/>
      <c r="G85" s="175"/>
      <c r="H85" s="175"/>
      <c r="I85" s="175"/>
      <c r="J85" s="175"/>
      <c r="K85" s="458"/>
      <c r="L85"/>
    </row>
    <row r="86" spans="1:12" ht="12.95" customHeight="1">
      <c r="A86" s="53"/>
      <c r="B86" s="175"/>
      <c r="C86" s="175"/>
      <c r="D86" s="175"/>
      <c r="E86" s="175"/>
      <c r="F86" s="175"/>
      <c r="G86" s="175"/>
      <c r="H86" s="175"/>
      <c r="I86" s="175"/>
      <c r="J86" s="175"/>
      <c r="K86" s="458"/>
      <c r="L86"/>
    </row>
    <row r="87" spans="1:12" ht="12.95" customHeight="1">
      <c r="A87" s="53"/>
      <c r="B87" s="175"/>
      <c r="C87" s="175"/>
      <c r="D87" s="175"/>
      <c r="E87" s="175"/>
      <c r="F87" s="175"/>
      <c r="G87" s="175"/>
      <c r="H87" s="175"/>
      <c r="I87" s="175"/>
      <c r="J87" s="175"/>
      <c r="K87" s="458"/>
      <c r="L87"/>
    </row>
    <row r="88" spans="1:12" ht="12.95" customHeight="1">
      <c r="A88" s="53"/>
      <c r="B88" s="175"/>
      <c r="C88" s="175"/>
      <c r="D88" s="175"/>
      <c r="E88" s="175"/>
      <c r="F88" s="175"/>
      <c r="G88" s="175"/>
      <c r="H88" s="175"/>
      <c r="I88" s="175"/>
      <c r="J88" s="175"/>
      <c r="K88" s="458"/>
      <c r="L88"/>
    </row>
    <row r="89" spans="1:12" ht="12.95" customHeight="1">
      <c r="A89" s="53"/>
      <c r="B89" s="175"/>
      <c r="C89" s="175"/>
      <c r="D89" s="175"/>
      <c r="E89" s="175"/>
      <c r="F89" s="175"/>
      <c r="G89" s="175"/>
      <c r="H89" s="175"/>
      <c r="I89" s="175"/>
      <c r="J89" s="175"/>
      <c r="K89" s="458"/>
      <c r="L89"/>
    </row>
    <row r="90" spans="1:12" ht="12.95" customHeight="1">
      <c r="A90" s="53"/>
      <c r="B90" s="175"/>
      <c r="C90" s="175"/>
      <c r="D90" s="175"/>
      <c r="E90" s="175"/>
      <c r="F90" s="175"/>
      <c r="G90" s="175"/>
      <c r="H90" s="175"/>
      <c r="I90" s="175"/>
      <c r="J90" s="175"/>
      <c r="K90" s="458"/>
      <c r="L90"/>
    </row>
    <row r="91" spans="1:12" ht="12.95" customHeight="1">
      <c r="A91" s="53"/>
      <c r="B91" s="175"/>
      <c r="C91" s="175"/>
      <c r="D91" s="175"/>
      <c r="E91" s="175"/>
      <c r="F91" s="175"/>
      <c r="G91" s="175"/>
      <c r="H91" s="175"/>
      <c r="I91" s="175"/>
      <c r="J91" s="175"/>
      <c r="K91" s="458"/>
      <c r="L91"/>
    </row>
    <row r="92" spans="1:12" ht="12.95" customHeight="1">
      <c r="A92" s="53"/>
      <c r="B92" s="175"/>
      <c r="C92" s="175"/>
      <c r="D92" s="175"/>
      <c r="E92" s="175"/>
      <c r="F92" s="175"/>
      <c r="G92" s="175"/>
      <c r="H92" s="175"/>
      <c r="I92" s="175"/>
      <c r="J92" s="175"/>
      <c r="K92" s="458"/>
      <c r="L92"/>
    </row>
    <row r="93" spans="1:12" ht="12.95" customHeight="1">
      <c r="A93" s="53"/>
      <c r="B93" s="175"/>
      <c r="C93" s="175"/>
      <c r="D93" s="175"/>
      <c r="E93" s="175"/>
      <c r="F93" s="175"/>
      <c r="G93" s="175"/>
      <c r="H93" s="175"/>
      <c r="I93" s="175"/>
      <c r="J93" s="175"/>
      <c r="K93" s="458"/>
      <c r="L93"/>
    </row>
    <row r="94" spans="1:12" ht="12.95" customHeight="1">
      <c r="A94" s="53"/>
      <c r="B94" s="175"/>
      <c r="C94" s="175"/>
      <c r="D94" s="175"/>
      <c r="E94" s="175"/>
      <c r="F94" s="175"/>
      <c r="G94" s="175"/>
      <c r="H94" s="175"/>
      <c r="I94" s="175"/>
      <c r="J94" s="175"/>
      <c r="K94" s="458"/>
      <c r="L94"/>
    </row>
    <row r="95" spans="1:12" ht="12.95" customHeight="1">
      <c r="A95" s="53"/>
      <c r="B95" s="175"/>
      <c r="C95" s="175"/>
      <c r="D95" s="175"/>
      <c r="E95" s="175"/>
      <c r="F95" s="175"/>
      <c r="G95" s="175"/>
      <c r="H95" s="175"/>
      <c r="I95" s="175"/>
      <c r="J95" s="175"/>
      <c r="K95" s="458"/>
      <c r="L95"/>
    </row>
    <row r="96" spans="1:12" ht="12.95" customHeight="1">
      <c r="A96" s="53"/>
      <c r="B96" s="175"/>
      <c r="C96" s="175"/>
      <c r="D96" s="175"/>
      <c r="E96" s="175"/>
      <c r="F96" s="175"/>
      <c r="G96" s="175"/>
      <c r="H96" s="175"/>
      <c r="I96" s="175"/>
      <c r="J96" s="175"/>
      <c r="K96" s="458"/>
      <c r="L96"/>
    </row>
    <row r="97" spans="1:12" ht="12.95" customHeight="1">
      <c r="A97" s="53"/>
      <c r="B97" s="175"/>
      <c r="C97" s="175"/>
      <c r="D97" s="175"/>
      <c r="E97" s="175"/>
      <c r="F97" s="175"/>
      <c r="G97" s="175"/>
      <c r="H97" s="175"/>
      <c r="I97" s="175"/>
      <c r="J97" s="175"/>
      <c r="K97" s="458"/>
      <c r="L97"/>
    </row>
    <row r="98" spans="1:12" ht="12.95" customHeight="1">
      <c r="A98" s="26"/>
      <c r="B98" s="175"/>
      <c r="C98" s="175"/>
      <c r="D98" s="175"/>
      <c r="E98" s="175"/>
      <c r="F98" s="175"/>
      <c r="G98" s="175"/>
      <c r="H98" s="175"/>
      <c r="I98" s="175"/>
      <c r="J98" s="175"/>
      <c r="K98" s="458"/>
      <c r="L98"/>
    </row>
    <row r="99" spans="1:12" ht="12.95" customHeight="1">
      <c r="A99" s="28"/>
      <c r="B99" s="175"/>
      <c r="C99" s="175"/>
      <c r="D99" s="175"/>
      <c r="E99" s="175"/>
      <c r="F99" s="175"/>
      <c r="G99" s="175"/>
      <c r="H99" s="175"/>
      <c r="I99" s="175"/>
      <c r="J99" s="175"/>
      <c r="K99" s="458"/>
      <c r="L99"/>
    </row>
    <row r="100" spans="1:12" ht="12.95" customHeight="1">
      <c r="A100" s="28"/>
      <c r="B100" s="175"/>
      <c r="C100" s="175"/>
      <c r="D100" s="175"/>
      <c r="E100" s="175"/>
      <c r="F100" s="175"/>
      <c r="G100" s="175"/>
      <c r="H100" s="175"/>
      <c r="I100" s="175"/>
      <c r="J100" s="175"/>
      <c r="K100" s="458"/>
      <c r="L100"/>
    </row>
    <row r="101" spans="1:12" ht="12.95" customHeight="1">
      <c r="A101" s="28"/>
      <c r="B101" s="175"/>
      <c r="C101" s="175"/>
      <c r="D101" s="175"/>
      <c r="E101" s="175"/>
      <c r="F101" s="175"/>
      <c r="G101" s="175"/>
      <c r="H101" s="175"/>
      <c r="I101" s="175"/>
      <c r="J101" s="175"/>
      <c r="K101" s="458"/>
      <c r="L101"/>
    </row>
    <row r="102" spans="1:12" ht="12.95" customHeight="1">
      <c r="A102" s="26"/>
      <c r="B102" s="175"/>
      <c r="C102" s="175"/>
      <c r="D102" s="175"/>
      <c r="E102" s="175"/>
      <c r="F102" s="175"/>
      <c r="G102" s="175"/>
      <c r="H102" s="175"/>
      <c r="I102" s="175"/>
      <c r="J102" s="175"/>
      <c r="K102" s="458"/>
      <c r="L102"/>
    </row>
    <row r="103" spans="1:12" ht="12.95" customHeight="1">
      <c r="A103" s="26"/>
      <c r="B103" s="175"/>
      <c r="C103" s="175"/>
      <c r="D103" s="175"/>
      <c r="E103" s="175"/>
      <c r="F103" s="175"/>
      <c r="G103" s="175"/>
      <c r="H103" s="175"/>
      <c r="I103" s="175"/>
      <c r="J103" s="175"/>
      <c r="K103" s="458"/>
      <c r="L103"/>
    </row>
    <row r="104" spans="1:12" ht="12.95" customHeight="1">
      <c r="A104" s="26"/>
      <c r="B104" s="56"/>
      <c r="C104" s="56"/>
      <c r="D104" s="56"/>
      <c r="E104" s="56"/>
      <c r="F104" s="56"/>
      <c r="G104" s="56"/>
      <c r="H104" s="56"/>
      <c r="I104" s="56"/>
      <c r="J104" s="56"/>
      <c r="K104" s="459"/>
      <c r="L104" s="25"/>
    </row>
    <row r="105" spans="1:12" ht="12.95" customHeight="1">
      <c r="A105" s="26"/>
      <c r="B105" s="56"/>
      <c r="C105" s="56"/>
      <c r="D105" s="56"/>
      <c r="E105" s="56"/>
      <c r="F105" s="56"/>
      <c r="G105" s="56"/>
      <c r="H105" s="56"/>
      <c r="I105" s="56"/>
      <c r="J105" s="56"/>
      <c r="K105" s="459"/>
      <c r="L105" s="25"/>
    </row>
    <row r="106" spans="1:12" ht="12.95" customHeight="1">
      <c r="A106" s="26"/>
      <c r="B106" s="56"/>
      <c r="C106" s="56"/>
      <c r="D106" s="56"/>
      <c r="E106" s="56"/>
      <c r="F106" s="56"/>
      <c r="G106" s="56"/>
      <c r="H106" s="56"/>
      <c r="I106" s="56"/>
      <c r="J106" s="56"/>
      <c r="K106" s="459"/>
      <c r="L106" s="25"/>
    </row>
    <row r="107" spans="1:12" ht="12.95" customHeight="1">
      <c r="A107" s="26"/>
      <c r="B107" s="56"/>
      <c r="C107" s="56"/>
      <c r="D107" s="56"/>
      <c r="E107" s="56"/>
      <c r="F107" s="56"/>
      <c r="G107" s="56"/>
      <c r="H107" s="56"/>
      <c r="I107" s="56"/>
      <c r="J107" s="56"/>
      <c r="K107" s="459"/>
      <c r="L107" s="25"/>
    </row>
    <row r="108" spans="1:12" ht="12.95" customHeight="1">
      <c r="A108" s="26"/>
      <c r="B108" s="56"/>
      <c r="C108" s="56"/>
      <c r="D108" s="56"/>
      <c r="E108" s="56"/>
      <c r="F108" s="56"/>
      <c r="G108" s="56"/>
      <c r="H108" s="56"/>
      <c r="I108" s="56"/>
      <c r="J108" s="56"/>
      <c r="K108" s="459"/>
      <c r="L108" s="25"/>
    </row>
    <row r="109" spans="1:12" ht="12.95" customHeight="1">
      <c r="A109" s="26"/>
      <c r="B109" s="56"/>
      <c r="C109" s="56"/>
      <c r="D109" s="56"/>
      <c r="E109" s="56"/>
      <c r="F109" s="56"/>
      <c r="G109" s="56"/>
      <c r="H109" s="56"/>
      <c r="I109" s="56"/>
      <c r="J109" s="56"/>
      <c r="K109" s="459"/>
      <c r="L109" s="25"/>
    </row>
    <row r="110" spans="1:12" ht="12.95" customHeight="1">
      <c r="A110" s="26"/>
      <c r="B110" s="56"/>
      <c r="C110" s="56"/>
      <c r="D110" s="56"/>
      <c r="E110" s="56"/>
      <c r="F110" s="56"/>
      <c r="G110" s="56"/>
      <c r="H110" s="56"/>
      <c r="I110" s="56"/>
      <c r="J110" s="56"/>
      <c r="K110" s="459"/>
      <c r="L110" s="25"/>
    </row>
    <row r="111" spans="1:12" ht="12.95" customHeight="1">
      <c r="A111" s="26"/>
      <c r="B111" s="56"/>
      <c r="C111" s="56"/>
      <c r="D111" s="56"/>
      <c r="E111" s="56"/>
      <c r="F111" s="56"/>
      <c r="G111" s="56"/>
      <c r="H111" s="56"/>
      <c r="I111" s="56"/>
      <c r="J111" s="56"/>
      <c r="K111" s="459"/>
      <c r="L111" s="25"/>
    </row>
    <row r="112" spans="1:12" ht="12.95" customHeight="1">
      <c r="A112" s="26"/>
      <c r="B112" s="56"/>
      <c r="C112" s="56"/>
      <c r="D112" s="56"/>
      <c r="E112" s="56"/>
      <c r="F112" s="56"/>
      <c r="G112" s="56"/>
      <c r="H112" s="56"/>
      <c r="I112" s="56"/>
      <c r="J112" s="56"/>
      <c r="K112" s="459"/>
      <c r="L112" s="25"/>
    </row>
    <row r="113" spans="1:12" ht="12.95" customHeight="1">
      <c r="A113" s="26"/>
      <c r="B113" s="56"/>
      <c r="C113" s="56"/>
      <c r="D113" s="56"/>
      <c r="E113" s="56"/>
      <c r="F113" s="56"/>
      <c r="G113" s="56"/>
      <c r="H113" s="56"/>
      <c r="I113" s="56"/>
      <c r="J113" s="56"/>
      <c r="K113" s="459"/>
      <c r="L113" s="25"/>
    </row>
    <row r="114" spans="1:12" ht="12.95" customHeight="1">
      <c r="A114" s="26"/>
      <c r="B114" s="56"/>
      <c r="C114" s="56"/>
      <c r="D114" s="56"/>
      <c r="E114" s="56"/>
      <c r="F114" s="56"/>
      <c r="G114" s="56"/>
      <c r="H114" s="56"/>
      <c r="I114" s="56"/>
      <c r="J114" s="56"/>
      <c r="K114" s="459"/>
      <c r="L114" s="25"/>
    </row>
    <row r="115" spans="1:12" ht="12.95" customHeight="1">
      <c r="A115" s="26"/>
      <c r="B115" s="56"/>
      <c r="C115" s="56"/>
      <c r="D115" s="56"/>
      <c r="E115" s="56"/>
      <c r="F115" s="56"/>
      <c r="G115" s="56"/>
      <c r="H115" s="56"/>
      <c r="I115" s="56"/>
      <c r="J115" s="56"/>
      <c r="K115" s="459"/>
      <c r="L115" s="25"/>
    </row>
    <row r="116" spans="1:12" ht="12.95" customHeight="1">
      <c r="A116" s="26"/>
      <c r="B116" s="56"/>
      <c r="C116" s="56"/>
      <c r="D116" s="56"/>
      <c r="E116" s="56"/>
      <c r="F116" s="56"/>
      <c r="G116" s="56"/>
      <c r="H116" s="56"/>
      <c r="I116" s="56"/>
      <c r="J116" s="56"/>
      <c r="K116" s="459"/>
      <c r="L116" s="25"/>
    </row>
    <row r="117" spans="1:12" ht="12.95" customHeight="1">
      <c r="A117" s="26"/>
      <c r="B117" s="56"/>
      <c r="C117" s="56"/>
      <c r="D117" s="56"/>
      <c r="E117" s="56"/>
      <c r="F117" s="56"/>
      <c r="G117" s="56"/>
      <c r="H117" s="56"/>
      <c r="I117" s="56"/>
      <c r="J117" s="56"/>
      <c r="K117" s="459"/>
      <c r="L117" s="25"/>
    </row>
    <row r="118" spans="1:12" ht="12.95" customHeight="1">
      <c r="A118" s="26"/>
      <c r="B118" s="56"/>
      <c r="C118" s="56"/>
      <c r="D118" s="56"/>
      <c r="E118" s="56"/>
      <c r="F118" s="56"/>
      <c r="G118" s="56"/>
      <c r="H118" s="56"/>
      <c r="I118" s="56"/>
      <c r="J118" s="56"/>
      <c r="K118" s="459"/>
      <c r="L118" s="25"/>
    </row>
    <row r="119" spans="1:12" ht="12.95" customHeight="1">
      <c r="A119" s="26"/>
      <c r="B119" s="56"/>
      <c r="C119" s="56"/>
      <c r="D119" s="56"/>
      <c r="E119" s="56"/>
      <c r="F119" s="56"/>
      <c r="G119" s="56"/>
      <c r="H119" s="56"/>
      <c r="I119" s="56"/>
      <c r="J119" s="56"/>
      <c r="K119" s="459"/>
      <c r="L119" s="25"/>
    </row>
    <row r="120" spans="1:12" ht="12.95" customHeight="1">
      <c r="A120" s="26"/>
      <c r="B120" s="56"/>
      <c r="C120" s="56"/>
      <c r="D120" s="56"/>
      <c r="E120" s="56"/>
      <c r="F120" s="56"/>
      <c r="G120" s="56"/>
      <c r="H120" s="56"/>
      <c r="I120" s="56"/>
      <c r="J120" s="56"/>
      <c r="K120" s="459"/>
      <c r="L120" s="25"/>
    </row>
    <row r="121" spans="1:12" ht="12.95" customHeight="1">
      <c r="A121" s="26"/>
      <c r="B121" s="56"/>
      <c r="C121" s="56"/>
      <c r="D121" s="56"/>
      <c r="E121" s="56"/>
      <c r="F121" s="56"/>
      <c r="G121" s="56"/>
      <c r="H121" s="56"/>
      <c r="I121" s="56"/>
      <c r="J121" s="56"/>
      <c r="K121" s="459"/>
      <c r="L121" s="25"/>
    </row>
    <row r="122" spans="1:12" ht="12.95" customHeight="1">
      <c r="A122" s="26"/>
      <c r="B122" s="56"/>
      <c r="C122" s="56"/>
      <c r="D122" s="56"/>
      <c r="E122" s="56"/>
      <c r="F122" s="56"/>
      <c r="G122" s="56"/>
      <c r="H122" s="56"/>
      <c r="I122" s="56"/>
      <c r="J122" s="56"/>
      <c r="K122" s="459"/>
      <c r="L122" s="25"/>
    </row>
    <row r="123" spans="1:12" ht="12.95" customHeight="1">
      <c r="A123" s="26"/>
      <c r="B123" s="56"/>
      <c r="C123" s="56"/>
      <c r="D123" s="56"/>
      <c r="E123" s="56"/>
      <c r="F123" s="56"/>
      <c r="G123" s="56"/>
      <c r="H123" s="56"/>
      <c r="I123" s="56"/>
      <c r="J123" s="56"/>
      <c r="K123" s="459"/>
      <c r="L123" s="25"/>
    </row>
    <row r="124" spans="1:12" ht="12.95" customHeight="1">
      <c r="A124" s="26"/>
      <c r="B124" s="56"/>
      <c r="C124" s="56"/>
      <c r="D124" s="56"/>
      <c r="E124" s="56"/>
      <c r="F124" s="56"/>
      <c r="G124" s="56"/>
      <c r="H124" s="56"/>
      <c r="I124" s="56"/>
      <c r="J124" s="56"/>
      <c r="K124" s="459"/>
      <c r="L124" s="25"/>
    </row>
    <row r="125" spans="1:12" ht="12.95" customHeight="1">
      <c r="B125" s="56"/>
      <c r="C125" s="56"/>
      <c r="D125" s="56"/>
      <c r="E125" s="56"/>
      <c r="F125" s="56"/>
      <c r="G125" s="56"/>
      <c r="H125" s="56"/>
      <c r="I125" s="56"/>
      <c r="J125" s="56"/>
      <c r="K125" s="459"/>
      <c r="L125" s="25"/>
    </row>
    <row r="126" spans="1:12" ht="12.75" customHeight="1">
      <c r="B126" s="59"/>
      <c r="C126" s="59"/>
      <c r="D126" s="59"/>
      <c r="E126" s="59"/>
      <c r="F126" s="59"/>
      <c r="G126" s="59"/>
      <c r="H126" s="59"/>
      <c r="I126" s="59"/>
      <c r="J126" s="59"/>
      <c r="K126" s="460"/>
      <c r="L126" s="54"/>
    </row>
    <row r="127" spans="1:12" ht="12.75" customHeight="1">
      <c r="B127" s="59"/>
      <c r="C127" s="59"/>
      <c r="D127" s="59"/>
      <c r="E127" s="59"/>
      <c r="F127" s="59"/>
      <c r="G127" s="59"/>
      <c r="H127" s="59"/>
      <c r="I127" s="59"/>
      <c r="J127" s="59"/>
      <c r="K127" s="460"/>
      <c r="L127" s="54"/>
    </row>
    <row r="128" spans="1:12" ht="12.75" customHeight="1">
      <c r="B128" s="59"/>
      <c r="C128" s="59"/>
      <c r="D128" s="59"/>
      <c r="E128" s="59"/>
      <c r="F128" s="59"/>
      <c r="G128" s="59"/>
      <c r="H128" s="59"/>
      <c r="I128" s="59"/>
      <c r="J128" s="59"/>
      <c r="K128" s="460"/>
      <c r="L128" s="54"/>
    </row>
    <row r="129" spans="2:12" ht="12.75" customHeight="1">
      <c r="B129" s="59"/>
      <c r="C129" s="59"/>
      <c r="D129" s="59"/>
      <c r="E129" s="59"/>
      <c r="F129" s="59"/>
      <c r="G129" s="59"/>
      <c r="H129" s="59"/>
      <c r="I129" s="59"/>
      <c r="J129" s="59"/>
      <c r="K129" s="460"/>
      <c r="L129" s="54"/>
    </row>
    <row r="130" spans="2:12" ht="12.75" customHeight="1">
      <c r="B130" s="59"/>
      <c r="C130" s="59"/>
      <c r="D130" s="59"/>
      <c r="E130" s="59"/>
      <c r="F130" s="59"/>
      <c r="G130" s="59"/>
      <c r="H130" s="59"/>
      <c r="I130" s="59"/>
      <c r="J130" s="59"/>
      <c r="K130" s="460"/>
      <c r="L130" s="54"/>
    </row>
    <row r="131" spans="2:12" ht="12.75" customHeight="1">
      <c r="B131" s="59"/>
      <c r="C131" s="59"/>
      <c r="D131" s="59"/>
      <c r="E131" s="59"/>
      <c r="F131" s="59"/>
      <c r="G131" s="59"/>
      <c r="H131" s="59"/>
      <c r="I131" s="59"/>
      <c r="J131" s="59"/>
      <c r="K131" s="460"/>
      <c r="L131" s="54"/>
    </row>
    <row r="132" spans="2:12" ht="12.75" customHeight="1">
      <c r="B132" s="59"/>
      <c r="C132" s="59"/>
      <c r="D132" s="59"/>
      <c r="E132" s="59"/>
      <c r="F132" s="59"/>
      <c r="G132" s="59"/>
      <c r="H132" s="59"/>
      <c r="I132" s="59"/>
      <c r="J132" s="59"/>
      <c r="K132" s="460"/>
      <c r="L132" s="54"/>
    </row>
    <row r="133" spans="2:12" ht="12.75" customHeight="1">
      <c r="B133" s="59"/>
      <c r="C133" s="59"/>
      <c r="D133" s="59"/>
      <c r="E133" s="59"/>
      <c r="F133" s="59"/>
      <c r="G133" s="59"/>
      <c r="H133" s="59"/>
      <c r="I133" s="59"/>
      <c r="J133" s="59"/>
      <c r="K133" s="460"/>
      <c r="L133" s="54"/>
    </row>
    <row r="134" spans="2:12" ht="12.75" customHeight="1">
      <c r="B134" s="59"/>
      <c r="C134" s="59"/>
      <c r="D134" s="59"/>
      <c r="E134" s="59"/>
      <c r="F134" s="59"/>
      <c r="G134" s="59"/>
      <c r="H134" s="59"/>
      <c r="I134" s="59"/>
      <c r="J134" s="59"/>
      <c r="K134" s="460"/>
      <c r="L134" s="54"/>
    </row>
    <row r="135" spans="2:12" ht="12.75" customHeight="1">
      <c r="B135" s="59"/>
      <c r="C135" s="59"/>
      <c r="D135" s="59"/>
      <c r="E135" s="59"/>
      <c r="F135" s="59"/>
      <c r="G135" s="59"/>
      <c r="H135" s="59"/>
      <c r="I135" s="59"/>
      <c r="J135" s="59"/>
      <c r="K135" s="460"/>
      <c r="L135" s="54"/>
    </row>
    <row r="136" spans="2:12" ht="12.75" customHeight="1">
      <c r="B136" s="59"/>
      <c r="C136" s="59"/>
      <c r="D136" s="59"/>
      <c r="E136" s="59"/>
      <c r="F136" s="59"/>
      <c r="G136" s="59"/>
      <c r="H136" s="59"/>
      <c r="I136" s="59"/>
      <c r="J136" s="59"/>
      <c r="K136" s="460"/>
      <c r="L136" s="54"/>
    </row>
    <row r="137" spans="2:12" ht="12.75" customHeight="1">
      <c r="B137" s="59"/>
      <c r="C137" s="59"/>
      <c r="D137" s="59"/>
      <c r="E137" s="59"/>
      <c r="F137" s="59"/>
      <c r="G137" s="59"/>
      <c r="H137" s="59"/>
      <c r="I137" s="59"/>
      <c r="J137" s="59"/>
      <c r="K137" s="460"/>
      <c r="L137" s="54"/>
    </row>
    <row r="138" spans="2:12" ht="12.75" customHeight="1">
      <c r="B138" s="59"/>
      <c r="C138" s="59"/>
      <c r="D138" s="59"/>
      <c r="E138" s="59"/>
      <c r="F138" s="59"/>
      <c r="G138" s="59"/>
      <c r="H138" s="59"/>
      <c r="I138" s="59"/>
      <c r="J138" s="59"/>
      <c r="K138" s="460"/>
      <c r="L138" s="54"/>
    </row>
    <row r="139" spans="2:12" ht="12.75" customHeight="1">
      <c r="B139" s="59"/>
      <c r="C139" s="59"/>
      <c r="D139" s="59"/>
      <c r="E139" s="59"/>
      <c r="F139" s="59"/>
      <c r="G139" s="59"/>
      <c r="H139" s="59"/>
      <c r="I139" s="59"/>
      <c r="J139" s="59"/>
      <c r="K139" s="460"/>
      <c r="L139" s="54"/>
    </row>
    <row r="140" spans="2:12" ht="12.75" customHeight="1">
      <c r="B140" s="59"/>
      <c r="C140" s="59"/>
      <c r="D140" s="59"/>
      <c r="E140" s="59"/>
      <c r="F140" s="59"/>
      <c r="G140" s="59"/>
      <c r="H140" s="59"/>
      <c r="I140" s="59"/>
      <c r="J140" s="59"/>
      <c r="K140" s="460"/>
      <c r="L140" s="54"/>
    </row>
    <row r="141" spans="2:12" ht="12.75" customHeight="1">
      <c r="B141" s="59"/>
      <c r="C141" s="59"/>
      <c r="D141" s="59"/>
      <c r="E141" s="59"/>
      <c r="F141" s="59"/>
      <c r="G141" s="59"/>
      <c r="H141" s="59"/>
      <c r="I141" s="59"/>
      <c r="J141" s="59"/>
      <c r="K141" s="460"/>
      <c r="L141" s="54"/>
    </row>
    <row r="142" spans="2:12" ht="12.75" customHeight="1">
      <c r="B142" s="59"/>
      <c r="C142" s="59"/>
      <c r="D142" s="59"/>
      <c r="E142" s="59"/>
      <c r="F142" s="59"/>
      <c r="G142" s="59"/>
      <c r="H142" s="59"/>
      <c r="I142" s="59"/>
      <c r="J142" s="59"/>
      <c r="K142" s="460"/>
      <c r="L142" s="54"/>
    </row>
    <row r="143" spans="2:12" ht="12.75" customHeight="1">
      <c r="B143" s="59"/>
      <c r="C143" s="59"/>
      <c r="D143" s="59"/>
      <c r="E143" s="59"/>
      <c r="F143" s="59"/>
      <c r="G143" s="59"/>
      <c r="H143" s="59"/>
      <c r="I143" s="59"/>
      <c r="J143" s="59"/>
      <c r="K143" s="460"/>
      <c r="L143" s="54"/>
    </row>
    <row r="144" spans="2:12" ht="12.75" customHeight="1">
      <c r="B144" s="59"/>
      <c r="C144" s="59"/>
      <c r="D144" s="59"/>
      <c r="E144" s="59"/>
      <c r="F144" s="59"/>
      <c r="G144" s="59"/>
      <c r="H144" s="59"/>
      <c r="I144" s="59"/>
      <c r="J144" s="59"/>
      <c r="K144" s="460"/>
      <c r="L144" s="54"/>
    </row>
    <row r="145" spans="2:12" ht="12.75" customHeight="1">
      <c r="B145" s="59"/>
      <c r="C145" s="59"/>
      <c r="D145" s="59"/>
      <c r="E145" s="59"/>
      <c r="F145" s="59"/>
      <c r="G145" s="59"/>
      <c r="H145" s="59"/>
      <c r="I145" s="59"/>
      <c r="J145" s="59"/>
      <c r="K145" s="460"/>
      <c r="L145" s="54"/>
    </row>
    <row r="146" spans="2:12" ht="12.75" customHeight="1">
      <c r="B146" s="59"/>
      <c r="C146" s="59"/>
      <c r="D146" s="59"/>
      <c r="E146" s="59"/>
      <c r="F146" s="59"/>
      <c r="G146" s="59"/>
      <c r="H146" s="59"/>
      <c r="I146" s="59"/>
      <c r="J146" s="59"/>
      <c r="K146" s="460"/>
      <c r="L146" s="54"/>
    </row>
    <row r="147" spans="2:12" ht="12.75" customHeight="1">
      <c r="B147" s="59"/>
      <c r="C147" s="59"/>
      <c r="D147" s="59"/>
      <c r="E147" s="59"/>
      <c r="F147" s="59"/>
      <c r="G147" s="59"/>
      <c r="H147" s="59"/>
      <c r="I147" s="59"/>
      <c r="J147" s="59"/>
      <c r="K147" s="460"/>
      <c r="L147" s="54"/>
    </row>
    <row r="148" spans="2:12" ht="12.75" customHeight="1">
      <c r="B148" s="59"/>
      <c r="C148" s="59"/>
      <c r="D148" s="59"/>
      <c r="E148" s="59"/>
      <c r="F148" s="59"/>
      <c r="G148" s="59"/>
      <c r="H148" s="59"/>
      <c r="I148" s="59"/>
      <c r="J148" s="59"/>
      <c r="K148" s="460"/>
      <c r="L148" s="54"/>
    </row>
    <row r="149" spans="2:12" ht="12.75" customHeight="1">
      <c r="B149" s="59"/>
      <c r="C149" s="59"/>
      <c r="D149" s="59"/>
      <c r="E149" s="59"/>
      <c r="F149" s="59"/>
      <c r="G149" s="59"/>
      <c r="H149" s="59"/>
      <c r="I149" s="59"/>
      <c r="J149" s="59"/>
      <c r="K149" s="460"/>
      <c r="L149" s="54"/>
    </row>
    <row r="150" spans="2:12" ht="12.75" customHeight="1">
      <c r="B150" s="59"/>
      <c r="C150" s="59"/>
      <c r="D150" s="59"/>
      <c r="E150" s="59"/>
      <c r="F150" s="59"/>
      <c r="G150" s="59"/>
      <c r="H150" s="59"/>
      <c r="I150" s="59"/>
      <c r="J150" s="59"/>
      <c r="K150" s="460"/>
      <c r="L150" s="54"/>
    </row>
    <row r="151" spans="2:12" ht="12.75" customHeight="1">
      <c r="B151" s="59"/>
      <c r="C151" s="59"/>
      <c r="D151" s="59"/>
      <c r="E151" s="59"/>
      <c r="F151" s="59"/>
      <c r="G151" s="59"/>
      <c r="H151" s="59"/>
      <c r="I151" s="59"/>
      <c r="J151" s="59"/>
      <c r="K151" s="460"/>
      <c r="L151" s="54"/>
    </row>
    <row r="152" spans="2:12" ht="12.75" customHeight="1">
      <c r="B152" s="59"/>
      <c r="C152" s="59"/>
      <c r="D152" s="59"/>
      <c r="E152" s="59"/>
      <c r="F152" s="59"/>
      <c r="G152" s="59"/>
      <c r="H152" s="59"/>
      <c r="I152" s="59"/>
      <c r="J152" s="59"/>
      <c r="K152" s="460"/>
      <c r="L152" s="54"/>
    </row>
    <row r="153" spans="2:12" ht="12.75" customHeight="1">
      <c r="B153" s="59"/>
      <c r="C153" s="59"/>
      <c r="D153" s="59"/>
      <c r="E153" s="59"/>
      <c r="F153" s="59"/>
      <c r="G153" s="59"/>
      <c r="H153" s="59"/>
      <c r="I153" s="59"/>
      <c r="J153" s="59"/>
      <c r="K153" s="460"/>
      <c r="L153" s="54"/>
    </row>
    <row r="154" spans="2:12" ht="12.75" customHeight="1">
      <c r="B154" s="59"/>
      <c r="C154" s="59"/>
      <c r="D154" s="59"/>
      <c r="E154" s="59"/>
      <c r="F154" s="59"/>
      <c r="G154" s="59"/>
      <c r="H154" s="59"/>
      <c r="I154" s="59"/>
      <c r="J154" s="59"/>
      <c r="K154" s="460"/>
      <c r="L154" s="54"/>
    </row>
    <row r="155" spans="2:12" ht="12.75" customHeight="1">
      <c r="B155" s="59"/>
      <c r="C155" s="59"/>
      <c r="D155" s="59"/>
      <c r="E155" s="59"/>
      <c r="F155" s="59"/>
      <c r="G155" s="59"/>
      <c r="H155" s="59"/>
      <c r="I155" s="59"/>
      <c r="J155" s="59"/>
      <c r="K155" s="460"/>
      <c r="L155" s="54"/>
    </row>
    <row r="156" spans="2:12" ht="12.75" customHeight="1">
      <c r="B156" s="59"/>
      <c r="C156" s="59"/>
      <c r="D156" s="59"/>
      <c r="E156" s="59"/>
      <c r="F156" s="59"/>
      <c r="G156" s="59"/>
      <c r="H156" s="59"/>
      <c r="I156" s="59"/>
      <c r="J156" s="59"/>
      <c r="K156" s="460"/>
      <c r="L156" s="54"/>
    </row>
    <row r="157" spans="2:12" ht="12.75" customHeight="1">
      <c r="B157" s="59"/>
      <c r="C157" s="59"/>
      <c r="D157" s="59"/>
      <c r="E157" s="59"/>
      <c r="F157" s="59"/>
      <c r="G157" s="59"/>
      <c r="H157" s="59"/>
      <c r="I157" s="59"/>
      <c r="J157" s="59"/>
      <c r="K157" s="460"/>
      <c r="L157" s="54"/>
    </row>
    <row r="158" spans="2:12" ht="12.75" customHeight="1">
      <c r="B158" s="59"/>
      <c r="C158" s="59"/>
      <c r="D158" s="59"/>
      <c r="E158" s="59"/>
      <c r="F158" s="59"/>
      <c r="G158" s="59"/>
      <c r="H158" s="59"/>
      <c r="I158" s="59"/>
      <c r="J158" s="59"/>
      <c r="K158" s="460"/>
      <c r="L158" s="54"/>
    </row>
    <row r="159" spans="2:12" ht="12.75" customHeight="1">
      <c r="B159" s="59"/>
      <c r="C159" s="59"/>
      <c r="D159" s="59"/>
      <c r="E159" s="59"/>
      <c r="F159" s="59"/>
      <c r="G159" s="59"/>
      <c r="H159" s="59"/>
      <c r="I159" s="59"/>
      <c r="J159" s="59"/>
      <c r="K159" s="460"/>
      <c r="L159" s="54"/>
    </row>
    <row r="160" spans="2:12" ht="12.75" customHeight="1">
      <c r="B160" s="59"/>
      <c r="C160" s="59"/>
      <c r="D160" s="59"/>
      <c r="E160" s="59"/>
      <c r="F160" s="59"/>
      <c r="G160" s="59"/>
      <c r="H160" s="59"/>
      <c r="I160" s="59"/>
      <c r="J160" s="59"/>
      <c r="K160" s="460"/>
      <c r="L160" s="54"/>
    </row>
    <row r="161" spans="2:12" ht="12.75" customHeight="1">
      <c r="B161" s="59"/>
      <c r="C161" s="59"/>
      <c r="D161" s="59"/>
      <c r="E161" s="59"/>
      <c r="F161" s="59"/>
      <c r="G161" s="59"/>
      <c r="H161" s="59"/>
      <c r="I161" s="59"/>
      <c r="J161" s="59"/>
      <c r="K161" s="460"/>
      <c r="L161" s="54"/>
    </row>
    <row r="162" spans="2:12" ht="12.75" customHeight="1">
      <c r="B162" s="59"/>
      <c r="C162" s="59"/>
      <c r="D162" s="59"/>
      <c r="E162" s="59"/>
      <c r="F162" s="59"/>
      <c r="G162" s="59"/>
      <c r="H162" s="59"/>
      <c r="I162" s="59"/>
      <c r="J162" s="59"/>
      <c r="K162" s="460"/>
      <c r="L162" s="54"/>
    </row>
    <row r="163" spans="2:12" ht="12.75" customHeight="1">
      <c r="B163" s="59"/>
      <c r="C163" s="59"/>
      <c r="D163" s="59"/>
      <c r="E163" s="59"/>
      <c r="F163" s="59"/>
      <c r="G163" s="59"/>
      <c r="H163" s="59"/>
      <c r="I163" s="59"/>
      <c r="J163" s="59"/>
      <c r="K163" s="460"/>
      <c r="L163" s="54"/>
    </row>
    <row r="164" spans="2:12" ht="12.75" customHeight="1">
      <c r="B164" s="59"/>
      <c r="C164" s="59"/>
      <c r="D164" s="59"/>
      <c r="E164" s="59"/>
      <c r="F164" s="59"/>
      <c r="G164" s="59"/>
      <c r="H164" s="59"/>
      <c r="I164" s="59"/>
      <c r="J164" s="59"/>
      <c r="K164" s="460"/>
      <c r="L164" s="54"/>
    </row>
    <row r="165" spans="2:12" ht="12.75" customHeight="1">
      <c r="B165" s="59"/>
      <c r="C165" s="59"/>
      <c r="D165" s="59"/>
      <c r="E165" s="59"/>
      <c r="F165" s="59"/>
      <c r="G165" s="59"/>
      <c r="H165" s="59"/>
      <c r="I165" s="59"/>
      <c r="J165" s="59"/>
      <c r="K165" s="460"/>
      <c r="L165" s="54"/>
    </row>
    <row r="166" spans="2:12" ht="12.75" customHeight="1">
      <c r="B166" s="59"/>
      <c r="C166" s="59"/>
      <c r="D166" s="59"/>
      <c r="E166" s="59"/>
      <c r="F166" s="59"/>
      <c r="G166" s="59"/>
      <c r="H166" s="59"/>
      <c r="I166" s="59"/>
      <c r="J166" s="59"/>
      <c r="K166" s="460"/>
      <c r="L166" s="54"/>
    </row>
    <row r="167" spans="2:12" ht="12.75" customHeight="1">
      <c r="B167" s="59"/>
      <c r="C167" s="59"/>
      <c r="D167" s="59"/>
      <c r="E167" s="59"/>
      <c r="F167" s="59"/>
      <c r="G167" s="59"/>
      <c r="H167" s="59"/>
      <c r="I167" s="59"/>
      <c r="J167" s="59"/>
      <c r="K167" s="460"/>
      <c r="L167" s="54"/>
    </row>
    <row r="168" spans="2:12" ht="12.75" customHeight="1">
      <c r="B168" s="59"/>
      <c r="C168" s="59"/>
      <c r="D168" s="59"/>
      <c r="E168" s="59"/>
      <c r="F168" s="59"/>
      <c r="G168" s="59"/>
      <c r="H168" s="59"/>
      <c r="I168" s="59"/>
      <c r="J168" s="59"/>
      <c r="K168" s="460"/>
      <c r="L168" s="54"/>
    </row>
    <row r="169" spans="2:12" ht="12.75" customHeight="1">
      <c r="B169" s="59"/>
      <c r="C169" s="59"/>
      <c r="D169" s="59"/>
      <c r="E169" s="59"/>
      <c r="F169" s="59"/>
      <c r="G169" s="59"/>
      <c r="H169" s="59"/>
      <c r="I169" s="59"/>
      <c r="J169" s="59"/>
      <c r="K169" s="460"/>
      <c r="L169" s="54"/>
    </row>
    <row r="170" spans="2:12" ht="12.75" customHeight="1">
      <c r="B170" s="59"/>
      <c r="C170" s="59"/>
      <c r="D170" s="59"/>
      <c r="E170" s="59"/>
      <c r="F170" s="59"/>
      <c r="G170" s="59"/>
      <c r="H170" s="59"/>
      <c r="I170" s="59"/>
      <c r="J170" s="59"/>
      <c r="K170" s="460"/>
      <c r="L170" s="54"/>
    </row>
    <row r="171" spans="2:12" ht="12.75" customHeight="1">
      <c r="B171" s="59"/>
      <c r="C171" s="59"/>
      <c r="D171" s="59"/>
      <c r="E171" s="59"/>
      <c r="F171" s="59"/>
      <c r="G171" s="59"/>
      <c r="H171" s="59"/>
      <c r="I171" s="59"/>
      <c r="J171" s="59"/>
      <c r="K171" s="460"/>
      <c r="L171" s="54"/>
    </row>
    <row r="172" spans="2:12" ht="12.75" customHeight="1">
      <c r="B172" s="59"/>
      <c r="C172" s="59"/>
      <c r="D172" s="59"/>
      <c r="E172" s="59"/>
      <c r="F172" s="59"/>
      <c r="G172" s="59"/>
      <c r="H172" s="59"/>
      <c r="I172" s="59"/>
      <c r="J172" s="59"/>
      <c r="K172" s="460"/>
      <c r="L172" s="54"/>
    </row>
    <row r="173" spans="2:12" ht="12.75" customHeight="1">
      <c r="B173" s="59"/>
      <c r="C173" s="59"/>
      <c r="D173" s="59"/>
      <c r="E173" s="59"/>
      <c r="F173" s="59"/>
      <c r="G173" s="59"/>
      <c r="H173" s="59"/>
      <c r="I173" s="59"/>
      <c r="J173" s="59"/>
      <c r="K173" s="460"/>
      <c r="L173" s="54"/>
    </row>
    <row r="174" spans="2:12" ht="12.75" customHeight="1">
      <c r="B174" s="59"/>
      <c r="C174" s="59"/>
      <c r="D174" s="59"/>
      <c r="E174" s="59"/>
      <c r="F174" s="59"/>
      <c r="G174" s="59"/>
      <c r="H174" s="59"/>
      <c r="I174" s="59"/>
      <c r="J174" s="59"/>
      <c r="K174" s="460"/>
      <c r="L174" s="54"/>
    </row>
    <row r="175" spans="2:12" ht="12.75" customHeight="1">
      <c r="B175" s="59"/>
      <c r="C175" s="59"/>
      <c r="D175" s="59"/>
      <c r="E175" s="59"/>
      <c r="F175" s="59"/>
      <c r="G175" s="59"/>
      <c r="H175" s="59"/>
      <c r="I175" s="59"/>
      <c r="J175" s="59"/>
      <c r="K175" s="460"/>
      <c r="L175" s="54"/>
    </row>
    <row r="176" spans="2:12" ht="12.75" customHeight="1">
      <c r="B176" s="59"/>
      <c r="C176" s="59"/>
      <c r="D176" s="59"/>
      <c r="E176" s="59"/>
      <c r="F176" s="59"/>
      <c r="G176" s="59"/>
      <c r="H176" s="59"/>
      <c r="I176" s="59"/>
      <c r="J176" s="59"/>
      <c r="K176" s="460"/>
      <c r="L176" s="54"/>
    </row>
    <row r="177" spans="2:12" ht="12.75" customHeight="1">
      <c r="B177" s="59"/>
      <c r="C177" s="59"/>
      <c r="D177" s="59"/>
      <c r="E177" s="59"/>
      <c r="F177" s="59"/>
      <c r="G177" s="59"/>
      <c r="H177" s="59"/>
      <c r="I177" s="59"/>
      <c r="J177" s="59"/>
      <c r="K177" s="460"/>
      <c r="L177" s="54"/>
    </row>
    <row r="178" spans="2:12" ht="12.75" customHeight="1">
      <c r="B178" s="59"/>
      <c r="C178" s="59"/>
      <c r="D178" s="59"/>
      <c r="E178" s="59"/>
      <c r="F178" s="59"/>
      <c r="G178" s="59"/>
      <c r="H178" s="59"/>
      <c r="I178" s="59"/>
      <c r="J178" s="59"/>
      <c r="K178" s="460"/>
      <c r="L178" s="54"/>
    </row>
    <row r="179" spans="2:12" ht="12.75" customHeight="1">
      <c r="B179" s="59"/>
      <c r="C179" s="59"/>
      <c r="D179" s="59"/>
      <c r="E179" s="59"/>
      <c r="F179" s="59"/>
      <c r="G179" s="59"/>
      <c r="H179" s="59"/>
      <c r="I179" s="59"/>
      <c r="J179" s="59"/>
      <c r="K179" s="460"/>
      <c r="L179" s="54"/>
    </row>
    <row r="180" spans="2:12" ht="12.75" customHeight="1">
      <c r="B180" s="59"/>
      <c r="C180" s="59"/>
      <c r="D180" s="59"/>
      <c r="E180" s="59"/>
      <c r="F180" s="59"/>
      <c r="G180" s="59"/>
      <c r="H180" s="59"/>
      <c r="I180" s="59"/>
      <c r="J180" s="59"/>
      <c r="K180" s="460"/>
      <c r="L180" s="54"/>
    </row>
    <row r="181" spans="2:12" ht="12.75" customHeight="1">
      <c r="B181" s="59"/>
      <c r="C181" s="59"/>
      <c r="D181" s="59"/>
      <c r="E181" s="59"/>
      <c r="F181" s="59"/>
      <c r="G181" s="59"/>
      <c r="H181" s="59"/>
      <c r="I181" s="59"/>
      <c r="J181" s="59"/>
      <c r="K181" s="460"/>
      <c r="L181" s="54"/>
    </row>
    <row r="182" spans="2:12" ht="12.75" customHeight="1">
      <c r="B182" s="59"/>
      <c r="C182" s="59"/>
      <c r="D182" s="59"/>
      <c r="E182" s="59"/>
      <c r="F182" s="59"/>
      <c r="G182" s="59"/>
      <c r="H182" s="59"/>
      <c r="I182" s="59"/>
      <c r="J182" s="59"/>
      <c r="K182" s="460"/>
      <c r="L182" s="54"/>
    </row>
    <row r="183" spans="2:12" ht="12.75" customHeight="1">
      <c r="B183" s="59"/>
      <c r="C183" s="59"/>
      <c r="D183" s="59"/>
      <c r="E183" s="59"/>
      <c r="F183" s="59"/>
      <c r="G183" s="59"/>
      <c r="H183" s="59"/>
      <c r="I183" s="59"/>
      <c r="J183" s="59"/>
      <c r="K183" s="460"/>
      <c r="L183" s="54"/>
    </row>
    <row r="184" spans="2:12" ht="12.75" customHeight="1">
      <c r="B184" s="59"/>
      <c r="C184" s="59"/>
      <c r="D184" s="59"/>
      <c r="E184" s="59"/>
      <c r="F184" s="59"/>
      <c r="G184" s="59"/>
      <c r="H184" s="59"/>
      <c r="I184" s="59"/>
      <c r="J184" s="59"/>
      <c r="K184" s="460"/>
      <c r="L184" s="54"/>
    </row>
    <row r="185" spans="2:12" ht="12.75" customHeight="1">
      <c r="B185" s="59"/>
      <c r="C185" s="59"/>
      <c r="D185" s="59"/>
      <c r="E185" s="59"/>
      <c r="F185" s="59"/>
      <c r="G185" s="59"/>
      <c r="H185" s="59"/>
      <c r="I185" s="59"/>
      <c r="J185" s="59"/>
      <c r="K185" s="460"/>
      <c r="L185" s="54"/>
    </row>
    <row r="186" spans="2:12" ht="12.75" customHeight="1">
      <c r="B186" s="59"/>
      <c r="C186" s="59"/>
      <c r="D186" s="59"/>
      <c r="E186" s="59"/>
      <c r="F186" s="59"/>
      <c r="G186" s="59"/>
      <c r="H186" s="59"/>
      <c r="I186" s="59"/>
      <c r="J186" s="59"/>
      <c r="K186" s="460"/>
      <c r="L186" s="54"/>
    </row>
    <row r="187" spans="2:12" ht="12.75" customHeight="1">
      <c r="B187" s="59"/>
      <c r="C187" s="59"/>
      <c r="D187" s="59"/>
      <c r="E187" s="59"/>
      <c r="F187" s="59"/>
      <c r="G187" s="59"/>
      <c r="H187" s="59"/>
      <c r="I187" s="59"/>
      <c r="J187" s="59"/>
      <c r="K187" s="460"/>
      <c r="L187" s="54"/>
    </row>
    <row r="188" spans="2:12" ht="12.75" customHeight="1">
      <c r="B188" s="59"/>
      <c r="C188" s="59"/>
      <c r="D188" s="59"/>
      <c r="E188" s="59"/>
      <c r="F188" s="59"/>
      <c r="G188" s="59"/>
      <c r="H188" s="59"/>
      <c r="I188" s="59"/>
      <c r="J188" s="59"/>
      <c r="K188" s="460"/>
      <c r="L188" s="54"/>
    </row>
    <row r="189" spans="2:12" ht="12.75" customHeight="1">
      <c r="B189" s="59"/>
      <c r="C189" s="59"/>
      <c r="D189" s="59"/>
      <c r="E189" s="59"/>
      <c r="F189" s="59"/>
      <c r="G189" s="59"/>
      <c r="H189" s="59"/>
      <c r="I189" s="59"/>
      <c r="J189" s="59"/>
      <c r="K189" s="460"/>
      <c r="L189" s="54"/>
    </row>
    <row r="190" spans="2:12" ht="12.75" customHeight="1">
      <c r="B190" s="59"/>
      <c r="C190" s="59"/>
      <c r="D190" s="59"/>
      <c r="E190" s="59"/>
      <c r="F190" s="59"/>
      <c r="G190" s="59"/>
      <c r="H190" s="59"/>
      <c r="I190" s="59"/>
      <c r="J190" s="59"/>
      <c r="K190" s="460"/>
      <c r="L190" s="54"/>
    </row>
    <row r="191" spans="2:12" ht="12.75" customHeight="1">
      <c r="B191" s="59"/>
      <c r="C191" s="59"/>
      <c r="D191" s="59"/>
      <c r="E191" s="59"/>
      <c r="F191" s="59"/>
      <c r="G191" s="59"/>
      <c r="H191" s="59"/>
      <c r="I191" s="59"/>
      <c r="J191" s="59"/>
      <c r="K191" s="460"/>
      <c r="L191" s="54"/>
    </row>
    <row r="192" spans="2:12" ht="12.75" customHeight="1">
      <c r="B192" s="59"/>
      <c r="C192" s="59"/>
      <c r="D192" s="59"/>
      <c r="E192" s="59"/>
      <c r="F192" s="59"/>
      <c r="G192" s="59"/>
      <c r="H192" s="59"/>
      <c r="I192" s="59"/>
      <c r="J192" s="59"/>
      <c r="K192" s="460"/>
      <c r="L192" s="54"/>
    </row>
    <row r="193" spans="2:12" ht="12.75" customHeight="1">
      <c r="B193" s="59"/>
      <c r="C193" s="59"/>
      <c r="D193" s="59"/>
      <c r="E193" s="59"/>
      <c r="F193" s="59"/>
      <c r="G193" s="59"/>
      <c r="H193" s="59"/>
      <c r="I193" s="59"/>
      <c r="J193" s="59"/>
      <c r="K193" s="460"/>
      <c r="L193" s="54"/>
    </row>
    <row r="194" spans="2:12" ht="12.75" customHeight="1">
      <c r="B194" s="59"/>
      <c r="C194" s="59"/>
      <c r="D194" s="59"/>
      <c r="E194" s="59"/>
      <c r="F194" s="59"/>
      <c r="G194" s="59"/>
      <c r="H194" s="59"/>
      <c r="I194" s="59"/>
      <c r="J194" s="59"/>
      <c r="K194" s="460"/>
      <c r="L194" s="54"/>
    </row>
    <row r="195" spans="2:12" ht="12.75" customHeight="1">
      <c r="B195" s="59"/>
      <c r="C195" s="59"/>
      <c r="D195" s="59"/>
      <c r="E195" s="59"/>
      <c r="F195" s="59"/>
      <c r="G195" s="59"/>
      <c r="H195" s="59"/>
      <c r="I195" s="59"/>
      <c r="J195" s="59"/>
      <c r="K195" s="460"/>
      <c r="L195" s="54"/>
    </row>
    <row r="196" spans="2:12" ht="12.75" customHeight="1">
      <c r="B196" s="59"/>
      <c r="C196" s="59"/>
      <c r="D196" s="59"/>
      <c r="E196" s="59"/>
      <c r="F196" s="59"/>
      <c r="G196" s="59"/>
      <c r="H196" s="59"/>
      <c r="I196" s="59"/>
      <c r="J196" s="59"/>
      <c r="K196" s="460"/>
      <c r="L196" s="54"/>
    </row>
    <row r="197" spans="2:12" ht="12.75" customHeight="1">
      <c r="B197" s="59"/>
      <c r="C197" s="59"/>
      <c r="D197" s="59"/>
      <c r="E197" s="59"/>
      <c r="F197" s="59"/>
      <c r="G197" s="59"/>
      <c r="H197" s="59"/>
      <c r="I197" s="59"/>
      <c r="J197" s="59"/>
      <c r="K197" s="460"/>
      <c r="L197" s="54"/>
    </row>
    <row r="198" spans="2:12" ht="12.75" customHeight="1">
      <c r="B198" s="59"/>
      <c r="C198" s="59"/>
      <c r="D198" s="59"/>
      <c r="E198" s="59"/>
      <c r="F198" s="59"/>
      <c r="G198" s="59"/>
      <c r="H198" s="59"/>
      <c r="I198" s="59"/>
      <c r="J198" s="59"/>
      <c r="K198" s="460"/>
      <c r="L198" s="54"/>
    </row>
    <row r="199" spans="2:12" ht="12.75" customHeight="1">
      <c r="B199" s="59"/>
      <c r="C199" s="59"/>
      <c r="D199" s="59"/>
      <c r="E199" s="59"/>
      <c r="F199" s="59"/>
      <c r="G199" s="59"/>
      <c r="H199" s="59"/>
      <c r="I199" s="59"/>
      <c r="J199" s="59"/>
      <c r="K199" s="460"/>
      <c r="L199" s="54"/>
    </row>
    <row r="200" spans="2:12" ht="12.75" customHeight="1">
      <c r="B200" s="59"/>
      <c r="C200" s="59"/>
      <c r="D200" s="59"/>
      <c r="E200" s="59"/>
      <c r="F200" s="59"/>
      <c r="G200" s="59"/>
      <c r="H200" s="59"/>
      <c r="I200" s="59"/>
      <c r="J200" s="59"/>
      <c r="K200" s="460"/>
      <c r="L200" s="54"/>
    </row>
    <row r="201" spans="2:12" ht="12.75" customHeight="1">
      <c r="B201" s="59"/>
      <c r="C201" s="59"/>
      <c r="D201" s="59"/>
      <c r="E201" s="59"/>
      <c r="F201" s="59"/>
      <c r="G201" s="59"/>
      <c r="H201" s="59"/>
      <c r="I201" s="59"/>
      <c r="J201" s="59"/>
      <c r="K201" s="460"/>
      <c r="L201" s="54"/>
    </row>
    <row r="202" spans="2:12" ht="12.75" customHeight="1">
      <c r="B202" s="59"/>
      <c r="C202" s="59"/>
      <c r="D202" s="59"/>
      <c r="E202" s="59"/>
      <c r="F202" s="59"/>
      <c r="G202" s="59"/>
      <c r="H202" s="59"/>
      <c r="I202" s="59"/>
      <c r="J202" s="59"/>
      <c r="K202" s="460"/>
      <c r="L202" s="54"/>
    </row>
    <row r="203" spans="2:12" ht="12.75" customHeight="1">
      <c r="B203" s="59"/>
      <c r="C203" s="59"/>
      <c r="D203" s="59"/>
      <c r="E203" s="59"/>
      <c r="F203" s="59"/>
      <c r="G203" s="59"/>
      <c r="H203" s="59"/>
      <c r="I203" s="59"/>
      <c r="J203" s="59"/>
      <c r="K203" s="460"/>
      <c r="L203" s="54"/>
    </row>
    <row r="204" spans="2:12" ht="12.75" customHeight="1">
      <c r="B204" s="59"/>
      <c r="C204" s="59"/>
      <c r="D204" s="59"/>
      <c r="E204" s="59"/>
      <c r="F204" s="59"/>
      <c r="G204" s="59"/>
      <c r="H204" s="59"/>
      <c r="I204" s="59"/>
      <c r="J204" s="59"/>
      <c r="K204" s="460"/>
      <c r="L204" s="54"/>
    </row>
    <row r="205" spans="2:12" ht="12.75" customHeight="1">
      <c r="B205" s="59"/>
      <c r="C205" s="59"/>
      <c r="D205" s="59"/>
      <c r="E205" s="59"/>
      <c r="F205" s="59"/>
      <c r="G205" s="59"/>
      <c r="H205" s="59"/>
      <c r="I205" s="59"/>
      <c r="J205" s="59"/>
      <c r="K205" s="460"/>
      <c r="L205" s="54"/>
    </row>
    <row r="206" spans="2:12" ht="12.75" customHeight="1">
      <c r="B206" s="59"/>
      <c r="C206" s="59"/>
      <c r="D206" s="59"/>
      <c r="E206" s="59"/>
      <c r="F206" s="59"/>
      <c r="G206" s="59"/>
      <c r="H206" s="59"/>
      <c r="I206" s="59"/>
      <c r="J206" s="59"/>
      <c r="K206" s="460"/>
      <c r="L206" s="54"/>
    </row>
    <row r="207" spans="2:12" ht="12.75" customHeight="1">
      <c r="B207" s="59"/>
      <c r="C207" s="59"/>
      <c r="D207" s="59"/>
      <c r="E207" s="59"/>
      <c r="F207" s="59"/>
      <c r="G207" s="59"/>
      <c r="H207" s="59"/>
      <c r="I207" s="59"/>
      <c r="J207" s="59"/>
      <c r="K207" s="460"/>
      <c r="L207" s="54"/>
    </row>
    <row r="208" spans="2:12" ht="12.75" customHeight="1">
      <c r="B208" s="59"/>
      <c r="C208" s="59"/>
      <c r="D208" s="59"/>
      <c r="E208" s="59"/>
      <c r="F208" s="59"/>
      <c r="G208" s="59"/>
      <c r="H208" s="59"/>
      <c r="I208" s="59"/>
      <c r="J208" s="59"/>
      <c r="K208" s="460"/>
      <c r="L208" s="54"/>
    </row>
    <row r="209" spans="2:12" ht="12.75" customHeight="1">
      <c r="B209" s="59"/>
      <c r="C209" s="59"/>
      <c r="D209" s="59"/>
      <c r="E209" s="59"/>
      <c r="F209" s="59"/>
      <c r="G209" s="59"/>
      <c r="H209" s="59"/>
      <c r="I209" s="59"/>
      <c r="J209" s="59"/>
      <c r="K209" s="460"/>
      <c r="L209" s="54"/>
    </row>
    <row r="210" spans="2:12" ht="12.75" customHeight="1">
      <c r="B210" s="59"/>
      <c r="C210" s="59"/>
      <c r="D210" s="59"/>
      <c r="E210" s="59"/>
      <c r="F210" s="59"/>
      <c r="G210" s="59"/>
      <c r="H210" s="59"/>
      <c r="I210" s="59"/>
      <c r="J210" s="59"/>
      <c r="K210" s="460"/>
      <c r="L210" s="54"/>
    </row>
    <row r="211" spans="2:12" ht="12.75" customHeight="1">
      <c r="B211" s="59"/>
      <c r="C211" s="59"/>
      <c r="D211" s="59"/>
      <c r="E211" s="59"/>
      <c r="F211" s="59"/>
      <c r="G211" s="59"/>
      <c r="H211" s="59"/>
      <c r="I211" s="59"/>
      <c r="J211" s="59"/>
      <c r="K211" s="460"/>
      <c r="L211" s="54"/>
    </row>
    <row r="212" spans="2:12" ht="12.75" customHeight="1">
      <c r="B212" s="59"/>
      <c r="C212" s="59"/>
      <c r="D212" s="59"/>
      <c r="E212" s="59"/>
      <c r="F212" s="59"/>
      <c r="G212" s="59"/>
      <c r="H212" s="59"/>
      <c r="I212" s="59"/>
      <c r="J212" s="59"/>
      <c r="K212" s="460"/>
      <c r="L212" s="54"/>
    </row>
    <row r="213" spans="2:12" ht="12.75" customHeight="1">
      <c r="B213" s="59"/>
      <c r="C213" s="59"/>
      <c r="D213" s="59"/>
      <c r="E213" s="59"/>
      <c r="F213" s="59"/>
      <c r="G213" s="59"/>
      <c r="H213" s="59"/>
      <c r="I213" s="59"/>
      <c r="J213" s="59"/>
      <c r="K213" s="460"/>
      <c r="L213" s="54"/>
    </row>
    <row r="214" spans="2:12" ht="12.75" customHeight="1">
      <c r="B214" s="59"/>
      <c r="C214" s="59"/>
      <c r="D214" s="59"/>
      <c r="E214" s="59"/>
      <c r="F214" s="59"/>
      <c r="G214" s="59"/>
      <c r="H214" s="59"/>
      <c r="I214" s="59"/>
      <c r="J214" s="59"/>
      <c r="K214" s="460"/>
      <c r="L214" s="54"/>
    </row>
    <row r="215" spans="2:12" ht="12.75" customHeight="1">
      <c r="B215" s="59"/>
      <c r="C215" s="59"/>
      <c r="D215" s="59"/>
      <c r="E215" s="59"/>
      <c r="F215" s="59"/>
      <c r="G215" s="59"/>
      <c r="H215" s="59"/>
      <c r="I215" s="59"/>
      <c r="J215" s="59"/>
      <c r="K215" s="460"/>
      <c r="L215" s="54"/>
    </row>
    <row r="216" spans="2:12" ht="12.75" customHeight="1">
      <c r="B216" s="59"/>
      <c r="C216" s="59"/>
      <c r="D216" s="59"/>
      <c r="E216" s="59"/>
      <c r="F216" s="59"/>
      <c r="G216" s="59"/>
      <c r="H216" s="59"/>
      <c r="I216" s="59"/>
      <c r="J216" s="59"/>
      <c r="K216" s="460"/>
      <c r="L216" s="54"/>
    </row>
    <row r="217" spans="2:12" ht="12.75" customHeight="1">
      <c r="B217" s="59"/>
      <c r="C217" s="59"/>
      <c r="D217" s="59"/>
      <c r="E217" s="59"/>
      <c r="F217" s="59"/>
      <c r="G217" s="59"/>
      <c r="H217" s="59"/>
      <c r="I217" s="59"/>
      <c r="J217" s="59"/>
      <c r="K217" s="460"/>
      <c r="L217" s="54"/>
    </row>
    <row r="218" spans="2:12" ht="12.75" customHeight="1">
      <c r="B218" s="59"/>
      <c r="C218" s="59"/>
      <c r="D218" s="59"/>
      <c r="E218" s="59"/>
      <c r="F218" s="59"/>
      <c r="G218" s="59"/>
      <c r="H218" s="59"/>
      <c r="I218" s="59"/>
      <c r="J218" s="59"/>
      <c r="K218" s="460"/>
      <c r="L218" s="54"/>
    </row>
    <row r="219" spans="2:12" ht="12.75" customHeight="1">
      <c r="B219" s="59"/>
      <c r="C219" s="59"/>
      <c r="D219" s="59"/>
      <c r="E219" s="59"/>
      <c r="F219" s="59"/>
      <c r="G219" s="59"/>
      <c r="H219" s="59"/>
      <c r="I219" s="59"/>
      <c r="J219" s="59"/>
      <c r="K219" s="460"/>
      <c r="L219" s="54"/>
    </row>
    <row r="220" spans="2:12" ht="12.75" customHeight="1">
      <c r="B220" s="59"/>
      <c r="C220" s="59"/>
      <c r="D220" s="59"/>
      <c r="E220" s="59"/>
      <c r="F220" s="59"/>
      <c r="G220" s="59"/>
      <c r="H220" s="59"/>
      <c r="I220" s="59"/>
      <c r="J220" s="59"/>
      <c r="K220" s="460"/>
      <c r="L220" s="54"/>
    </row>
  </sheetData>
  <phoneticPr fontId="25" type="noConversion"/>
  <pageMargins left="0.39370078740157483" right="0.39370078740157483" top="0.43307086614173229" bottom="0.43307086614173229" header="0" footer="0.23622047244094491"/>
  <pageSetup paperSize="9" scale="99" orientation="portrait" r:id="rId1"/>
  <headerFooter alignWithMargins="0">
    <oddFooter>&amp;L&amp;9Public Library Statistics 2012/13&amp;C&amp;9&amp;P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327"/>
  <sheetViews>
    <sheetView zoomScaleNormal="100" workbookViewId="0">
      <pane ySplit="3" topLeftCell="A4" activePane="bottomLeft" state="frozen"/>
      <selection activeCell="E6" sqref="E6"/>
      <selection pane="bottomLeft" activeCell="O15" sqref="O15"/>
    </sheetView>
  </sheetViews>
  <sheetFormatPr defaultRowHeight="14.25" customHeight="1"/>
  <cols>
    <col min="1" max="1" width="12.7109375" style="22" customWidth="1"/>
    <col min="2" max="4" width="9" style="51" customWidth="1"/>
    <col min="5" max="5" width="7.42578125" style="51" customWidth="1"/>
    <col min="6" max="7" width="7.5703125" style="51" customWidth="1"/>
    <col min="8" max="8" width="8.85546875" style="51" customWidth="1"/>
    <col min="9" max="9" width="7.5703125" style="51" customWidth="1"/>
    <col min="10" max="10" width="8.5703125" style="51" customWidth="1"/>
    <col min="11" max="11" width="10.7109375" style="233" customWidth="1"/>
    <col min="12" max="12" width="10.85546875" style="51" customWidth="1"/>
    <col min="13" max="16384" width="9.140625" style="22"/>
  </cols>
  <sheetData>
    <row r="1" spans="1:22" ht="12.75" customHeight="1">
      <c r="A1" s="40" t="s">
        <v>585</v>
      </c>
      <c r="L1" s="235"/>
      <c r="M1" s="140"/>
      <c r="N1" s="140"/>
      <c r="O1" s="140"/>
      <c r="P1" s="140"/>
      <c r="Q1" s="140"/>
      <c r="R1" s="140"/>
      <c r="S1" s="140"/>
      <c r="T1" s="140"/>
      <c r="U1" s="140"/>
      <c r="V1" s="140"/>
    </row>
    <row r="2" spans="1:22" ht="4.5" customHeight="1">
      <c r="A2" s="40"/>
      <c r="L2" s="235"/>
      <c r="M2" s="140"/>
      <c r="N2" s="140"/>
      <c r="O2" s="140"/>
      <c r="P2" s="140"/>
      <c r="Q2" s="140"/>
      <c r="R2" s="140"/>
      <c r="S2" s="140"/>
      <c r="T2" s="140"/>
      <c r="U2" s="140"/>
      <c r="V2" s="140"/>
    </row>
    <row r="3" spans="1:22" s="421" customFormat="1" ht="35.25" customHeight="1">
      <c r="A3" s="419"/>
      <c r="B3" s="357" t="s">
        <v>173</v>
      </c>
      <c r="C3" s="357" t="s">
        <v>112</v>
      </c>
      <c r="D3" s="357" t="s">
        <v>66</v>
      </c>
      <c r="E3" s="357" t="s">
        <v>67</v>
      </c>
      <c r="F3" s="357" t="s">
        <v>69</v>
      </c>
      <c r="G3" s="357" t="s">
        <v>70</v>
      </c>
      <c r="H3" s="357" t="s">
        <v>71</v>
      </c>
      <c r="I3" s="357" t="s">
        <v>68</v>
      </c>
      <c r="J3" s="652" t="s">
        <v>541</v>
      </c>
      <c r="K3" s="457" t="s">
        <v>63</v>
      </c>
      <c r="L3" s="420"/>
      <c r="O3" s="10"/>
      <c r="P3" s="10"/>
      <c r="Q3" s="418"/>
      <c r="R3" s="418"/>
      <c r="S3" s="10"/>
      <c r="T3" s="10"/>
      <c r="U3" s="418"/>
    </row>
    <row r="4" spans="1:22" ht="13.5" customHeight="1">
      <c r="A4" s="4" t="s">
        <v>315</v>
      </c>
      <c r="B4" s="185">
        <v>50439</v>
      </c>
      <c r="C4" s="185">
        <v>43869</v>
      </c>
      <c r="D4" s="185">
        <v>1753</v>
      </c>
      <c r="E4" s="185">
        <v>5325</v>
      </c>
      <c r="F4" s="185">
        <v>11914</v>
      </c>
      <c r="G4" s="185">
        <v>14792</v>
      </c>
      <c r="H4" s="4"/>
      <c r="I4" s="185">
        <v>10437</v>
      </c>
      <c r="J4" s="185">
        <v>3444</v>
      </c>
      <c r="K4" s="185">
        <v>141973</v>
      </c>
      <c r="L4" s="82"/>
      <c r="O4" s="4"/>
    </row>
    <row r="5" spans="1:22" ht="13.5" customHeight="1">
      <c r="A5" s="4" t="s">
        <v>424</v>
      </c>
      <c r="B5" s="185">
        <v>23318</v>
      </c>
      <c r="C5" s="185">
        <v>21801</v>
      </c>
      <c r="D5" s="4">
        <v>171</v>
      </c>
      <c r="E5" s="185">
        <v>2917</v>
      </c>
      <c r="F5" s="185">
        <v>8310</v>
      </c>
      <c r="G5" s="185">
        <v>9729</v>
      </c>
      <c r="H5" s="4"/>
      <c r="I5" s="185">
        <v>5971</v>
      </c>
      <c r="J5" s="185">
        <v>6840</v>
      </c>
      <c r="K5" s="185">
        <v>79057</v>
      </c>
      <c r="L5" s="82"/>
      <c r="O5" s="4"/>
    </row>
    <row r="6" spans="1:22" ht="13.5" customHeight="1">
      <c r="A6" s="4" t="s">
        <v>425</v>
      </c>
      <c r="B6" s="185">
        <v>51873</v>
      </c>
      <c r="C6" s="185">
        <v>25740</v>
      </c>
      <c r="D6" s="4"/>
      <c r="E6" s="185">
        <v>2944</v>
      </c>
      <c r="F6" s="185">
        <v>5889</v>
      </c>
      <c r="G6" s="185">
        <v>4296</v>
      </c>
      <c r="H6" s="4">
        <v>734</v>
      </c>
      <c r="I6" s="185">
        <v>3325</v>
      </c>
      <c r="J6" s="185">
        <v>3653</v>
      </c>
      <c r="K6" s="185">
        <v>98454</v>
      </c>
      <c r="L6" s="82"/>
      <c r="O6" s="4"/>
    </row>
    <row r="7" spans="1:22" ht="13.5" customHeight="1">
      <c r="A7" s="4" t="s">
        <v>426</v>
      </c>
      <c r="B7" s="185">
        <v>27881</v>
      </c>
      <c r="C7" s="185">
        <v>23013</v>
      </c>
      <c r="D7" s="185">
        <v>3271</v>
      </c>
      <c r="E7" s="185">
        <v>5019</v>
      </c>
      <c r="F7" s="185">
        <v>8028</v>
      </c>
      <c r="G7" s="185">
        <v>7832</v>
      </c>
      <c r="H7" s="4"/>
      <c r="I7" s="185">
        <v>10539</v>
      </c>
      <c r="J7" s="185">
        <v>5249</v>
      </c>
      <c r="K7" s="185">
        <v>90832</v>
      </c>
      <c r="L7" s="82"/>
      <c r="O7" s="4"/>
    </row>
    <row r="8" spans="1:22" ht="13.5" customHeight="1">
      <c r="A8" s="4" t="s">
        <v>154</v>
      </c>
      <c r="B8" s="185">
        <v>16955</v>
      </c>
      <c r="C8" s="185">
        <v>18963</v>
      </c>
      <c r="D8" s="4"/>
      <c r="E8" s="185">
        <v>1321</v>
      </c>
      <c r="F8" s="185">
        <v>2797</v>
      </c>
      <c r="G8" s="185">
        <v>2622</v>
      </c>
      <c r="H8" s="4"/>
      <c r="I8" s="185">
        <v>2540</v>
      </c>
      <c r="J8" s="185">
        <v>3444</v>
      </c>
      <c r="K8" s="185">
        <v>48642</v>
      </c>
      <c r="L8" s="82"/>
      <c r="O8" s="4"/>
    </row>
    <row r="9" spans="1:22" ht="13.5" customHeight="1">
      <c r="A9" s="4" t="s">
        <v>316</v>
      </c>
      <c r="B9" s="185">
        <v>13482</v>
      </c>
      <c r="C9" s="185">
        <v>14663</v>
      </c>
      <c r="D9" s="4">
        <v>384</v>
      </c>
      <c r="E9" s="185">
        <v>1946</v>
      </c>
      <c r="F9" s="185">
        <v>2765</v>
      </c>
      <c r="G9" s="185">
        <v>2866</v>
      </c>
      <c r="H9" s="4"/>
      <c r="I9" s="185">
        <v>3849</v>
      </c>
      <c r="J9" s="185">
        <v>4320</v>
      </c>
      <c r="K9" s="185">
        <v>44275</v>
      </c>
      <c r="L9" s="82"/>
      <c r="O9" s="4"/>
    </row>
    <row r="10" spans="1:22" ht="13.5" customHeight="1">
      <c r="A10" s="4" t="s">
        <v>427</v>
      </c>
      <c r="B10" s="185">
        <v>34883</v>
      </c>
      <c r="C10" s="185">
        <v>16717</v>
      </c>
      <c r="D10" s="4">
        <v>147</v>
      </c>
      <c r="E10" s="185">
        <v>2922</v>
      </c>
      <c r="F10" s="185">
        <v>5053</v>
      </c>
      <c r="G10" s="185">
        <v>6508</v>
      </c>
      <c r="H10" s="4"/>
      <c r="I10" s="185">
        <v>3475</v>
      </c>
      <c r="J10" s="185">
        <v>3653</v>
      </c>
      <c r="K10" s="185">
        <v>73358</v>
      </c>
      <c r="L10" s="82"/>
      <c r="O10" s="4"/>
    </row>
    <row r="11" spans="1:22" ht="13.5" customHeight="1">
      <c r="A11" s="4" t="s">
        <v>510</v>
      </c>
      <c r="B11" s="185">
        <v>11629</v>
      </c>
      <c r="C11" s="185">
        <v>11793</v>
      </c>
      <c r="D11" s="4">
        <v>213</v>
      </c>
      <c r="E11" s="185">
        <v>1758</v>
      </c>
      <c r="F11" s="185">
        <v>3066</v>
      </c>
      <c r="G11" s="185">
        <v>3076</v>
      </c>
      <c r="H11" s="4"/>
      <c r="I11" s="185">
        <v>2755</v>
      </c>
      <c r="J11" s="185">
        <v>3444</v>
      </c>
      <c r="K11" s="185">
        <v>37734</v>
      </c>
      <c r="L11" s="82"/>
      <c r="O11" s="4"/>
    </row>
    <row r="12" spans="1:22" ht="13.5" customHeight="1">
      <c r="A12" s="4" t="s">
        <v>428</v>
      </c>
      <c r="B12" s="185">
        <v>180291</v>
      </c>
      <c r="C12" s="185">
        <v>128618</v>
      </c>
      <c r="D12" s="185">
        <v>1007</v>
      </c>
      <c r="E12" s="185">
        <v>13141</v>
      </c>
      <c r="F12" s="185">
        <v>23911</v>
      </c>
      <c r="G12" s="185">
        <v>33541</v>
      </c>
      <c r="H12" s="185">
        <v>4028</v>
      </c>
      <c r="I12" s="185">
        <v>22926</v>
      </c>
      <c r="J12" s="185">
        <v>9131</v>
      </c>
      <c r="K12" s="185">
        <v>416594</v>
      </c>
      <c r="L12" s="82"/>
      <c r="O12" s="4"/>
    </row>
    <row r="13" spans="1:22" ht="13.5" customHeight="1">
      <c r="A13" s="4" t="s">
        <v>429</v>
      </c>
      <c r="B13" s="185">
        <v>78308</v>
      </c>
      <c r="C13" s="185">
        <v>26321</v>
      </c>
      <c r="D13" s="4"/>
      <c r="E13" s="185">
        <v>4985</v>
      </c>
      <c r="F13" s="185">
        <v>11482</v>
      </c>
      <c r="G13" s="185">
        <v>7509</v>
      </c>
      <c r="H13" s="4"/>
      <c r="I13" s="185">
        <v>6232</v>
      </c>
      <c r="J13" s="185">
        <v>3653</v>
      </c>
      <c r="K13" s="185">
        <v>138490</v>
      </c>
      <c r="L13" s="82"/>
      <c r="O13" s="4"/>
    </row>
    <row r="14" spans="1:22" ht="13.5" customHeight="1">
      <c r="A14" s="4" t="s">
        <v>317</v>
      </c>
      <c r="B14" s="185">
        <v>9657</v>
      </c>
      <c r="C14" s="185">
        <v>18703</v>
      </c>
      <c r="D14" s="4">
        <v>6</v>
      </c>
      <c r="E14" s="185">
        <v>2322</v>
      </c>
      <c r="F14" s="185">
        <v>3330</v>
      </c>
      <c r="G14" s="185">
        <v>10613</v>
      </c>
      <c r="H14" s="4"/>
      <c r="I14" s="185">
        <v>3408</v>
      </c>
      <c r="J14" s="185">
        <v>39794</v>
      </c>
      <c r="K14" s="185">
        <v>87833</v>
      </c>
      <c r="L14" s="82"/>
      <c r="O14" s="4"/>
    </row>
    <row r="15" spans="1:22" ht="22.5">
      <c r="A15" s="696" t="s">
        <v>554</v>
      </c>
      <c r="B15" s="185">
        <v>13057</v>
      </c>
      <c r="C15" s="185">
        <v>13181</v>
      </c>
      <c r="D15" s="4"/>
      <c r="E15" s="185">
        <v>1725</v>
      </c>
      <c r="F15" s="185">
        <v>4011</v>
      </c>
      <c r="G15" s="185">
        <v>5164</v>
      </c>
      <c r="H15" s="4"/>
      <c r="I15" s="185">
        <v>4496</v>
      </c>
      <c r="J15" s="185">
        <v>3444</v>
      </c>
      <c r="K15" s="185">
        <v>45078</v>
      </c>
      <c r="L15" s="82"/>
      <c r="O15" s="4"/>
    </row>
    <row r="16" spans="1:22" ht="13.5" customHeight="1">
      <c r="A16" s="4" t="s">
        <v>514</v>
      </c>
      <c r="B16" s="185">
        <v>3231</v>
      </c>
      <c r="C16" s="185">
        <v>3934</v>
      </c>
      <c r="D16" s="4">
        <v>114</v>
      </c>
      <c r="E16" s="4">
        <v>551</v>
      </c>
      <c r="F16" s="4">
        <v>983</v>
      </c>
      <c r="G16" s="4">
        <v>971</v>
      </c>
      <c r="H16" s="4"/>
      <c r="I16" s="185">
        <v>1340</v>
      </c>
      <c r="J16" s="185">
        <v>3444</v>
      </c>
      <c r="K16" s="185">
        <v>14568</v>
      </c>
      <c r="L16" s="82"/>
      <c r="O16" s="4"/>
    </row>
    <row r="17" spans="1:15" ht="13.5" customHeight="1">
      <c r="A17" s="4" t="s">
        <v>516</v>
      </c>
      <c r="B17" s="185">
        <v>9479</v>
      </c>
      <c r="C17" s="185">
        <v>15270</v>
      </c>
      <c r="D17" s="4"/>
      <c r="E17" s="185">
        <v>2020</v>
      </c>
      <c r="F17" s="185">
        <v>2942</v>
      </c>
      <c r="G17" s="185">
        <v>5363</v>
      </c>
      <c r="H17" s="4">
        <v>323</v>
      </c>
      <c r="I17" s="185">
        <v>3406</v>
      </c>
      <c r="J17" s="185">
        <v>3675</v>
      </c>
      <c r="K17" s="185">
        <v>42478</v>
      </c>
      <c r="L17" s="82"/>
      <c r="O17" s="4"/>
    </row>
    <row r="18" spans="1:15" ht="13.5" customHeight="1">
      <c r="A18" s="4" t="s">
        <v>430</v>
      </c>
      <c r="B18" s="185">
        <v>86382</v>
      </c>
      <c r="C18" s="185">
        <v>62948</v>
      </c>
      <c r="D18" s="185">
        <v>12879</v>
      </c>
      <c r="E18" s="185">
        <v>10549</v>
      </c>
      <c r="F18" s="185">
        <v>40442</v>
      </c>
      <c r="G18" s="185">
        <v>18758</v>
      </c>
      <c r="H18" s="4">
        <v>2</v>
      </c>
      <c r="I18" s="185">
        <v>31497</v>
      </c>
      <c r="J18" s="185">
        <v>8444</v>
      </c>
      <c r="K18" s="185">
        <v>271901</v>
      </c>
      <c r="L18" s="82"/>
      <c r="O18" s="4"/>
    </row>
    <row r="19" spans="1:15" ht="13.5" customHeight="1">
      <c r="A19" s="4" t="s">
        <v>431</v>
      </c>
      <c r="B19" s="185">
        <v>128694</v>
      </c>
      <c r="C19" s="185">
        <v>50292</v>
      </c>
      <c r="D19" s="4"/>
      <c r="E19" s="185">
        <v>9505</v>
      </c>
      <c r="F19" s="4"/>
      <c r="G19" s="185">
        <v>46314</v>
      </c>
      <c r="H19" s="4"/>
      <c r="I19" s="185">
        <v>8767</v>
      </c>
      <c r="J19" s="185">
        <v>7362</v>
      </c>
      <c r="K19" s="185">
        <v>250934</v>
      </c>
      <c r="L19" s="82"/>
      <c r="O19" s="4"/>
    </row>
    <row r="20" spans="1:15" ht="13.5" customHeight="1">
      <c r="A20" s="4" t="s">
        <v>432</v>
      </c>
      <c r="B20" s="185">
        <v>26309</v>
      </c>
      <c r="C20" s="185">
        <v>17054</v>
      </c>
      <c r="D20" s="4">
        <v>716</v>
      </c>
      <c r="E20" s="185">
        <v>2953</v>
      </c>
      <c r="F20" s="185">
        <v>3748</v>
      </c>
      <c r="G20" s="185">
        <v>6029</v>
      </c>
      <c r="H20" s="4"/>
      <c r="I20" s="185">
        <v>4342</v>
      </c>
      <c r="J20" s="185">
        <v>3444</v>
      </c>
      <c r="K20" s="185">
        <v>64595</v>
      </c>
      <c r="L20" s="82"/>
      <c r="O20" s="4"/>
    </row>
    <row r="21" spans="1:15" ht="22.5">
      <c r="A21" s="544" t="s">
        <v>21</v>
      </c>
      <c r="B21" s="185">
        <v>32165</v>
      </c>
      <c r="C21" s="185">
        <v>40025</v>
      </c>
      <c r="D21" s="4">
        <v>552</v>
      </c>
      <c r="E21" s="185">
        <v>4815</v>
      </c>
      <c r="F21" s="185">
        <v>7734</v>
      </c>
      <c r="G21" s="185">
        <v>11540</v>
      </c>
      <c r="H21" s="4"/>
      <c r="I21" s="185">
        <v>4828</v>
      </c>
      <c r="J21" s="185">
        <v>4258</v>
      </c>
      <c r="K21" s="185">
        <v>105917</v>
      </c>
      <c r="L21" s="82"/>
      <c r="O21" s="4"/>
    </row>
    <row r="22" spans="1:15" ht="13.5" customHeight="1">
      <c r="A22" s="4" t="s">
        <v>433</v>
      </c>
      <c r="B22" s="185">
        <v>21124</v>
      </c>
      <c r="C22" s="185">
        <v>20796</v>
      </c>
      <c r="D22" s="4">
        <v>333</v>
      </c>
      <c r="E22" s="185">
        <v>3868</v>
      </c>
      <c r="F22" s="185">
        <v>2754</v>
      </c>
      <c r="G22" s="185">
        <v>5133</v>
      </c>
      <c r="H22" s="4"/>
      <c r="I22" s="185">
        <v>7380</v>
      </c>
      <c r="J22" s="185">
        <v>4320</v>
      </c>
      <c r="K22" s="185">
        <v>65708</v>
      </c>
      <c r="L22" s="82"/>
      <c r="O22" s="4"/>
    </row>
    <row r="23" spans="1:15" ht="13.5" customHeight="1">
      <c r="A23" s="4" t="s">
        <v>434</v>
      </c>
      <c r="B23" s="185">
        <v>67843</v>
      </c>
      <c r="C23" s="185">
        <v>37335</v>
      </c>
      <c r="D23" s="185">
        <v>2887</v>
      </c>
      <c r="E23" s="185">
        <v>5274</v>
      </c>
      <c r="F23" s="185">
        <v>10813</v>
      </c>
      <c r="G23" s="185">
        <v>13492</v>
      </c>
      <c r="H23" s="4"/>
      <c r="I23" s="185">
        <v>6818</v>
      </c>
      <c r="J23" s="185">
        <v>6464</v>
      </c>
      <c r="K23" s="185">
        <v>150926</v>
      </c>
      <c r="L23" s="82"/>
      <c r="O23" s="4"/>
    </row>
    <row r="24" spans="1:15" ht="13.5" customHeight="1">
      <c r="A24" s="4" t="s">
        <v>318</v>
      </c>
      <c r="B24" s="185">
        <v>115485</v>
      </c>
      <c r="C24" s="185">
        <v>78832</v>
      </c>
      <c r="D24" s="4"/>
      <c r="E24" s="185">
        <v>16492</v>
      </c>
      <c r="F24" s="185">
        <v>30985</v>
      </c>
      <c r="G24" s="185">
        <v>40537</v>
      </c>
      <c r="H24" s="4"/>
      <c r="I24" s="185">
        <v>32222</v>
      </c>
      <c r="J24" s="185">
        <v>6126</v>
      </c>
      <c r="K24" s="185">
        <v>320679</v>
      </c>
      <c r="L24" s="170"/>
      <c r="O24" s="4"/>
    </row>
    <row r="25" spans="1:15" ht="21" customHeight="1">
      <c r="A25" s="544" t="s">
        <v>319</v>
      </c>
      <c r="B25" s="185">
        <v>15124</v>
      </c>
      <c r="C25" s="185">
        <v>18273</v>
      </c>
      <c r="D25" s="4"/>
      <c r="E25" s="185">
        <v>2026</v>
      </c>
      <c r="F25" s="185">
        <v>3717</v>
      </c>
      <c r="G25" s="185">
        <v>5348</v>
      </c>
      <c r="H25" s="4"/>
      <c r="I25" s="185">
        <v>5282</v>
      </c>
      <c r="J25" s="185">
        <v>3878</v>
      </c>
      <c r="K25" s="185">
        <v>53648</v>
      </c>
      <c r="L25" s="170"/>
      <c r="O25" s="4"/>
    </row>
    <row r="26" spans="1:15" ht="13.5" customHeight="1">
      <c r="A26" s="4" t="s">
        <v>320</v>
      </c>
      <c r="B26" s="185">
        <v>61759</v>
      </c>
      <c r="C26" s="185">
        <v>59074</v>
      </c>
      <c r="D26" s="4">
        <v>548</v>
      </c>
      <c r="E26" s="185">
        <v>6093</v>
      </c>
      <c r="F26" s="185">
        <v>11426</v>
      </c>
      <c r="G26" s="185">
        <v>18431</v>
      </c>
      <c r="H26" s="4"/>
      <c r="I26" s="185">
        <v>14496</v>
      </c>
      <c r="J26" s="185">
        <v>4490</v>
      </c>
      <c r="K26" s="185">
        <v>176317</v>
      </c>
      <c r="L26" s="170"/>
      <c r="O26" s="4"/>
    </row>
    <row r="27" spans="1:15" ht="13.5" customHeight="1">
      <c r="A27" s="4" t="s">
        <v>435</v>
      </c>
      <c r="B27" s="185">
        <v>25486</v>
      </c>
      <c r="C27" s="185">
        <v>32647</v>
      </c>
      <c r="D27" s="4">
        <v>826</v>
      </c>
      <c r="E27" s="185">
        <v>4083</v>
      </c>
      <c r="F27" s="185">
        <v>13054</v>
      </c>
      <c r="G27" s="185">
        <v>15427</v>
      </c>
      <c r="H27" s="4"/>
      <c r="I27" s="185">
        <v>7728</v>
      </c>
      <c r="J27" s="185">
        <v>3977</v>
      </c>
      <c r="K27" s="185">
        <v>103228</v>
      </c>
      <c r="L27" s="170"/>
      <c r="O27" s="4"/>
    </row>
    <row r="28" spans="1:15" ht="13.5" customHeight="1">
      <c r="A28" s="4" t="s">
        <v>436</v>
      </c>
      <c r="B28" s="185">
        <v>54607</v>
      </c>
      <c r="C28" s="185">
        <v>45567</v>
      </c>
      <c r="D28" s="4"/>
      <c r="E28" s="185">
        <v>8355</v>
      </c>
      <c r="F28" s="185">
        <v>14788</v>
      </c>
      <c r="G28" s="185">
        <v>15959</v>
      </c>
      <c r="H28" s="4"/>
      <c r="I28" s="185">
        <v>10415</v>
      </c>
      <c r="J28" s="185">
        <v>8196</v>
      </c>
      <c r="K28" s="185">
        <v>157887</v>
      </c>
      <c r="L28" s="170"/>
      <c r="O28" s="4"/>
    </row>
    <row r="29" spans="1:15" ht="13.5" customHeight="1">
      <c r="A29" s="4" t="s">
        <v>437</v>
      </c>
      <c r="B29" s="185">
        <v>35392</v>
      </c>
      <c r="C29" s="185">
        <v>38325</v>
      </c>
      <c r="D29" s="4"/>
      <c r="E29" s="185">
        <v>3897</v>
      </c>
      <c r="F29" s="185">
        <v>8918</v>
      </c>
      <c r="G29" s="185">
        <v>9061</v>
      </c>
      <c r="H29" s="4"/>
      <c r="I29" s="185">
        <v>7769</v>
      </c>
      <c r="J29" s="185">
        <v>4515</v>
      </c>
      <c r="K29" s="185">
        <v>107877</v>
      </c>
      <c r="L29" s="170"/>
      <c r="O29" s="4"/>
    </row>
    <row r="30" spans="1:15" ht="13.5" customHeight="1">
      <c r="A30" s="4" t="s">
        <v>284</v>
      </c>
      <c r="B30" s="185">
        <v>65508</v>
      </c>
      <c r="C30" s="185">
        <v>42905</v>
      </c>
      <c r="D30" s="4"/>
      <c r="E30" s="185">
        <v>6461</v>
      </c>
      <c r="F30" s="185">
        <v>9174</v>
      </c>
      <c r="G30" s="185">
        <v>14864</v>
      </c>
      <c r="H30" s="4"/>
      <c r="I30" s="185">
        <v>9873</v>
      </c>
      <c r="J30" s="185">
        <v>4320</v>
      </c>
      <c r="K30" s="185">
        <v>153105</v>
      </c>
      <c r="L30" s="170"/>
      <c r="O30" s="4"/>
    </row>
    <row r="31" spans="1:15" ht="13.5" customHeight="1">
      <c r="A31" s="4" t="s">
        <v>285</v>
      </c>
      <c r="B31" s="185">
        <v>11071</v>
      </c>
      <c r="C31" s="185">
        <v>11430</v>
      </c>
      <c r="D31" s="4">
        <v>186</v>
      </c>
      <c r="E31" s="185">
        <v>1968</v>
      </c>
      <c r="F31" s="185">
        <v>2385</v>
      </c>
      <c r="G31" s="185">
        <v>2937</v>
      </c>
      <c r="H31" s="4">
        <v>55</v>
      </c>
      <c r="I31" s="185">
        <v>2348</v>
      </c>
      <c r="J31" s="185">
        <v>4525</v>
      </c>
      <c r="K31" s="185">
        <v>36905</v>
      </c>
      <c r="L31" s="170"/>
      <c r="O31" s="4"/>
    </row>
    <row r="32" spans="1:15" ht="13.5" customHeight="1">
      <c r="A32" s="4" t="s">
        <v>172</v>
      </c>
      <c r="B32" s="185">
        <v>8829</v>
      </c>
      <c r="C32" s="185">
        <v>15130</v>
      </c>
      <c r="D32" s="4"/>
      <c r="E32" s="4">
        <v>363</v>
      </c>
      <c r="F32" s="185">
        <v>2051</v>
      </c>
      <c r="G32" s="185">
        <v>2522</v>
      </c>
      <c r="H32" s="4"/>
      <c r="I32" s="185">
        <v>2295</v>
      </c>
      <c r="J32" s="185">
        <v>3594</v>
      </c>
      <c r="K32" s="185">
        <v>34784</v>
      </c>
      <c r="L32" s="170"/>
      <c r="O32" s="4"/>
    </row>
    <row r="33" spans="1:15" ht="13.5" customHeight="1">
      <c r="A33" s="4" t="s">
        <v>438</v>
      </c>
      <c r="B33" s="185">
        <v>16316</v>
      </c>
      <c r="C33" s="185">
        <v>16600</v>
      </c>
      <c r="D33" s="185">
        <v>1738</v>
      </c>
      <c r="E33" s="185">
        <v>3519</v>
      </c>
      <c r="F33" s="185">
        <v>5807</v>
      </c>
      <c r="G33" s="185">
        <v>7502</v>
      </c>
      <c r="H33" s="4"/>
      <c r="I33" s="185">
        <v>3523</v>
      </c>
      <c r="J33" s="185">
        <v>4392</v>
      </c>
      <c r="K33" s="185">
        <v>59397</v>
      </c>
      <c r="L33" s="170"/>
      <c r="O33" s="4"/>
    </row>
    <row r="34" spans="1:15" ht="13.5" customHeight="1">
      <c r="A34" s="4" t="s">
        <v>439</v>
      </c>
      <c r="B34" s="185">
        <v>153113</v>
      </c>
      <c r="C34" s="185">
        <v>75874</v>
      </c>
      <c r="D34" s="4">
        <v>960</v>
      </c>
      <c r="E34" s="185">
        <v>9606</v>
      </c>
      <c r="F34" s="185">
        <v>35734</v>
      </c>
      <c r="G34" s="185">
        <v>24583</v>
      </c>
      <c r="H34" s="4"/>
      <c r="I34" s="185">
        <v>28117</v>
      </c>
      <c r="J34" s="185">
        <v>6703</v>
      </c>
      <c r="K34" s="185">
        <v>334690</v>
      </c>
      <c r="L34" s="170"/>
      <c r="O34" s="4"/>
    </row>
    <row r="35" spans="1:15" ht="13.5" customHeight="1">
      <c r="A35" s="4" t="s">
        <v>441</v>
      </c>
      <c r="B35" s="185">
        <v>199064</v>
      </c>
      <c r="C35" s="185">
        <v>121602</v>
      </c>
      <c r="D35" s="4"/>
      <c r="E35" s="4"/>
      <c r="F35" s="185">
        <v>18643</v>
      </c>
      <c r="G35" s="185">
        <v>27825</v>
      </c>
      <c r="H35" s="4"/>
      <c r="I35" s="185">
        <v>19982</v>
      </c>
      <c r="J35" s="185">
        <v>3444</v>
      </c>
      <c r="K35" s="185">
        <v>390560</v>
      </c>
      <c r="L35" s="170"/>
      <c r="O35" s="4"/>
    </row>
    <row r="36" spans="1:15" ht="13.5" customHeight="1">
      <c r="A36" s="4" t="s">
        <v>288</v>
      </c>
      <c r="B36" s="185">
        <v>11711</v>
      </c>
      <c r="C36" s="185">
        <v>12585</v>
      </c>
      <c r="D36" s="4">
        <v>62</v>
      </c>
      <c r="E36" s="185">
        <v>1385</v>
      </c>
      <c r="F36" s="185">
        <v>1505</v>
      </c>
      <c r="G36" s="185">
        <v>2957</v>
      </c>
      <c r="H36" s="4"/>
      <c r="I36" s="185">
        <v>1527</v>
      </c>
      <c r="J36" s="185">
        <v>3833</v>
      </c>
      <c r="K36" s="185">
        <v>35565</v>
      </c>
      <c r="L36" s="170"/>
      <c r="O36" s="4"/>
    </row>
    <row r="37" spans="1:15" ht="22.5">
      <c r="A37" s="696" t="s">
        <v>548</v>
      </c>
      <c r="B37" s="185">
        <v>21562</v>
      </c>
      <c r="C37" s="185">
        <v>20286</v>
      </c>
      <c r="D37" s="4">
        <v>653</v>
      </c>
      <c r="E37" s="185">
        <v>1919</v>
      </c>
      <c r="F37" s="185">
        <v>4393</v>
      </c>
      <c r="G37" s="185">
        <v>5437</v>
      </c>
      <c r="H37" s="4"/>
      <c r="I37" s="185">
        <v>3849</v>
      </c>
      <c r="J37" s="185">
        <v>3444</v>
      </c>
      <c r="K37" s="185">
        <v>61543</v>
      </c>
      <c r="L37" s="170"/>
      <c r="O37" s="4"/>
    </row>
    <row r="38" spans="1:15" ht="13.5" customHeight="1">
      <c r="A38" s="4" t="s">
        <v>149</v>
      </c>
      <c r="B38" s="185">
        <v>5050</v>
      </c>
      <c r="C38" s="185">
        <v>9222</v>
      </c>
      <c r="D38" s="4">
        <v>292</v>
      </c>
      <c r="E38" s="4">
        <v>823</v>
      </c>
      <c r="F38" s="185">
        <v>1134</v>
      </c>
      <c r="G38" s="185">
        <v>2144</v>
      </c>
      <c r="H38" s="4"/>
      <c r="I38" s="185">
        <v>1850</v>
      </c>
      <c r="J38" s="185">
        <v>4320</v>
      </c>
      <c r="K38" s="185">
        <v>24835</v>
      </c>
      <c r="L38" s="170"/>
      <c r="O38" s="4"/>
    </row>
    <row r="39" spans="1:15" ht="13.5" customHeight="1">
      <c r="A39" s="4" t="s">
        <v>325</v>
      </c>
      <c r="B39" s="4"/>
      <c r="C39" s="4"/>
      <c r="D39" s="4"/>
      <c r="E39" s="4"/>
      <c r="F39" s="4"/>
      <c r="G39" s="4"/>
      <c r="H39" s="4"/>
      <c r="I39" s="4"/>
      <c r="J39" s="185">
        <v>3594</v>
      </c>
      <c r="K39" s="185">
        <v>3594</v>
      </c>
      <c r="L39" s="170"/>
      <c r="O39" s="4"/>
    </row>
    <row r="40" spans="1:15" ht="13.5" customHeight="1">
      <c r="A40" s="4" t="s">
        <v>295</v>
      </c>
      <c r="B40" s="185">
        <v>3542</v>
      </c>
      <c r="C40" s="185">
        <v>5745</v>
      </c>
      <c r="D40" s="4"/>
      <c r="E40" s="4"/>
      <c r="F40" s="185">
        <v>1311</v>
      </c>
      <c r="G40" s="185">
        <v>3065</v>
      </c>
      <c r="H40" s="4"/>
      <c r="I40" s="185">
        <v>1282</v>
      </c>
      <c r="J40" s="185">
        <v>3594</v>
      </c>
      <c r="K40" s="185">
        <v>18539</v>
      </c>
      <c r="L40" s="170"/>
      <c r="O40" s="4"/>
    </row>
    <row r="41" spans="1:15" ht="13.5" customHeight="1">
      <c r="A41" s="4" t="s">
        <v>442</v>
      </c>
      <c r="B41" s="185">
        <v>58940</v>
      </c>
      <c r="C41" s="185">
        <v>37267</v>
      </c>
      <c r="D41" s="4"/>
      <c r="E41" s="185">
        <v>6900</v>
      </c>
      <c r="F41" s="185">
        <v>13044</v>
      </c>
      <c r="G41" s="185">
        <v>17024</v>
      </c>
      <c r="H41" s="4"/>
      <c r="I41" s="185">
        <v>16614</v>
      </c>
      <c r="J41" s="185">
        <v>3604</v>
      </c>
      <c r="K41" s="185">
        <v>153393</v>
      </c>
      <c r="L41" s="170"/>
      <c r="O41" s="4"/>
    </row>
    <row r="42" spans="1:15" ht="13.5" customHeight="1">
      <c r="A42" s="4" t="s">
        <v>443</v>
      </c>
      <c r="B42" s="185">
        <v>103035</v>
      </c>
      <c r="C42" s="185">
        <v>33543</v>
      </c>
      <c r="D42" s="4">
        <v>134</v>
      </c>
      <c r="E42" s="185">
        <v>5569</v>
      </c>
      <c r="F42" s="185">
        <v>10805</v>
      </c>
      <c r="G42" s="185">
        <v>7499</v>
      </c>
      <c r="H42" s="4">
        <v>41</v>
      </c>
      <c r="I42" s="185">
        <v>16166</v>
      </c>
      <c r="J42" s="185">
        <v>5540</v>
      </c>
      <c r="K42" s="185">
        <v>182332</v>
      </c>
      <c r="L42" s="170"/>
      <c r="O42" s="4"/>
    </row>
    <row r="43" spans="1:15" ht="13.5" customHeight="1">
      <c r="A43" s="4" t="s">
        <v>301</v>
      </c>
      <c r="B43" s="185">
        <v>8566</v>
      </c>
      <c r="C43" s="185">
        <v>6692</v>
      </c>
      <c r="D43" s="4"/>
      <c r="E43" s="4">
        <v>914</v>
      </c>
      <c r="F43" s="4"/>
      <c r="G43" s="185">
        <v>1732</v>
      </c>
      <c r="H43" s="4"/>
      <c r="I43" s="185">
        <v>1696</v>
      </c>
      <c r="J43" s="185">
        <v>3594</v>
      </c>
      <c r="K43" s="185">
        <v>23194</v>
      </c>
      <c r="L43" s="170"/>
      <c r="O43" s="4"/>
    </row>
    <row r="44" spans="1:15" ht="13.5" customHeight="1">
      <c r="A44" s="4" t="s">
        <v>322</v>
      </c>
      <c r="B44" s="185">
        <v>28759</v>
      </c>
      <c r="C44" s="185">
        <v>42737</v>
      </c>
      <c r="D44" s="4">
        <v>397</v>
      </c>
      <c r="E44" s="185">
        <v>4507</v>
      </c>
      <c r="F44" s="185">
        <v>9780</v>
      </c>
      <c r="G44" s="185">
        <v>12890</v>
      </c>
      <c r="H44" s="4"/>
      <c r="I44" s="185">
        <v>9239</v>
      </c>
      <c r="J44" s="185">
        <v>3650</v>
      </c>
      <c r="K44" s="185">
        <v>111959</v>
      </c>
      <c r="L44" s="170"/>
      <c r="O44" s="4"/>
    </row>
    <row r="45" spans="1:15" ht="13.5" customHeight="1">
      <c r="A45" s="4" t="s">
        <v>444</v>
      </c>
      <c r="B45" s="185">
        <v>116316</v>
      </c>
      <c r="C45" s="185">
        <v>66837</v>
      </c>
      <c r="D45" s="185">
        <v>1240</v>
      </c>
      <c r="E45" s="185">
        <v>7026</v>
      </c>
      <c r="F45" s="185">
        <v>16908</v>
      </c>
      <c r="G45" s="185">
        <v>21925</v>
      </c>
      <c r="H45" s="4"/>
      <c r="I45" s="185">
        <v>18403</v>
      </c>
      <c r="J45" s="185">
        <v>3653</v>
      </c>
      <c r="K45" s="185">
        <v>252308</v>
      </c>
      <c r="L45" s="170"/>
      <c r="O45" s="4"/>
    </row>
    <row r="46" spans="1:15" ht="13.5" customHeight="1">
      <c r="A46" s="4" t="s">
        <v>302</v>
      </c>
      <c r="B46" s="185">
        <v>31064</v>
      </c>
      <c r="C46" s="185">
        <v>25148</v>
      </c>
      <c r="D46" s="4">
        <v>352</v>
      </c>
      <c r="E46" s="185">
        <v>2496</v>
      </c>
      <c r="F46" s="185">
        <v>4231</v>
      </c>
      <c r="G46" s="185">
        <v>7302</v>
      </c>
      <c r="H46" s="4"/>
      <c r="I46" s="185">
        <v>5596</v>
      </c>
      <c r="J46" s="185">
        <v>4320</v>
      </c>
      <c r="K46" s="185">
        <v>80509</v>
      </c>
      <c r="L46" s="170"/>
      <c r="O46" s="4"/>
    </row>
    <row r="47" spans="1:15" ht="13.5" customHeight="1">
      <c r="A47" s="4" t="s">
        <v>445</v>
      </c>
      <c r="B47" s="185">
        <v>7417</v>
      </c>
      <c r="C47" s="185">
        <v>12321</v>
      </c>
      <c r="D47" s="185">
        <v>1191</v>
      </c>
      <c r="E47" s="185">
        <v>1858</v>
      </c>
      <c r="F47" s="185">
        <v>3154</v>
      </c>
      <c r="G47" s="185">
        <v>3309</v>
      </c>
      <c r="H47" s="4"/>
      <c r="I47" s="185">
        <v>3068</v>
      </c>
      <c r="J47" s="185">
        <v>3943</v>
      </c>
      <c r="K47" s="185">
        <v>36261</v>
      </c>
      <c r="L47" s="170"/>
      <c r="O47" s="4"/>
    </row>
    <row r="48" spans="1:15" ht="13.5" customHeight="1">
      <c r="A48" s="4" t="s">
        <v>446</v>
      </c>
      <c r="B48" s="185">
        <v>67784</v>
      </c>
      <c r="C48" s="185">
        <v>69897</v>
      </c>
      <c r="D48" s="4"/>
      <c r="E48" s="185">
        <v>9442</v>
      </c>
      <c r="F48" s="185">
        <v>26146</v>
      </c>
      <c r="G48" s="185">
        <v>21707</v>
      </c>
      <c r="H48" s="4"/>
      <c r="I48" s="185">
        <v>17402</v>
      </c>
      <c r="J48" s="185">
        <v>6860</v>
      </c>
      <c r="K48" s="185">
        <v>219238</v>
      </c>
      <c r="L48" s="170"/>
      <c r="O48" s="4"/>
    </row>
    <row r="49" spans="1:15" ht="13.5" customHeight="1">
      <c r="A49" s="4" t="s">
        <v>447</v>
      </c>
      <c r="B49" s="185">
        <v>51852</v>
      </c>
      <c r="C49" s="185">
        <v>26429</v>
      </c>
      <c r="D49" s="4"/>
      <c r="E49" s="185">
        <v>4596</v>
      </c>
      <c r="F49" s="185">
        <v>8055</v>
      </c>
      <c r="G49" s="185">
        <v>11215</v>
      </c>
      <c r="H49" s="4"/>
      <c r="I49" s="185">
        <v>13104</v>
      </c>
      <c r="J49" s="185">
        <v>5923</v>
      </c>
      <c r="K49" s="185">
        <v>121174</v>
      </c>
      <c r="L49" s="170"/>
      <c r="O49" s="4"/>
    </row>
    <row r="50" spans="1:15" ht="13.5" customHeight="1">
      <c r="A50" s="4" t="s">
        <v>448</v>
      </c>
      <c r="B50" s="185">
        <v>35318</v>
      </c>
      <c r="C50" s="185">
        <v>51313</v>
      </c>
      <c r="D50" s="185">
        <v>2521</v>
      </c>
      <c r="E50" s="185">
        <v>4776</v>
      </c>
      <c r="F50" s="185">
        <v>7441</v>
      </c>
      <c r="G50" s="185">
        <v>11321</v>
      </c>
      <c r="H50" s="4"/>
      <c r="I50" s="185">
        <v>11312</v>
      </c>
      <c r="J50" s="185">
        <v>3519</v>
      </c>
      <c r="K50" s="185">
        <v>127521</v>
      </c>
      <c r="L50" s="170"/>
      <c r="O50" s="4"/>
    </row>
    <row r="51" spans="1:15" ht="11.25" customHeight="1">
      <c r="A51" s="4" t="s">
        <v>151</v>
      </c>
      <c r="B51" s="185">
        <v>6068</v>
      </c>
      <c r="C51" s="185">
        <v>9831</v>
      </c>
      <c r="D51" s="4">
        <v>283</v>
      </c>
      <c r="E51" s="185">
        <v>1320</v>
      </c>
      <c r="F51" s="185">
        <v>1406</v>
      </c>
      <c r="G51" s="185">
        <v>2659</v>
      </c>
      <c r="H51" s="4"/>
      <c r="I51" s="185">
        <v>2323</v>
      </c>
      <c r="J51" s="185">
        <v>4320</v>
      </c>
      <c r="K51" s="185">
        <v>28210</v>
      </c>
      <c r="L51" s="235"/>
      <c r="O51" s="4"/>
    </row>
    <row r="52" spans="1:15" ht="4.5" customHeight="1">
      <c r="A52" s="4"/>
      <c r="B52" s="185"/>
      <c r="C52" s="185"/>
      <c r="D52" s="4"/>
      <c r="E52" s="185"/>
      <c r="F52" s="185"/>
      <c r="G52" s="185"/>
      <c r="H52" s="4"/>
      <c r="I52" s="185"/>
      <c r="J52" s="185"/>
      <c r="K52" s="185"/>
      <c r="L52" s="235"/>
      <c r="O52" s="4"/>
    </row>
    <row r="53" spans="1:15" ht="11.25" customHeight="1">
      <c r="A53" s="690" t="s">
        <v>648</v>
      </c>
      <c r="B53" s="185"/>
      <c r="C53" s="185"/>
      <c r="D53" s="4"/>
      <c r="E53" s="185"/>
      <c r="F53" s="185"/>
      <c r="G53" s="185"/>
      <c r="H53" s="4"/>
      <c r="I53" s="185"/>
      <c r="J53" s="185"/>
      <c r="K53" s="185"/>
      <c r="L53" s="235"/>
      <c r="O53" s="4"/>
    </row>
    <row r="54" spans="1:15" ht="11.25" customHeight="1">
      <c r="A54" s="690" t="s">
        <v>649</v>
      </c>
      <c r="K54" s="139"/>
      <c r="L54" s="235"/>
    </row>
    <row r="55" spans="1:15" ht="4.5" customHeight="1">
      <c r="A55" s="682"/>
      <c r="K55" s="139"/>
      <c r="L55" s="235"/>
    </row>
    <row r="56" spans="1:15" ht="13.5" customHeight="1">
      <c r="A56" s="28" t="s">
        <v>379</v>
      </c>
      <c r="B56" s="57">
        <f>MEDIAN(B4:B51,'Total Bookstock A-L'!B4:B57)</f>
        <v>29299</v>
      </c>
      <c r="C56" s="57">
        <f>MEDIAN(C4:C51,'Total Bookstock A-L'!C4:C57)</f>
        <v>24738.5</v>
      </c>
      <c r="D56" s="57">
        <f>MEDIAN(D4:D51,'Total Bookstock A-L'!D4:D57)</f>
        <v>489</v>
      </c>
      <c r="E56" s="57">
        <f>MEDIAN(E4:E51,'Total Bookstock A-L'!E4:E57)</f>
        <v>3519</v>
      </c>
      <c r="F56" s="57">
        <f>MEDIAN(F4:F51,'Total Bookstock A-L'!F4:F57)</f>
        <v>7209</v>
      </c>
      <c r="G56" s="57">
        <f>MEDIAN(G4:G51,'Total Bookstock A-L'!G4:G57)</f>
        <v>7484.5</v>
      </c>
      <c r="H56" s="57">
        <f>MEDIAN(H4:H51,'Total Bookstock A-L'!H4:H57)</f>
        <v>371</v>
      </c>
      <c r="I56" s="57">
        <f>MEDIAN(I4:I51,'Total Bookstock A-L'!I4:I57)</f>
        <v>5543</v>
      </c>
      <c r="J56" s="57">
        <f>MEDIAN(J4:J51,'Total Bookstock A-L'!J4:J57)</f>
        <v>4024.5</v>
      </c>
      <c r="K56" s="57">
        <f>MEDIAN(K4:K51,'Total Bookstock A-L'!K4:K57)</f>
        <v>82778.5</v>
      </c>
      <c r="L56" s="235"/>
    </row>
    <row r="57" spans="1:15" ht="13.5" customHeight="1">
      <c r="A57" s="28" t="s">
        <v>378</v>
      </c>
      <c r="B57" s="57">
        <f>AVERAGE(B4:B51,'Total Bookstock A-L'!B4:B57)</f>
        <v>39564.19</v>
      </c>
      <c r="C57" s="57">
        <f>AVERAGE(C4:C51,'Total Bookstock A-L'!C4:C57)</f>
        <v>30879.56</v>
      </c>
      <c r="D57" s="57">
        <f>AVERAGE(D4:D51,'Total Bookstock A-L'!D4:D57)</f>
        <v>1001.90625</v>
      </c>
      <c r="E57" s="57">
        <f>AVERAGE(E4:E51,'Total Bookstock A-L'!E4:E57)</f>
        <v>4033.4845360824743</v>
      </c>
      <c r="F57" s="57">
        <f>AVERAGE(F4:F51,'Total Bookstock A-L'!F4:F57)</f>
        <v>8708.5051546391751</v>
      </c>
      <c r="G57" s="57">
        <f>AVERAGE(G4:G51,'Total Bookstock A-L'!G4:G57)</f>
        <v>9910.2099999999991</v>
      </c>
      <c r="H57" s="57">
        <f>AVERAGE(H4:H51,'Total Bookstock A-L'!H4:H57)</f>
        <v>807.375</v>
      </c>
      <c r="I57" s="57">
        <f>AVERAGE(I4:I51,'Total Bookstock A-L'!I4:I57)</f>
        <v>8039.39</v>
      </c>
      <c r="J57" s="57">
        <f>AVERAGE(J4:J51,'Total Bookstock A-L'!J4:J57)</f>
        <v>6226.7352941176468</v>
      </c>
      <c r="K57" s="57">
        <f>AVERAGE(K4:K51,'Total Bookstock A-L'!K4:K57)</f>
        <v>105759.55882352941</v>
      </c>
      <c r="L57" s="235"/>
    </row>
    <row r="58" spans="1:15" ht="13.5" customHeight="1">
      <c r="A58" s="28" t="s">
        <v>328</v>
      </c>
      <c r="B58" s="57">
        <f>SUM(B4:B51,'Total Bookstock A-L'!B4:B57)</f>
        <v>3956419</v>
      </c>
      <c r="C58" s="57">
        <f>SUM(C4:C51,'Total Bookstock A-L'!C4:C57)</f>
        <v>3087956</v>
      </c>
      <c r="D58" s="57">
        <f>SUM(D4:D51,'Total Bookstock A-L'!D4:D57)</f>
        <v>64122</v>
      </c>
      <c r="E58" s="57">
        <f>SUM(E4:E51,'Total Bookstock A-L'!E4:E57)</f>
        <v>391248</v>
      </c>
      <c r="F58" s="57">
        <f>SUM(F4:F51,'Total Bookstock A-L'!F4:F57)</f>
        <v>844725</v>
      </c>
      <c r="G58" s="57">
        <f>SUM(G4:G51,'Total Bookstock A-L'!G4:G57)</f>
        <v>991021</v>
      </c>
      <c r="H58" s="57">
        <f>SUM(H4:H51,'Total Bookstock A-L'!H4:H57)</f>
        <v>12918</v>
      </c>
      <c r="I58" s="57">
        <f>SUM(I4:I51,'Total Bookstock A-L'!I4:I57)</f>
        <v>803939</v>
      </c>
      <c r="J58" s="57">
        <f>SUM(J4:J51,'Total Bookstock A-L'!J4:J57)</f>
        <v>635127</v>
      </c>
      <c r="K58" s="57">
        <f>SUM(K4:K51,'Total Bookstock A-L'!K4:K57)</f>
        <v>10787475</v>
      </c>
      <c r="L58" s="235"/>
    </row>
    <row r="59" spans="1:15" ht="13.5" customHeight="1"/>
    <row r="60" spans="1:15" ht="13.5" customHeight="1"/>
    <row r="61" spans="1:15" ht="13.5" customHeight="1"/>
    <row r="62" spans="1:15" ht="13.5" customHeight="1"/>
    <row r="63" spans="1:15" ht="13.5" customHeight="1"/>
    <row r="64" spans="1:1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sheetData>
  <phoneticPr fontId="25" type="noConversion"/>
  <pageMargins left="0.39370078740157483" right="0.39370078740157483" top="0.43307086614173229" bottom="0.43307086614173229" header="0" footer="0.23622047244094491"/>
  <pageSetup paperSize="9" scale="99" orientation="portrait" r:id="rId1"/>
  <headerFooter alignWithMargins="0">
    <oddFooter>&amp;L&amp;9Public Library Statistics 2012/13&amp;C&amp;9&amp;P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609"/>
  <sheetViews>
    <sheetView zoomScaleNormal="100" workbookViewId="0">
      <pane ySplit="3" topLeftCell="A4" activePane="bottomLeft" state="frozen"/>
      <selection activeCell="E6" sqref="E6"/>
      <selection pane="bottomLeft" activeCell="B7" sqref="B7"/>
    </sheetView>
  </sheetViews>
  <sheetFormatPr defaultRowHeight="12.75" customHeight="1"/>
  <cols>
    <col min="1" max="1" width="14.5703125" style="22" customWidth="1"/>
    <col min="2" max="2" width="16.85546875" style="22" customWidth="1"/>
    <col min="3" max="3" width="12.42578125" style="22" bestFit="1" customWidth="1"/>
    <col min="4" max="4" width="11.7109375" style="22" customWidth="1"/>
    <col min="5" max="5" width="13.28515625" style="22" customWidth="1"/>
    <col min="6" max="6" width="12.85546875" style="22" customWidth="1"/>
    <col min="7" max="7" width="10.7109375" style="22" customWidth="1"/>
    <col min="9" max="9" width="9.140625" style="22"/>
    <col min="10" max="10" width="19.28515625" style="22" bestFit="1" customWidth="1"/>
    <col min="11" max="16384" width="9.140625" style="22"/>
  </cols>
  <sheetData>
    <row r="1" spans="1:9" ht="12.75" customHeight="1">
      <c r="A1" s="40" t="s">
        <v>586</v>
      </c>
      <c r="B1" s="51"/>
      <c r="C1" s="51"/>
      <c r="I1" s="142"/>
    </row>
    <row r="2" spans="1:9" ht="8.25" customHeight="1">
      <c r="A2" s="40"/>
      <c r="B2" s="51"/>
      <c r="C2" s="51"/>
      <c r="I2" s="141"/>
    </row>
    <row r="3" spans="1:9" s="424" customFormat="1" ht="36" customHeight="1">
      <c r="A3" s="423"/>
      <c r="B3" s="579" t="s">
        <v>523</v>
      </c>
      <c r="C3" s="579" t="s">
        <v>644</v>
      </c>
      <c r="D3" s="357" t="s">
        <v>72</v>
      </c>
      <c r="E3" s="357" t="s">
        <v>73</v>
      </c>
      <c r="F3" s="357" t="s">
        <v>74</v>
      </c>
      <c r="G3" s="357" t="s">
        <v>75</v>
      </c>
    </row>
    <row r="4" spans="1:9" ht="13.5" customHeight="1">
      <c r="A4" s="4" t="s">
        <v>530</v>
      </c>
      <c r="B4" s="185">
        <v>2390</v>
      </c>
      <c r="C4" s="185">
        <v>1234</v>
      </c>
      <c r="D4" s="4"/>
      <c r="E4" s="185">
        <v>5629</v>
      </c>
      <c r="F4" s="185">
        <v>1269</v>
      </c>
      <c r="G4" s="4">
        <v>1</v>
      </c>
      <c r="I4" s="117"/>
    </row>
    <row r="5" spans="1:9" ht="13.5" customHeight="1">
      <c r="A5" s="4" t="s">
        <v>310</v>
      </c>
      <c r="B5" s="185">
        <v>2275</v>
      </c>
      <c r="C5" s="4">
        <v>366</v>
      </c>
      <c r="D5" s="4">
        <v>76</v>
      </c>
      <c r="E5" s="4"/>
      <c r="F5" s="185">
        <v>3955</v>
      </c>
      <c r="G5" s="4">
        <v>86</v>
      </c>
    </row>
    <row r="6" spans="1:9" ht="13.5" customHeight="1">
      <c r="A6" s="4" t="s">
        <v>391</v>
      </c>
      <c r="B6" s="185">
        <v>1658</v>
      </c>
      <c r="C6" s="4">
        <v>98</v>
      </c>
      <c r="D6" s="4">
        <v>675</v>
      </c>
      <c r="E6" s="4"/>
      <c r="F6" s="185">
        <v>3473</v>
      </c>
      <c r="G6" s="4">
        <v>122</v>
      </c>
    </row>
    <row r="7" spans="1:9" ht="13.5" customHeight="1">
      <c r="A7" s="4" t="s">
        <v>392</v>
      </c>
      <c r="B7" s="185">
        <v>1636</v>
      </c>
      <c r="C7" s="4"/>
      <c r="D7" s="185">
        <v>1828</v>
      </c>
      <c r="E7" s="185">
        <v>2201</v>
      </c>
      <c r="F7" s="185">
        <v>2807</v>
      </c>
      <c r="G7" s="4">
        <v>460</v>
      </c>
    </row>
    <row r="8" spans="1:9" ht="13.5" customHeight="1">
      <c r="A8" s="4" t="s">
        <v>452</v>
      </c>
      <c r="B8" s="4">
        <v>85</v>
      </c>
      <c r="C8" s="4">
        <v>75</v>
      </c>
      <c r="D8" s="4"/>
      <c r="E8" s="4"/>
      <c r="F8" s="4"/>
      <c r="G8" s="4">
        <v>35</v>
      </c>
    </row>
    <row r="9" spans="1:9" ht="13.5" customHeight="1">
      <c r="A9" s="4" t="s">
        <v>394</v>
      </c>
      <c r="B9" s="185">
        <v>2369</v>
      </c>
      <c r="C9" s="185">
        <v>1313</v>
      </c>
      <c r="D9" s="4">
        <v>614</v>
      </c>
      <c r="E9" s="185">
        <v>3500</v>
      </c>
      <c r="F9" s="185">
        <v>11195</v>
      </c>
      <c r="G9" s="4">
        <v>65</v>
      </c>
    </row>
    <row r="10" spans="1:9" ht="13.5" customHeight="1">
      <c r="A10" s="4" t="s">
        <v>453</v>
      </c>
      <c r="B10" s="185">
        <v>2103</v>
      </c>
      <c r="C10" s="185">
        <v>1020</v>
      </c>
      <c r="D10" s="4">
        <v>290</v>
      </c>
      <c r="E10" s="185">
        <v>3194</v>
      </c>
      <c r="F10" s="185">
        <v>1263</v>
      </c>
      <c r="G10" s="4">
        <v>37</v>
      </c>
    </row>
    <row r="11" spans="1:9" ht="13.5" customHeight="1">
      <c r="A11" s="4" t="s">
        <v>454</v>
      </c>
      <c r="B11" s="185">
        <v>2220</v>
      </c>
      <c r="C11" s="4">
        <v>187</v>
      </c>
      <c r="D11" s="4">
        <v>22</v>
      </c>
      <c r="E11" s="4">
        <v>400</v>
      </c>
      <c r="F11" s="4">
        <v>987</v>
      </c>
      <c r="G11" s="4">
        <v>329</v>
      </c>
    </row>
    <row r="12" spans="1:9" ht="13.5" customHeight="1">
      <c r="A12" s="4" t="s">
        <v>457</v>
      </c>
      <c r="B12" s="4">
        <v>670</v>
      </c>
      <c r="C12" s="4">
        <v>75</v>
      </c>
      <c r="D12" s="4">
        <v>7</v>
      </c>
      <c r="E12" s="4"/>
      <c r="F12" s="4"/>
      <c r="G12" s="4">
        <v>20</v>
      </c>
    </row>
    <row r="13" spans="1:9" ht="13.5" customHeight="1">
      <c r="A13" s="4" t="s">
        <v>396</v>
      </c>
      <c r="B13" s="185">
        <v>5976</v>
      </c>
      <c r="C13" s="4">
        <v>451</v>
      </c>
      <c r="D13" s="185">
        <v>3146</v>
      </c>
      <c r="E13" s="4">
        <v>987</v>
      </c>
      <c r="F13" s="185">
        <v>11904</v>
      </c>
      <c r="G13" s="185">
        <v>1165</v>
      </c>
    </row>
    <row r="14" spans="1:9" ht="13.5" customHeight="1">
      <c r="A14" s="4" t="s">
        <v>458</v>
      </c>
      <c r="B14" s="4">
        <v>253</v>
      </c>
      <c r="C14" s="4">
        <v>75</v>
      </c>
      <c r="D14" s="4"/>
      <c r="E14" s="4"/>
      <c r="F14" s="4">
        <v>265</v>
      </c>
      <c r="G14" s="4"/>
    </row>
    <row r="15" spans="1:9" ht="13.5" customHeight="1">
      <c r="A15" s="4" t="s">
        <v>398</v>
      </c>
      <c r="B15" s="185">
        <v>3367</v>
      </c>
      <c r="C15" s="4"/>
      <c r="D15" s="4">
        <v>74</v>
      </c>
      <c r="E15" s="4"/>
      <c r="F15" s="185">
        <v>6102</v>
      </c>
      <c r="G15" s="4">
        <v>117</v>
      </c>
    </row>
    <row r="16" spans="1:9" ht="13.5" customHeight="1">
      <c r="A16" s="4" t="s">
        <v>170</v>
      </c>
      <c r="B16" s="185">
        <v>2570</v>
      </c>
      <c r="C16" s="185">
        <v>1020</v>
      </c>
      <c r="D16" s="4">
        <v>551</v>
      </c>
      <c r="E16" s="185">
        <v>1725</v>
      </c>
      <c r="F16" s="185">
        <v>2465</v>
      </c>
      <c r="G16" s="4">
        <v>22</v>
      </c>
    </row>
    <row r="17" spans="1:7" ht="13.5" customHeight="1">
      <c r="A17" s="4" t="s">
        <v>463</v>
      </c>
      <c r="B17" s="4">
        <v>643</v>
      </c>
      <c r="C17" s="4"/>
      <c r="D17" s="4">
        <v>7</v>
      </c>
      <c r="E17" s="4"/>
      <c r="F17" s="4">
        <v>166</v>
      </c>
      <c r="G17" s="4">
        <v>13</v>
      </c>
    </row>
    <row r="18" spans="1:7" ht="13.5" customHeight="1">
      <c r="A18" s="4" t="s">
        <v>465</v>
      </c>
      <c r="B18" s="4">
        <v>854</v>
      </c>
      <c r="C18" s="4"/>
      <c r="D18" s="4"/>
      <c r="E18" s="4"/>
      <c r="F18" s="185">
        <v>1286</v>
      </c>
      <c r="G18" s="4"/>
    </row>
    <row r="19" spans="1:7" ht="13.5" customHeight="1">
      <c r="A19" s="4" t="s">
        <v>400</v>
      </c>
      <c r="B19" s="185">
        <v>1034</v>
      </c>
      <c r="C19" s="4">
        <v>96</v>
      </c>
      <c r="D19" s="4">
        <v>423</v>
      </c>
      <c r="E19" s="185">
        <v>3000</v>
      </c>
      <c r="F19" s="185">
        <v>2008</v>
      </c>
      <c r="G19" s="4">
        <v>98</v>
      </c>
    </row>
    <row r="20" spans="1:7" ht="13.5" customHeight="1">
      <c r="A20" s="4" t="s">
        <v>401</v>
      </c>
      <c r="B20" s="185">
        <v>2327</v>
      </c>
      <c r="C20" s="185">
        <v>1020</v>
      </c>
      <c r="D20" s="4">
        <v>142</v>
      </c>
      <c r="E20" s="4"/>
      <c r="F20" s="185">
        <v>1617</v>
      </c>
      <c r="G20" s="4">
        <v>2</v>
      </c>
    </row>
    <row r="21" spans="1:7" ht="13.5" customHeight="1">
      <c r="A21" s="4" t="s">
        <v>402</v>
      </c>
      <c r="B21" s="185">
        <v>4088</v>
      </c>
      <c r="C21" s="185">
        <v>1025</v>
      </c>
      <c r="D21" s="4"/>
      <c r="E21" s="185">
        <v>9352</v>
      </c>
      <c r="F21" s="185">
        <v>5447</v>
      </c>
      <c r="G21" s="4">
        <v>643</v>
      </c>
    </row>
    <row r="22" spans="1:7" ht="13.5" customHeight="1">
      <c r="A22" s="4" t="s">
        <v>193</v>
      </c>
      <c r="B22" s="185">
        <v>2684</v>
      </c>
      <c r="C22" s="4"/>
      <c r="D22" s="4">
        <v>217</v>
      </c>
      <c r="E22" s="185">
        <v>5138</v>
      </c>
      <c r="F22" s="185">
        <v>3593</v>
      </c>
      <c r="G22" s="4">
        <v>175</v>
      </c>
    </row>
    <row r="23" spans="1:7" ht="13.5" customHeight="1">
      <c r="A23" s="4" t="s">
        <v>403</v>
      </c>
      <c r="B23" s="185">
        <v>2853</v>
      </c>
      <c r="C23" s="4">
        <v>764</v>
      </c>
      <c r="D23" s="4"/>
      <c r="E23" s="4"/>
      <c r="F23" s="185">
        <v>3234</v>
      </c>
      <c r="G23" s="4">
        <v>338</v>
      </c>
    </row>
    <row r="24" spans="1:7" ht="13.5" customHeight="1">
      <c r="A24" s="4" t="s">
        <v>311</v>
      </c>
      <c r="B24" s="185">
        <v>2849</v>
      </c>
      <c r="C24" s="4">
        <v>75</v>
      </c>
      <c r="D24" s="4">
        <v>25</v>
      </c>
      <c r="E24" s="4">
        <v>19</v>
      </c>
      <c r="F24" s="4">
        <v>395</v>
      </c>
      <c r="G24" s="4"/>
    </row>
    <row r="25" spans="1:7" ht="13.5" customHeight="1">
      <c r="A25" s="4" t="s">
        <v>312</v>
      </c>
      <c r="B25" s="185">
        <v>2416</v>
      </c>
      <c r="C25" s="185">
        <v>1685</v>
      </c>
      <c r="D25" s="4">
        <v>314</v>
      </c>
      <c r="E25" s="4"/>
      <c r="F25" s="185">
        <v>4406</v>
      </c>
      <c r="G25" s="4"/>
    </row>
    <row r="26" spans="1:7" ht="13.5" customHeight="1">
      <c r="A26" s="4" t="s">
        <v>194</v>
      </c>
      <c r="B26" s="185">
        <v>4748</v>
      </c>
      <c r="C26" s="185">
        <v>1172</v>
      </c>
      <c r="D26" s="4"/>
      <c r="E26" s="185">
        <v>2182</v>
      </c>
      <c r="F26" s="185">
        <v>1655</v>
      </c>
      <c r="G26" s="4">
        <v>357</v>
      </c>
    </row>
    <row r="27" spans="1:7" ht="13.5" customHeight="1">
      <c r="A27" s="4" t="s">
        <v>405</v>
      </c>
      <c r="B27" s="185">
        <v>2209</v>
      </c>
      <c r="C27" s="4"/>
      <c r="D27" s="4"/>
      <c r="E27" s="185">
        <v>1414</v>
      </c>
      <c r="F27" s="185">
        <v>1696</v>
      </c>
      <c r="G27" s="4">
        <v>88</v>
      </c>
    </row>
    <row r="28" spans="1:7" ht="13.5" customHeight="1">
      <c r="A28" s="4" t="s">
        <v>313</v>
      </c>
      <c r="B28" s="185">
        <v>5191</v>
      </c>
      <c r="C28" s="185">
        <v>1873</v>
      </c>
      <c r="D28" s="4">
        <v>44</v>
      </c>
      <c r="E28" s="4"/>
      <c r="F28" s="4">
        <v>11</v>
      </c>
      <c r="G28" s="4">
        <v>187</v>
      </c>
    </row>
    <row r="29" spans="1:7" ht="13.5" customHeight="1">
      <c r="A29" s="4" t="s">
        <v>471</v>
      </c>
      <c r="B29" s="4">
        <v>483</v>
      </c>
      <c r="C29" s="4"/>
      <c r="D29" s="4"/>
      <c r="E29" s="4"/>
      <c r="F29" s="4">
        <v>382</v>
      </c>
      <c r="G29" s="4">
        <v>12</v>
      </c>
    </row>
    <row r="30" spans="1:7" ht="13.5" customHeight="1">
      <c r="A30" s="4" t="s">
        <v>472</v>
      </c>
      <c r="B30" s="185">
        <v>2554</v>
      </c>
      <c r="C30" s="185">
        <v>1338</v>
      </c>
      <c r="D30" s="4">
        <v>292</v>
      </c>
      <c r="E30" s="185">
        <v>4798</v>
      </c>
      <c r="F30" s="185">
        <v>2389</v>
      </c>
      <c r="G30" s="4">
        <v>115</v>
      </c>
    </row>
    <row r="31" spans="1:7" ht="13.5" customHeight="1">
      <c r="A31" s="4" t="s">
        <v>484</v>
      </c>
      <c r="B31" s="185">
        <v>1759</v>
      </c>
      <c r="C31" s="4">
        <v>152</v>
      </c>
      <c r="D31" s="4">
        <v>169</v>
      </c>
      <c r="E31" s="4"/>
      <c r="F31" s="4"/>
      <c r="G31" s="4">
        <v>25</v>
      </c>
    </row>
    <row r="32" spans="1:7" ht="13.5" customHeight="1">
      <c r="A32" s="4" t="s">
        <v>406</v>
      </c>
      <c r="B32" s="185">
        <v>2113</v>
      </c>
      <c r="C32" s="4">
        <v>680</v>
      </c>
      <c r="D32" s="4">
        <v>443</v>
      </c>
      <c r="E32" s="185">
        <v>4908</v>
      </c>
      <c r="F32" s="4"/>
      <c r="G32" s="4"/>
    </row>
    <row r="33" spans="1:7" ht="13.5" customHeight="1">
      <c r="A33" s="4" t="s">
        <v>152</v>
      </c>
      <c r="B33" s="185">
        <v>1207</v>
      </c>
      <c r="C33" s="4">
        <v>366</v>
      </c>
      <c r="D33" s="4">
        <v>37</v>
      </c>
      <c r="E33" s="4"/>
      <c r="F33" s="4">
        <v>903</v>
      </c>
      <c r="G33" s="4"/>
    </row>
    <row r="34" spans="1:7" ht="13.5" customHeight="1">
      <c r="A34" s="4" t="s">
        <v>407</v>
      </c>
      <c r="B34" s="185">
        <v>6099</v>
      </c>
      <c r="C34" s="4">
        <v>85</v>
      </c>
      <c r="D34" s="4"/>
      <c r="E34" s="4"/>
      <c r="F34" s="185">
        <v>5240</v>
      </c>
      <c r="G34" s="4"/>
    </row>
    <row r="35" spans="1:7" ht="13.5" customHeight="1">
      <c r="A35" s="4" t="s">
        <v>157</v>
      </c>
      <c r="B35" s="185">
        <v>1840</v>
      </c>
      <c r="C35" s="4">
        <v>313</v>
      </c>
      <c r="D35" s="4">
        <v>432</v>
      </c>
      <c r="E35" s="4">
        <v>205</v>
      </c>
      <c r="F35" s="185">
        <v>1893</v>
      </c>
      <c r="G35" s="4">
        <v>64</v>
      </c>
    </row>
    <row r="36" spans="1:7" ht="13.5" customHeight="1">
      <c r="A36" s="4" t="s">
        <v>488</v>
      </c>
      <c r="B36" s="185">
        <v>3492</v>
      </c>
      <c r="C36" s="4"/>
      <c r="D36" s="4">
        <v>374</v>
      </c>
      <c r="E36" s="4"/>
      <c r="F36" s="185">
        <v>3374</v>
      </c>
      <c r="G36" s="4">
        <v>130</v>
      </c>
    </row>
    <row r="37" spans="1:7" ht="13.5" customHeight="1">
      <c r="A37" s="4" t="s">
        <v>489</v>
      </c>
      <c r="B37" s="185">
        <v>3138</v>
      </c>
      <c r="C37" s="4"/>
      <c r="D37" s="4">
        <v>66</v>
      </c>
      <c r="E37" s="185">
        <v>1956</v>
      </c>
      <c r="F37" s="185">
        <v>3024</v>
      </c>
      <c r="G37" s="4">
        <v>58</v>
      </c>
    </row>
    <row r="38" spans="1:7" ht="13.5" customHeight="1">
      <c r="A38" s="4" t="s">
        <v>171</v>
      </c>
      <c r="B38" s="4">
        <v>867</v>
      </c>
      <c r="C38" s="4"/>
      <c r="D38" s="4"/>
      <c r="E38" s="4"/>
      <c r="F38" s="4">
        <v>415</v>
      </c>
      <c r="G38" s="4">
        <v>79</v>
      </c>
    </row>
    <row r="39" spans="1:7" ht="13.5" customHeight="1">
      <c r="A39" s="4" t="s">
        <v>492</v>
      </c>
      <c r="B39" s="4">
        <v>681</v>
      </c>
      <c r="C39" s="4"/>
      <c r="D39" s="4">
        <v>25</v>
      </c>
      <c r="E39" s="4"/>
      <c r="F39" s="4">
        <v>394</v>
      </c>
      <c r="G39" s="4"/>
    </row>
    <row r="40" spans="1:7" ht="13.5" customHeight="1">
      <c r="A40" s="4" t="s">
        <v>493</v>
      </c>
      <c r="B40" s="4">
        <v>506</v>
      </c>
      <c r="C40" s="4">
        <v>366</v>
      </c>
      <c r="D40" s="4"/>
      <c r="E40" s="4"/>
      <c r="F40" s="4">
        <v>567</v>
      </c>
      <c r="G40" s="4"/>
    </row>
    <row r="41" spans="1:7" ht="13.5" customHeight="1">
      <c r="A41" s="4" t="s">
        <v>409</v>
      </c>
      <c r="B41" s="185">
        <v>2051</v>
      </c>
      <c r="C41" s="4"/>
      <c r="D41" s="4">
        <v>155</v>
      </c>
      <c r="E41" s="185">
        <v>51888</v>
      </c>
      <c r="F41" s="185">
        <v>2651</v>
      </c>
      <c r="G41" s="4"/>
    </row>
    <row r="42" spans="1:7" ht="13.5" customHeight="1">
      <c r="A42" s="4" t="s">
        <v>525</v>
      </c>
      <c r="B42" s="185">
        <v>3644</v>
      </c>
      <c r="C42" s="185">
        <v>1827</v>
      </c>
      <c r="D42" s="4"/>
      <c r="E42" s="4"/>
      <c r="F42" s="185">
        <v>9005</v>
      </c>
      <c r="G42" s="4"/>
    </row>
    <row r="43" spans="1:7" ht="13.5" customHeight="1">
      <c r="A43" s="4" t="s">
        <v>411</v>
      </c>
      <c r="B43" s="185">
        <v>1383</v>
      </c>
      <c r="C43" s="4">
        <v>261</v>
      </c>
      <c r="D43" s="4">
        <v>283</v>
      </c>
      <c r="E43" s="185">
        <v>4484</v>
      </c>
      <c r="F43" s="185">
        <v>4680</v>
      </c>
      <c r="G43" s="4">
        <v>485</v>
      </c>
    </row>
    <row r="44" spans="1:7" ht="13.5" customHeight="1">
      <c r="A44" s="4" t="s">
        <v>412</v>
      </c>
      <c r="B44" s="185">
        <v>5337</v>
      </c>
      <c r="C44" s="185">
        <v>1188</v>
      </c>
      <c r="D44" s="4"/>
      <c r="E44" s="185">
        <v>2034</v>
      </c>
      <c r="F44" s="185">
        <v>7176</v>
      </c>
      <c r="G44" s="4">
        <v>719</v>
      </c>
    </row>
    <row r="45" spans="1:7" ht="13.5" customHeight="1">
      <c r="A45" s="4" t="s">
        <v>414</v>
      </c>
      <c r="B45" s="185">
        <v>1735</v>
      </c>
      <c r="C45" s="185">
        <v>7298</v>
      </c>
      <c r="D45" s="185">
        <v>1614</v>
      </c>
      <c r="E45" s="185">
        <v>1480</v>
      </c>
      <c r="F45" s="185">
        <v>2404</v>
      </c>
      <c r="G45" s="4">
        <v>147</v>
      </c>
    </row>
    <row r="46" spans="1:7" ht="13.5" customHeight="1">
      <c r="A46" s="4" t="s">
        <v>496</v>
      </c>
      <c r="B46" s="185">
        <v>1119</v>
      </c>
      <c r="C46" s="4">
        <v>366</v>
      </c>
      <c r="D46" s="4"/>
      <c r="E46" s="4"/>
      <c r="F46" s="185">
        <v>1293</v>
      </c>
      <c r="G46" s="4">
        <v>6</v>
      </c>
    </row>
    <row r="47" spans="1:7" ht="13.5" customHeight="1">
      <c r="A47" s="4" t="s">
        <v>499</v>
      </c>
      <c r="B47" s="185">
        <v>1837</v>
      </c>
      <c r="C47" s="4">
        <v>283</v>
      </c>
      <c r="D47" s="4">
        <v>45</v>
      </c>
      <c r="E47" s="4"/>
      <c r="F47" s="185">
        <v>1864</v>
      </c>
      <c r="G47" s="4">
        <v>162</v>
      </c>
    </row>
    <row r="48" spans="1:7" ht="13.5" customHeight="1">
      <c r="A48" s="4" t="s">
        <v>416</v>
      </c>
      <c r="B48" s="185">
        <v>1892</v>
      </c>
      <c r="C48" s="4">
        <v>533</v>
      </c>
      <c r="D48" s="4"/>
      <c r="E48" s="4">
        <v>2</v>
      </c>
      <c r="F48" s="185">
        <v>1120</v>
      </c>
      <c r="G48" s="4">
        <v>24</v>
      </c>
    </row>
    <row r="49" spans="1:9" ht="13.5" customHeight="1">
      <c r="A49" s="4" t="s">
        <v>417</v>
      </c>
      <c r="B49" s="185">
        <v>1308</v>
      </c>
      <c r="C49" s="4">
        <v>921</v>
      </c>
      <c r="D49" s="185">
        <v>2710</v>
      </c>
      <c r="E49" s="185">
        <v>2196</v>
      </c>
      <c r="F49" s="185">
        <v>2615</v>
      </c>
      <c r="G49" s="4">
        <v>25</v>
      </c>
    </row>
    <row r="50" spans="1:9" ht="13.5" customHeight="1">
      <c r="A50" s="4" t="s">
        <v>201</v>
      </c>
      <c r="B50" s="185">
        <v>9031</v>
      </c>
      <c r="C50" s="185">
        <v>36356</v>
      </c>
      <c r="D50" s="4"/>
      <c r="E50" s="185">
        <v>11737</v>
      </c>
      <c r="F50" s="185">
        <v>4744</v>
      </c>
      <c r="G50" s="4"/>
    </row>
    <row r="51" spans="1:9" ht="13.5" customHeight="1">
      <c r="A51" s="4" t="s">
        <v>501</v>
      </c>
      <c r="B51" s="4">
        <v>593</v>
      </c>
      <c r="C51" s="4"/>
      <c r="D51" s="4"/>
      <c r="E51" s="4">
        <v>692</v>
      </c>
      <c r="F51" s="4"/>
      <c r="G51" s="4"/>
      <c r="I51" s="26"/>
    </row>
    <row r="52" spans="1:9" ht="13.5" customHeight="1">
      <c r="A52" s="4" t="s">
        <v>420</v>
      </c>
      <c r="B52" s="185">
        <v>6200</v>
      </c>
      <c r="C52" s="4">
        <v>953</v>
      </c>
      <c r="D52" s="4"/>
      <c r="E52" s="4"/>
      <c r="F52" s="185">
        <v>10794</v>
      </c>
      <c r="G52" s="185">
        <v>1532</v>
      </c>
      <c r="I52" s="26"/>
    </row>
    <row r="53" spans="1:9" ht="13.5" customHeight="1">
      <c r="A53" s="4" t="s">
        <v>421</v>
      </c>
      <c r="B53" s="185">
        <v>3509</v>
      </c>
      <c r="C53" s="4">
        <v>42</v>
      </c>
      <c r="D53" s="4">
        <v>270</v>
      </c>
      <c r="E53" s="185">
        <v>24429</v>
      </c>
      <c r="F53" s="185">
        <v>7068</v>
      </c>
      <c r="G53" s="4">
        <v>684</v>
      </c>
      <c r="I53" s="26"/>
    </row>
    <row r="54" spans="1:9" ht="13.5" customHeight="1">
      <c r="A54" s="4" t="s">
        <v>502</v>
      </c>
      <c r="B54" s="4">
        <v>801</v>
      </c>
      <c r="C54" s="4">
        <v>75</v>
      </c>
      <c r="D54" s="4">
        <v>19</v>
      </c>
      <c r="E54" s="4">
        <v>1</v>
      </c>
      <c r="F54" s="4">
        <v>52</v>
      </c>
      <c r="G54" s="4">
        <v>3</v>
      </c>
      <c r="I54" s="26"/>
    </row>
    <row r="55" spans="1:9" ht="13.5" customHeight="1">
      <c r="A55" s="4" t="s">
        <v>422</v>
      </c>
      <c r="B55" s="185">
        <v>1773</v>
      </c>
      <c r="C55" s="4"/>
      <c r="D55" s="4">
        <v>391</v>
      </c>
      <c r="E55" s="185">
        <v>6052</v>
      </c>
      <c r="F55" s="185">
        <v>3847</v>
      </c>
      <c r="G55" s="4">
        <v>227</v>
      </c>
      <c r="I55" s="26"/>
    </row>
    <row r="56" spans="1:9">
      <c r="A56" s="4" t="s">
        <v>504</v>
      </c>
      <c r="B56" s="4">
        <v>929</v>
      </c>
      <c r="C56" s="4"/>
      <c r="D56" s="4">
        <v>49</v>
      </c>
      <c r="E56" s="4">
        <v>959</v>
      </c>
      <c r="F56" s="4">
        <v>435</v>
      </c>
      <c r="G56" s="4">
        <v>37</v>
      </c>
      <c r="I56" s="26"/>
    </row>
    <row r="57" spans="1:9" ht="13.5" customHeight="1">
      <c r="A57" s="4" t="s">
        <v>423</v>
      </c>
      <c r="B57" s="185">
        <v>3421</v>
      </c>
      <c r="C57" s="185">
        <v>3033</v>
      </c>
      <c r="D57" s="185">
        <v>2479</v>
      </c>
      <c r="E57" s="185">
        <v>7135</v>
      </c>
      <c r="F57" s="185">
        <v>3772</v>
      </c>
      <c r="G57" s="4">
        <v>837</v>
      </c>
      <c r="I57" s="26"/>
    </row>
    <row r="58" spans="1:9" ht="12.95" customHeight="1">
      <c r="A58" s="55"/>
      <c r="B58" s="141"/>
      <c r="C58" s="141"/>
      <c r="D58" s="141"/>
      <c r="E58" s="141"/>
      <c r="F58" s="141"/>
      <c r="G58" s="141"/>
      <c r="I58" s="26"/>
    </row>
    <row r="59" spans="1:9" ht="12.95" customHeight="1">
      <c r="B59" s="141"/>
      <c r="C59" s="141"/>
      <c r="D59" s="141"/>
      <c r="E59" s="141"/>
      <c r="F59" s="141"/>
      <c r="G59" s="141"/>
      <c r="I59" s="26"/>
    </row>
    <row r="60" spans="1:9" ht="12.95" customHeight="1">
      <c r="A60" s="55"/>
      <c r="B60" s="141"/>
      <c r="C60" s="141"/>
      <c r="D60" s="141"/>
      <c r="E60" s="141"/>
      <c r="F60" s="141"/>
      <c r="G60" s="141"/>
      <c r="I60" s="26"/>
    </row>
    <row r="61" spans="1:9" ht="12.95" customHeight="1">
      <c r="A61" s="55"/>
      <c r="B61" s="141"/>
      <c r="C61" s="141"/>
      <c r="D61" s="141"/>
      <c r="E61" s="141"/>
      <c r="F61" s="141"/>
      <c r="G61" s="141"/>
      <c r="I61" s="26"/>
    </row>
    <row r="62" spans="1:9" ht="12.95" customHeight="1">
      <c r="A62" s="55"/>
      <c r="B62" s="141"/>
      <c r="C62" s="141"/>
      <c r="D62" s="141"/>
      <c r="E62" s="141"/>
      <c r="F62" s="141"/>
      <c r="G62" s="141"/>
      <c r="I62" s="26"/>
    </row>
    <row r="63" spans="1:9" ht="12.95" customHeight="1">
      <c r="A63" s="55"/>
      <c r="B63" s="141"/>
      <c r="C63" s="141"/>
      <c r="D63" s="141"/>
      <c r="E63" s="141"/>
      <c r="F63" s="141"/>
      <c r="G63" s="141"/>
      <c r="I63" s="26"/>
    </row>
    <row r="64" spans="1:9" ht="12.95" customHeight="1">
      <c r="A64" s="55"/>
      <c r="B64" s="141"/>
      <c r="C64" s="141"/>
      <c r="D64" s="141"/>
      <c r="E64" s="141"/>
      <c r="F64" s="141"/>
      <c r="G64" s="141"/>
      <c r="I64" s="26"/>
    </row>
    <row r="65" spans="1:9" ht="12.95" customHeight="1">
      <c r="A65" s="55"/>
      <c r="B65" s="141"/>
      <c r="C65" s="141"/>
      <c r="D65" s="141"/>
      <c r="E65" s="141"/>
      <c r="F65" s="141"/>
      <c r="G65" s="141"/>
      <c r="I65" s="26"/>
    </row>
    <row r="66" spans="1:9" ht="12.95" customHeight="1">
      <c r="A66" s="55"/>
      <c r="B66" s="141"/>
      <c r="C66" s="141"/>
      <c r="D66" s="141"/>
      <c r="E66" s="141"/>
      <c r="F66" s="141"/>
      <c r="G66" s="141"/>
      <c r="I66" s="26"/>
    </row>
    <row r="67" spans="1:9" ht="12.95" customHeight="1">
      <c r="A67" s="55"/>
      <c r="B67" s="141"/>
      <c r="C67" s="141"/>
      <c r="D67" s="141"/>
      <c r="E67" s="141"/>
      <c r="F67" s="141"/>
      <c r="G67" s="141"/>
      <c r="I67" s="26"/>
    </row>
    <row r="68" spans="1:9" ht="12.95" customHeight="1">
      <c r="A68" s="55"/>
      <c r="B68" s="141"/>
      <c r="C68" s="141"/>
      <c r="D68" s="141"/>
      <c r="E68" s="141"/>
      <c r="F68" s="141"/>
      <c r="G68" s="141"/>
      <c r="I68" s="26"/>
    </row>
    <row r="69" spans="1:9" ht="12.95" customHeight="1">
      <c r="A69" s="55"/>
      <c r="B69" s="141"/>
      <c r="C69" s="141"/>
      <c r="D69" s="141"/>
      <c r="E69" s="141"/>
      <c r="F69" s="141"/>
      <c r="G69" s="141"/>
      <c r="I69" s="26"/>
    </row>
    <row r="70" spans="1:9" ht="12.95" customHeight="1">
      <c r="A70" s="55"/>
      <c r="B70" s="141"/>
      <c r="C70" s="141"/>
      <c r="D70" s="141"/>
      <c r="E70" s="141"/>
      <c r="F70" s="141"/>
      <c r="G70" s="141"/>
      <c r="I70" s="26"/>
    </row>
    <row r="71" spans="1:9" ht="12.95" customHeight="1">
      <c r="A71" s="55"/>
      <c r="B71" s="141"/>
      <c r="C71" s="141"/>
      <c r="D71" s="141"/>
      <c r="E71" s="141"/>
      <c r="F71" s="141"/>
      <c r="G71" s="141"/>
      <c r="I71" s="26"/>
    </row>
    <row r="72" spans="1:9" ht="12.75" customHeight="1">
      <c r="A72" s="55"/>
      <c r="B72" s="141"/>
      <c r="C72" s="141"/>
      <c r="D72" s="141"/>
      <c r="E72" s="141"/>
      <c r="F72" s="141"/>
      <c r="G72" s="141"/>
      <c r="I72" s="26"/>
    </row>
    <row r="73" spans="1:9" ht="12.75" customHeight="1">
      <c r="A73" s="55"/>
      <c r="B73" s="141"/>
      <c r="C73" s="141"/>
      <c r="D73" s="141"/>
      <c r="E73" s="141"/>
      <c r="F73" s="141"/>
      <c r="G73" s="141"/>
      <c r="I73" s="26"/>
    </row>
    <row r="74" spans="1:9" ht="12.75" customHeight="1">
      <c r="A74" s="55"/>
      <c r="B74" s="141"/>
      <c r="C74" s="141"/>
      <c r="D74" s="141"/>
      <c r="E74" s="141"/>
      <c r="F74" s="141"/>
      <c r="G74" s="141"/>
      <c r="I74" s="26"/>
    </row>
    <row r="75" spans="1:9" ht="12.75" customHeight="1">
      <c r="A75" s="55"/>
      <c r="B75" s="141"/>
      <c r="C75" s="141"/>
      <c r="D75" s="141"/>
      <c r="E75" s="141"/>
      <c r="F75" s="141"/>
      <c r="G75" s="141"/>
      <c r="I75" s="26"/>
    </row>
    <row r="76" spans="1:9" ht="12.75" customHeight="1">
      <c r="A76" s="55"/>
      <c r="B76" s="141"/>
      <c r="C76" s="141"/>
      <c r="D76" s="141"/>
      <c r="E76" s="141"/>
      <c r="F76" s="141"/>
      <c r="G76" s="141"/>
      <c r="I76" s="26"/>
    </row>
    <row r="77" spans="1:9" ht="12.75" customHeight="1">
      <c r="A77" s="55"/>
      <c r="B77" s="141"/>
      <c r="C77" s="141"/>
      <c r="D77" s="141"/>
      <c r="E77" s="141"/>
      <c r="F77" s="141"/>
      <c r="G77" s="141"/>
      <c r="I77" s="26"/>
    </row>
    <row r="78" spans="1:9" ht="12.75" customHeight="1">
      <c r="A78" s="55"/>
      <c r="B78" s="141"/>
      <c r="C78" s="141"/>
      <c r="D78" s="141"/>
      <c r="E78" s="141"/>
      <c r="F78" s="141"/>
      <c r="G78" s="141"/>
      <c r="I78" s="26"/>
    </row>
    <row r="79" spans="1:9" ht="12.75" customHeight="1">
      <c r="A79" s="55"/>
      <c r="B79" s="141"/>
      <c r="C79" s="141"/>
      <c r="D79" s="141"/>
      <c r="E79" s="141"/>
      <c r="F79" s="141"/>
      <c r="G79" s="141"/>
      <c r="I79" s="26"/>
    </row>
    <row r="80" spans="1:9" ht="12.75" customHeight="1">
      <c r="A80" s="55"/>
      <c r="B80" s="141"/>
      <c r="C80" s="141"/>
      <c r="D80" s="141"/>
      <c r="E80" s="141"/>
      <c r="F80" s="141"/>
      <c r="G80" s="141"/>
      <c r="I80" s="26"/>
    </row>
    <row r="81" spans="1:9" ht="12.75" customHeight="1">
      <c r="A81" s="55"/>
      <c r="B81" s="141"/>
      <c r="C81" s="141"/>
      <c r="D81" s="141"/>
      <c r="E81" s="141"/>
      <c r="F81" s="141"/>
      <c r="G81" s="141"/>
      <c r="I81" s="26"/>
    </row>
    <row r="82" spans="1:9" ht="12.75" customHeight="1">
      <c r="A82" s="55"/>
      <c r="B82" s="141"/>
      <c r="C82" s="141"/>
      <c r="D82" s="141"/>
      <c r="E82" s="141"/>
      <c r="F82" s="141"/>
      <c r="G82" s="141"/>
      <c r="I82" s="26"/>
    </row>
    <row r="83" spans="1:9" ht="12.75" customHeight="1">
      <c r="A83" s="55"/>
      <c r="B83" s="141"/>
      <c r="C83" s="141"/>
      <c r="D83" s="141"/>
      <c r="E83" s="141"/>
      <c r="F83" s="141"/>
      <c r="G83" s="141"/>
      <c r="I83" s="26"/>
    </row>
    <row r="84" spans="1:9" ht="12.75" customHeight="1">
      <c r="A84" s="55"/>
      <c r="B84" s="141"/>
      <c r="C84" s="141"/>
      <c r="D84" s="141"/>
      <c r="E84" s="141"/>
      <c r="F84" s="141"/>
      <c r="G84" s="141"/>
      <c r="I84" s="26"/>
    </row>
    <row r="85" spans="1:9" ht="12.75" customHeight="1">
      <c r="A85" s="55"/>
      <c r="B85" s="141"/>
      <c r="C85" s="141"/>
      <c r="D85" s="141"/>
      <c r="E85" s="141"/>
      <c r="F85" s="141"/>
      <c r="G85" s="141"/>
      <c r="I85" s="26"/>
    </row>
    <row r="86" spans="1:9" ht="12.75" customHeight="1">
      <c r="A86" s="55"/>
      <c r="B86" s="141"/>
      <c r="C86" s="141"/>
      <c r="D86" s="141"/>
      <c r="E86" s="141"/>
      <c r="F86" s="141"/>
      <c r="G86" s="141"/>
      <c r="I86" s="26"/>
    </row>
    <row r="87" spans="1:9" ht="12.75" customHeight="1">
      <c r="A87" s="55"/>
      <c r="B87" s="141"/>
      <c r="C87" s="141"/>
      <c r="D87" s="141"/>
      <c r="E87" s="141"/>
      <c r="F87" s="141"/>
      <c r="G87" s="141"/>
      <c r="I87" s="26"/>
    </row>
    <row r="88" spans="1:9" ht="12.75" customHeight="1">
      <c r="A88" s="55"/>
      <c r="B88" s="141"/>
      <c r="C88" s="141"/>
      <c r="D88" s="141"/>
      <c r="E88" s="141"/>
      <c r="F88" s="141"/>
      <c r="G88" s="141"/>
      <c r="I88" s="26"/>
    </row>
    <row r="89" spans="1:9" ht="12.75" customHeight="1">
      <c r="A89" s="55"/>
      <c r="B89" s="141"/>
      <c r="C89" s="141"/>
      <c r="D89" s="141"/>
      <c r="E89" s="141"/>
      <c r="F89" s="141"/>
      <c r="G89" s="141"/>
      <c r="I89" s="26"/>
    </row>
    <row r="90" spans="1:9" ht="12.75" customHeight="1">
      <c r="A90" s="55"/>
      <c r="B90" s="45"/>
      <c r="C90" s="45"/>
      <c r="D90" s="141"/>
      <c r="E90" s="141"/>
      <c r="F90" s="141"/>
      <c r="G90" s="141"/>
      <c r="I90" s="26"/>
    </row>
    <row r="91" spans="1:9" ht="12.75" customHeight="1">
      <c r="A91" s="55"/>
      <c r="B91" s="141"/>
      <c r="C91" s="141"/>
      <c r="D91" s="141"/>
      <c r="E91" s="141"/>
      <c r="F91" s="141"/>
      <c r="G91" s="141"/>
      <c r="I91" s="26"/>
    </row>
    <row r="92" spans="1:9" ht="12.75" customHeight="1">
      <c r="A92" s="55"/>
      <c r="B92" s="141"/>
      <c r="C92" s="141"/>
      <c r="D92" s="141"/>
      <c r="E92" s="141"/>
      <c r="F92" s="141"/>
      <c r="G92" s="141"/>
      <c r="I92" s="26"/>
    </row>
    <row r="93" spans="1:9" ht="12.75" customHeight="1">
      <c r="A93" s="55"/>
      <c r="B93" s="141"/>
      <c r="C93" s="141"/>
      <c r="D93" s="141"/>
      <c r="E93" s="141"/>
      <c r="F93" s="141"/>
      <c r="G93" s="141"/>
      <c r="I93" s="26"/>
    </row>
    <row r="94" spans="1:9" ht="12.75" customHeight="1">
      <c r="A94" s="55"/>
      <c r="B94" s="141"/>
      <c r="C94" s="141"/>
      <c r="D94" s="141"/>
      <c r="E94" s="141"/>
      <c r="F94" s="141"/>
      <c r="G94" s="141"/>
      <c r="I94" s="26"/>
    </row>
    <row r="95" spans="1:9" ht="12.75" customHeight="1">
      <c r="A95" s="55"/>
      <c r="B95" s="141"/>
      <c r="C95" s="141"/>
      <c r="D95" s="141"/>
      <c r="E95" s="141"/>
      <c r="F95" s="141"/>
      <c r="G95" s="141"/>
      <c r="I95" s="26"/>
    </row>
    <row r="96" spans="1:9" ht="12.75" customHeight="1">
      <c r="A96" s="55"/>
      <c r="B96" s="141"/>
      <c r="C96" s="141"/>
      <c r="D96" s="141"/>
      <c r="E96" s="141"/>
      <c r="F96" s="141"/>
      <c r="G96" s="141"/>
      <c r="I96" s="26"/>
    </row>
    <row r="97" spans="1:10" ht="12.75" customHeight="1">
      <c r="A97" s="55"/>
      <c r="B97" s="141"/>
      <c r="C97" s="141"/>
      <c r="D97" s="141"/>
      <c r="E97" s="141"/>
      <c r="F97" s="141"/>
      <c r="G97" s="141"/>
      <c r="I97" s="26"/>
    </row>
    <row r="98" spans="1:10" ht="12.75" customHeight="1">
      <c r="A98" s="55"/>
      <c r="B98" s="141"/>
      <c r="C98" s="141"/>
      <c r="D98" s="141"/>
      <c r="E98" s="141"/>
      <c r="F98" s="141"/>
      <c r="G98" s="141"/>
      <c r="I98" s="26"/>
    </row>
    <row r="99" spans="1:10" ht="12.75" customHeight="1">
      <c r="A99" s="26"/>
      <c r="B99" s="141"/>
      <c r="C99" s="141"/>
      <c r="D99" s="141"/>
      <c r="E99" s="141"/>
      <c r="F99" s="141"/>
      <c r="G99" s="141"/>
      <c r="I99" s="26"/>
    </row>
    <row r="100" spans="1:10" ht="12.75" customHeight="1">
      <c r="A100" s="28"/>
      <c r="B100" s="141"/>
      <c r="C100" s="141"/>
      <c r="D100" s="141"/>
      <c r="E100" s="141"/>
      <c r="F100" s="141"/>
      <c r="G100" s="141"/>
      <c r="I100" s="26"/>
    </row>
    <row r="101" spans="1:10" ht="12.75" customHeight="1">
      <c r="A101" s="28"/>
      <c r="B101" s="42"/>
      <c r="C101" s="42"/>
      <c r="D101" s="42"/>
      <c r="E101" s="42"/>
      <c r="F101" s="42"/>
      <c r="G101" s="42"/>
      <c r="I101" s="26"/>
    </row>
    <row r="102" spans="1:10" ht="12.75" customHeight="1">
      <c r="A102" s="28"/>
      <c r="B102" s="42"/>
      <c r="C102" s="42"/>
      <c r="D102" s="42"/>
      <c r="E102" s="42"/>
      <c r="F102" s="42"/>
      <c r="G102" s="42"/>
      <c r="I102" s="26"/>
    </row>
    <row r="103" spans="1:10" ht="12.75" customHeight="1">
      <c r="A103" s="26"/>
      <c r="B103" s="42"/>
      <c r="C103" s="42"/>
      <c r="D103" s="42"/>
      <c r="E103" s="42"/>
      <c r="F103" s="42"/>
      <c r="G103" s="42"/>
      <c r="I103" s="26"/>
    </row>
    <row r="104" spans="1:10" ht="12.75" customHeight="1">
      <c r="A104" s="26"/>
      <c r="B104" s="25"/>
      <c r="C104" s="25"/>
      <c r="D104" s="25"/>
      <c r="E104" s="25"/>
      <c r="F104" s="25"/>
      <c r="G104" s="25"/>
      <c r="I104" s="26"/>
    </row>
    <row r="105" spans="1:10" ht="12.75" customHeight="1">
      <c r="A105" s="26"/>
      <c r="B105" s="25"/>
      <c r="C105" s="25"/>
      <c r="D105" s="25"/>
      <c r="E105" s="25"/>
      <c r="F105" s="25"/>
      <c r="G105" s="25"/>
      <c r="I105" s="26"/>
    </row>
    <row r="106" spans="1:10" ht="12.75" customHeight="1">
      <c r="A106" s="26"/>
      <c r="B106" s="25"/>
      <c r="C106" s="25"/>
      <c r="D106" s="25"/>
      <c r="E106" s="25"/>
      <c r="F106" s="25"/>
      <c r="G106" s="25"/>
      <c r="I106" s="26"/>
      <c r="J106" s="26"/>
    </row>
    <row r="107" spans="1:10" ht="12.75" customHeight="1">
      <c r="A107" s="26"/>
      <c r="B107" s="25"/>
      <c r="C107" s="25"/>
      <c r="D107" s="25"/>
      <c r="E107" s="25"/>
      <c r="F107" s="25"/>
      <c r="G107" s="25"/>
      <c r="I107" s="26"/>
      <c r="J107" s="26"/>
    </row>
    <row r="108" spans="1:10" ht="12.75" customHeight="1">
      <c r="A108" s="26"/>
      <c r="B108" s="26"/>
      <c r="C108" s="26"/>
      <c r="D108" s="26"/>
      <c r="E108" s="26"/>
      <c r="F108" s="26"/>
      <c r="G108" s="26"/>
      <c r="I108" s="26"/>
      <c r="J108" s="26"/>
    </row>
    <row r="109" spans="1:10" ht="12.75" customHeight="1">
      <c r="A109" s="26"/>
      <c r="B109" s="26"/>
      <c r="C109" s="26"/>
      <c r="D109" s="26"/>
      <c r="E109" s="26"/>
      <c r="F109" s="26"/>
      <c r="G109" s="26"/>
      <c r="I109" s="26"/>
      <c r="J109" s="26"/>
    </row>
    <row r="110" spans="1:10" ht="12.75" customHeight="1">
      <c r="A110" s="26"/>
      <c r="B110" s="26"/>
      <c r="C110" s="26"/>
      <c r="D110" s="26"/>
      <c r="E110" s="26"/>
      <c r="F110" s="26"/>
      <c r="G110" s="26"/>
      <c r="I110" s="26"/>
      <c r="J110" s="26"/>
    </row>
    <row r="111" spans="1:10" ht="12.75" customHeight="1">
      <c r="A111" s="26"/>
      <c r="B111" s="26"/>
      <c r="C111" s="26"/>
      <c r="D111" s="26"/>
      <c r="E111" s="26"/>
      <c r="F111" s="26"/>
      <c r="G111" s="26"/>
      <c r="I111" s="26"/>
      <c r="J111" s="26"/>
    </row>
    <row r="112" spans="1:10" ht="12.75" customHeight="1">
      <c r="A112" s="26"/>
      <c r="B112" s="26"/>
      <c r="C112" s="26"/>
      <c r="D112" s="26"/>
      <c r="E112" s="26"/>
      <c r="F112" s="26"/>
      <c r="G112" s="26"/>
      <c r="I112" s="26"/>
      <c r="J112" s="26"/>
    </row>
    <row r="113" spans="1:10" ht="12.75" customHeight="1">
      <c r="A113" s="26"/>
      <c r="B113" s="26"/>
      <c r="C113" s="26"/>
      <c r="D113" s="26"/>
      <c r="E113" s="26"/>
      <c r="F113" s="26"/>
      <c r="G113" s="26"/>
      <c r="I113" s="26"/>
      <c r="J113" s="26"/>
    </row>
    <row r="114" spans="1:10" ht="12.75" customHeight="1">
      <c r="A114" s="26"/>
      <c r="B114" s="26"/>
      <c r="C114" s="26"/>
      <c r="D114" s="26"/>
      <c r="E114" s="26"/>
      <c r="F114" s="26"/>
      <c r="G114" s="26"/>
      <c r="I114" s="26"/>
      <c r="J114" s="26"/>
    </row>
    <row r="115" spans="1:10" ht="12.75" customHeight="1">
      <c r="A115" s="26"/>
      <c r="B115" s="26"/>
      <c r="C115" s="26"/>
      <c r="D115" s="26"/>
      <c r="E115" s="26"/>
      <c r="F115" s="26"/>
      <c r="G115" s="26"/>
      <c r="I115" s="26"/>
      <c r="J115" s="26"/>
    </row>
    <row r="116" spans="1:10" ht="12.75" customHeight="1">
      <c r="A116" s="26"/>
      <c r="B116" s="26"/>
      <c r="C116" s="26"/>
      <c r="D116" s="26"/>
      <c r="E116" s="26"/>
      <c r="F116" s="26"/>
      <c r="G116" s="26"/>
      <c r="I116" s="26"/>
      <c r="J116" s="26"/>
    </row>
    <row r="117" spans="1:10" ht="12.75" customHeight="1">
      <c r="A117" s="26"/>
      <c r="B117" s="26"/>
      <c r="C117" s="26"/>
      <c r="D117" s="26"/>
      <c r="E117" s="26"/>
      <c r="F117" s="26"/>
      <c r="G117" s="26"/>
      <c r="I117" s="26"/>
      <c r="J117" s="26"/>
    </row>
    <row r="118" spans="1:10" ht="12.75" customHeight="1">
      <c r="A118" s="26"/>
      <c r="B118" s="26"/>
      <c r="C118" s="26"/>
      <c r="D118" s="26"/>
      <c r="E118" s="26"/>
      <c r="F118" s="26"/>
      <c r="G118" s="26"/>
      <c r="I118" s="26"/>
      <c r="J118" s="26"/>
    </row>
    <row r="119" spans="1:10" ht="12.75" customHeight="1">
      <c r="A119" s="26"/>
      <c r="B119" s="26"/>
      <c r="C119" s="26"/>
      <c r="D119" s="26"/>
      <c r="E119" s="26"/>
      <c r="F119" s="26"/>
      <c r="G119" s="26"/>
      <c r="I119" s="26"/>
      <c r="J119" s="26"/>
    </row>
    <row r="120" spans="1:10" ht="12.75" customHeight="1">
      <c r="A120" s="26"/>
      <c r="B120" s="26"/>
      <c r="C120" s="26"/>
      <c r="D120" s="26"/>
      <c r="E120" s="26"/>
      <c r="F120" s="26"/>
      <c r="G120" s="26"/>
      <c r="I120" s="26"/>
      <c r="J120" s="26"/>
    </row>
    <row r="121" spans="1:10" ht="12.75" customHeight="1">
      <c r="A121" s="26"/>
      <c r="B121" s="26"/>
      <c r="C121" s="26"/>
      <c r="D121" s="26"/>
      <c r="E121" s="26"/>
      <c r="F121" s="26"/>
      <c r="G121" s="26"/>
      <c r="I121" s="26"/>
      <c r="J121" s="26"/>
    </row>
    <row r="122" spans="1:10" ht="12.75" customHeight="1">
      <c r="A122" s="26"/>
      <c r="B122" s="26"/>
      <c r="C122" s="26"/>
      <c r="D122" s="26"/>
      <c r="E122" s="26"/>
      <c r="F122" s="26"/>
      <c r="G122" s="26"/>
      <c r="I122" s="26"/>
      <c r="J122" s="26"/>
    </row>
    <row r="123" spans="1:10" ht="12.75" customHeight="1">
      <c r="A123" s="26"/>
      <c r="B123" s="26"/>
      <c r="C123" s="26"/>
      <c r="D123" s="26"/>
      <c r="E123" s="26"/>
      <c r="F123" s="26"/>
      <c r="G123" s="26"/>
      <c r="I123" s="26"/>
      <c r="J123" s="26"/>
    </row>
    <row r="124" spans="1:10" ht="12.75" customHeight="1">
      <c r="A124" s="26"/>
      <c r="B124" s="26"/>
      <c r="C124" s="26"/>
      <c r="D124" s="26"/>
      <c r="E124" s="26"/>
      <c r="F124" s="26"/>
      <c r="G124" s="26"/>
      <c r="I124" s="26"/>
      <c r="J124" s="26"/>
    </row>
    <row r="125" spans="1:10" ht="12.75" customHeight="1">
      <c r="A125" s="26"/>
      <c r="B125" s="26"/>
      <c r="C125" s="26"/>
      <c r="D125" s="26"/>
      <c r="E125" s="26"/>
      <c r="F125" s="26"/>
      <c r="G125" s="26"/>
      <c r="I125" s="26"/>
      <c r="J125" s="26"/>
    </row>
    <row r="126" spans="1:10" ht="12.75" customHeight="1">
      <c r="A126" s="26"/>
      <c r="B126" s="26"/>
      <c r="C126" s="26"/>
      <c r="D126" s="26"/>
      <c r="E126" s="26"/>
      <c r="F126" s="26"/>
      <c r="G126" s="26"/>
      <c r="I126" s="26"/>
      <c r="J126" s="26"/>
    </row>
    <row r="127" spans="1:10" ht="12.75" customHeight="1">
      <c r="A127" s="26"/>
      <c r="B127" s="26"/>
      <c r="C127" s="26"/>
      <c r="D127" s="26"/>
      <c r="E127" s="26"/>
      <c r="F127" s="26"/>
      <c r="G127" s="26"/>
      <c r="I127" s="26"/>
      <c r="J127" s="26"/>
    </row>
    <row r="128" spans="1:10" ht="12.75" customHeight="1">
      <c r="A128" s="26"/>
      <c r="B128" s="26"/>
      <c r="C128" s="26"/>
      <c r="D128" s="26"/>
      <c r="E128" s="26"/>
      <c r="F128" s="26"/>
      <c r="G128" s="26"/>
      <c r="I128" s="26"/>
      <c r="J128" s="26"/>
    </row>
    <row r="129" spans="1:10" ht="12.75" customHeight="1">
      <c r="A129" s="26"/>
      <c r="B129" s="26"/>
      <c r="C129" s="26"/>
      <c r="D129" s="26"/>
      <c r="E129" s="26"/>
      <c r="F129" s="26"/>
      <c r="G129" s="26"/>
      <c r="I129" s="26"/>
      <c r="J129" s="26"/>
    </row>
    <row r="130" spans="1:10" ht="12.75" customHeight="1">
      <c r="A130" s="26"/>
      <c r="B130" s="26"/>
      <c r="C130" s="26"/>
      <c r="D130" s="26"/>
      <c r="E130" s="26"/>
      <c r="F130" s="26"/>
      <c r="G130" s="26"/>
      <c r="I130" s="26"/>
      <c r="J130" s="26"/>
    </row>
    <row r="131" spans="1:10" ht="12.75" customHeight="1">
      <c r="A131" s="26"/>
      <c r="B131" s="26"/>
      <c r="C131" s="26"/>
      <c r="D131" s="26"/>
      <c r="E131" s="26"/>
      <c r="F131" s="26"/>
      <c r="G131" s="26"/>
      <c r="I131" s="26"/>
      <c r="J131" s="26"/>
    </row>
    <row r="132" spans="1:10" ht="12.75" customHeight="1">
      <c r="A132" s="26"/>
      <c r="B132" s="26"/>
      <c r="C132" s="26"/>
      <c r="D132" s="26"/>
      <c r="E132" s="26"/>
      <c r="F132" s="26"/>
      <c r="G132" s="26"/>
      <c r="I132" s="26"/>
      <c r="J132" s="26"/>
    </row>
    <row r="133" spans="1:10" ht="12.75" customHeight="1">
      <c r="A133" s="26"/>
      <c r="B133" s="26"/>
      <c r="C133" s="26"/>
      <c r="D133" s="26"/>
      <c r="E133" s="26"/>
      <c r="F133" s="26"/>
      <c r="G133" s="26"/>
      <c r="I133" s="26"/>
      <c r="J133" s="26"/>
    </row>
    <row r="134" spans="1:10" ht="12.75" customHeight="1">
      <c r="A134" s="26"/>
      <c r="B134" s="26"/>
      <c r="C134" s="26"/>
      <c r="D134" s="26"/>
      <c r="E134" s="26"/>
      <c r="F134" s="26"/>
      <c r="G134" s="26"/>
      <c r="I134" s="26"/>
      <c r="J134" s="26"/>
    </row>
    <row r="135" spans="1:10" ht="12.75" customHeight="1">
      <c r="A135" s="26"/>
      <c r="B135" s="26"/>
      <c r="C135" s="26"/>
      <c r="D135" s="26"/>
      <c r="E135" s="26"/>
      <c r="F135" s="26"/>
      <c r="G135" s="26"/>
      <c r="I135" s="26"/>
      <c r="J135" s="26"/>
    </row>
    <row r="136" spans="1:10" ht="12.75" customHeight="1">
      <c r="A136" s="26"/>
      <c r="B136" s="26"/>
      <c r="C136" s="26"/>
      <c r="D136" s="26"/>
      <c r="E136" s="26"/>
      <c r="F136" s="26"/>
      <c r="G136" s="26"/>
      <c r="I136" s="26"/>
      <c r="J136" s="26"/>
    </row>
    <row r="137" spans="1:10" ht="12.75" customHeight="1">
      <c r="A137" s="26"/>
      <c r="B137" s="26"/>
      <c r="C137" s="26"/>
      <c r="D137" s="26"/>
      <c r="E137" s="26"/>
      <c r="F137" s="26"/>
      <c r="G137" s="26"/>
      <c r="I137" s="26"/>
      <c r="J137" s="26"/>
    </row>
    <row r="138" spans="1:10" ht="12.75" customHeight="1">
      <c r="A138" s="26"/>
      <c r="B138" s="26"/>
      <c r="C138" s="26"/>
      <c r="D138" s="26"/>
      <c r="E138" s="26"/>
      <c r="F138" s="26"/>
      <c r="G138" s="26"/>
      <c r="I138" s="26"/>
      <c r="J138" s="26"/>
    </row>
    <row r="139" spans="1:10" ht="12.75" customHeight="1">
      <c r="A139" s="26"/>
      <c r="B139" s="26"/>
      <c r="C139" s="26"/>
      <c r="D139" s="26"/>
      <c r="E139" s="26"/>
      <c r="F139" s="26"/>
      <c r="G139" s="26"/>
      <c r="I139" s="26"/>
      <c r="J139" s="26"/>
    </row>
    <row r="140" spans="1:10" ht="12.75" customHeight="1">
      <c r="A140" s="26"/>
      <c r="B140" s="26"/>
      <c r="C140" s="26"/>
      <c r="D140" s="26"/>
      <c r="E140" s="26"/>
      <c r="F140" s="26"/>
      <c r="G140" s="26"/>
      <c r="I140" s="26"/>
      <c r="J140" s="26"/>
    </row>
    <row r="141" spans="1:10" ht="12.75" customHeight="1">
      <c r="A141" s="26"/>
      <c r="B141" s="26"/>
      <c r="C141" s="26"/>
      <c r="D141" s="26"/>
      <c r="E141" s="26"/>
      <c r="F141" s="26"/>
      <c r="G141" s="26"/>
      <c r="I141" s="26"/>
      <c r="J141" s="26"/>
    </row>
    <row r="142" spans="1:10" ht="12.75" customHeight="1">
      <c r="A142" s="26"/>
      <c r="B142" s="26"/>
      <c r="C142" s="26"/>
      <c r="D142" s="26"/>
      <c r="E142" s="26"/>
      <c r="F142" s="26"/>
      <c r="G142" s="26"/>
      <c r="I142" s="26"/>
      <c r="J142" s="26"/>
    </row>
    <row r="143" spans="1:10" ht="12.75" customHeight="1">
      <c r="A143" s="26"/>
      <c r="B143" s="26"/>
      <c r="C143" s="26"/>
      <c r="D143" s="26"/>
      <c r="E143" s="26"/>
      <c r="F143" s="26"/>
      <c r="G143" s="26"/>
      <c r="I143" s="26"/>
      <c r="J143" s="26"/>
    </row>
    <row r="144" spans="1:10" ht="12.75" customHeight="1">
      <c r="A144" s="26"/>
      <c r="B144" s="26"/>
      <c r="C144" s="26"/>
      <c r="D144" s="26"/>
      <c r="E144" s="26"/>
      <c r="F144" s="26"/>
      <c r="G144" s="26"/>
      <c r="I144" s="26"/>
      <c r="J144" s="26"/>
    </row>
    <row r="145" spans="1:10" ht="12.75" customHeight="1">
      <c r="A145" s="26"/>
      <c r="B145" s="26"/>
      <c r="C145" s="26"/>
      <c r="D145" s="26"/>
      <c r="E145" s="26"/>
      <c r="F145" s="26"/>
      <c r="G145" s="26"/>
      <c r="I145" s="26"/>
      <c r="J145" s="26"/>
    </row>
    <row r="146" spans="1:10" ht="12.75" customHeight="1">
      <c r="A146" s="26"/>
      <c r="B146" s="26"/>
      <c r="C146" s="26"/>
      <c r="D146" s="26"/>
      <c r="E146" s="26"/>
      <c r="F146" s="26"/>
      <c r="G146" s="26"/>
      <c r="I146" s="26"/>
      <c r="J146" s="26"/>
    </row>
    <row r="147" spans="1:10" ht="12.75" customHeight="1">
      <c r="A147" s="26"/>
      <c r="B147" s="26"/>
      <c r="C147" s="26"/>
      <c r="D147" s="26"/>
      <c r="E147" s="26"/>
      <c r="F147" s="26"/>
      <c r="G147" s="26"/>
      <c r="I147" s="26"/>
      <c r="J147" s="26"/>
    </row>
    <row r="148" spans="1:10" ht="12.75" customHeight="1">
      <c r="A148" s="26"/>
      <c r="B148" s="26"/>
      <c r="C148" s="26"/>
      <c r="D148" s="26"/>
      <c r="E148" s="26"/>
      <c r="F148" s="26"/>
      <c r="G148" s="26"/>
      <c r="I148" s="26"/>
      <c r="J148" s="26"/>
    </row>
    <row r="149" spans="1:10" ht="12.75" customHeight="1">
      <c r="A149" s="26"/>
      <c r="B149" s="26"/>
      <c r="C149" s="26"/>
      <c r="D149" s="26"/>
      <c r="E149" s="26"/>
      <c r="F149" s="26"/>
      <c r="G149" s="26"/>
      <c r="I149" s="26"/>
      <c r="J149" s="26"/>
    </row>
    <row r="150" spans="1:10" ht="12.75" customHeight="1">
      <c r="A150" s="26"/>
      <c r="B150" s="26"/>
      <c r="C150" s="26"/>
      <c r="D150" s="26"/>
      <c r="E150" s="26"/>
      <c r="F150" s="26"/>
      <c r="G150" s="26"/>
      <c r="I150" s="26"/>
      <c r="J150" s="26"/>
    </row>
    <row r="151" spans="1:10" ht="12.75" customHeight="1">
      <c r="A151" s="26"/>
      <c r="B151" s="26"/>
      <c r="C151" s="26"/>
      <c r="D151" s="26"/>
      <c r="E151" s="26"/>
      <c r="F151" s="26"/>
      <c r="G151" s="26"/>
      <c r="I151" s="26"/>
      <c r="J151" s="26"/>
    </row>
    <row r="152" spans="1:10" ht="12.75" customHeight="1">
      <c r="A152" s="26"/>
      <c r="B152" s="26"/>
      <c r="C152" s="26"/>
      <c r="D152" s="26"/>
      <c r="E152" s="26"/>
      <c r="F152" s="26"/>
      <c r="G152" s="26"/>
      <c r="I152" s="26"/>
      <c r="J152" s="26"/>
    </row>
    <row r="153" spans="1:10" ht="12.75" customHeight="1">
      <c r="A153" s="26"/>
      <c r="B153" s="26"/>
      <c r="C153" s="26"/>
      <c r="D153" s="26"/>
      <c r="E153" s="26"/>
      <c r="F153" s="26"/>
      <c r="G153" s="26"/>
      <c r="I153" s="26"/>
      <c r="J153" s="26"/>
    </row>
    <row r="154" spans="1:10" ht="12.75" customHeight="1">
      <c r="A154" s="26"/>
      <c r="B154" s="26"/>
      <c r="C154" s="26"/>
      <c r="D154" s="26"/>
      <c r="E154" s="26"/>
      <c r="F154" s="26"/>
      <c r="G154" s="26"/>
      <c r="I154" s="26"/>
      <c r="J154" s="26"/>
    </row>
    <row r="155" spans="1:10" ht="12.75" customHeight="1">
      <c r="A155" s="26"/>
      <c r="B155" s="26"/>
      <c r="C155" s="26"/>
      <c r="D155" s="26"/>
      <c r="E155" s="26"/>
      <c r="F155" s="26"/>
      <c r="G155" s="26"/>
      <c r="I155" s="26"/>
      <c r="J155" s="26"/>
    </row>
    <row r="156" spans="1:10" ht="12.75" customHeight="1">
      <c r="A156" s="26"/>
      <c r="B156" s="26"/>
      <c r="C156" s="26"/>
      <c r="D156" s="26"/>
      <c r="E156" s="26"/>
      <c r="F156" s="26"/>
      <c r="G156" s="26"/>
      <c r="I156" s="26"/>
      <c r="J156" s="26"/>
    </row>
    <row r="157" spans="1:10" ht="12.75" customHeight="1">
      <c r="A157" s="26"/>
      <c r="B157" s="26"/>
      <c r="C157" s="26"/>
      <c r="D157" s="26"/>
      <c r="E157" s="26"/>
      <c r="F157" s="26"/>
      <c r="G157" s="26"/>
      <c r="I157" s="26"/>
      <c r="J157" s="26"/>
    </row>
    <row r="158" spans="1:10" ht="12.75" customHeight="1">
      <c r="A158" s="26"/>
      <c r="B158" s="26"/>
      <c r="C158" s="26"/>
      <c r="D158" s="26"/>
      <c r="E158" s="26"/>
      <c r="F158" s="26"/>
      <c r="G158" s="26"/>
      <c r="I158" s="26"/>
      <c r="J158" s="26"/>
    </row>
    <row r="159" spans="1:10" ht="12.75" customHeight="1">
      <c r="A159" s="26"/>
      <c r="B159" s="26"/>
      <c r="C159" s="26"/>
      <c r="D159" s="26"/>
      <c r="E159" s="26"/>
      <c r="F159" s="26"/>
      <c r="G159" s="26"/>
      <c r="I159" s="26"/>
      <c r="J159" s="26"/>
    </row>
    <row r="160" spans="1:10" ht="12.75" customHeight="1">
      <c r="A160" s="26"/>
      <c r="B160" s="26"/>
      <c r="C160" s="26"/>
      <c r="D160" s="26"/>
      <c r="E160" s="26"/>
      <c r="F160" s="26"/>
      <c r="G160" s="26"/>
      <c r="I160" s="26"/>
      <c r="J160" s="26"/>
    </row>
    <row r="161" spans="1:10" ht="12.75" customHeight="1">
      <c r="A161" s="26"/>
      <c r="B161" s="26"/>
      <c r="C161" s="26"/>
      <c r="D161" s="26"/>
      <c r="E161" s="26"/>
      <c r="F161" s="26"/>
      <c r="G161" s="26"/>
      <c r="I161" s="26"/>
      <c r="J161" s="26"/>
    </row>
    <row r="162" spans="1:10" ht="12.75" customHeight="1">
      <c r="A162" s="26"/>
      <c r="B162" s="26"/>
      <c r="C162" s="26"/>
      <c r="D162" s="26"/>
      <c r="E162" s="26"/>
      <c r="F162" s="26"/>
      <c r="G162" s="26"/>
      <c r="I162" s="26"/>
      <c r="J162" s="26"/>
    </row>
    <row r="163" spans="1:10" ht="12.75" customHeight="1">
      <c r="A163" s="26"/>
      <c r="B163" s="26"/>
      <c r="C163" s="26"/>
      <c r="D163" s="26"/>
      <c r="E163" s="26"/>
      <c r="F163" s="26"/>
      <c r="G163" s="26"/>
      <c r="I163" s="26"/>
      <c r="J163" s="26"/>
    </row>
    <row r="164" spans="1:10" ht="12.75" customHeight="1">
      <c r="A164" s="26"/>
      <c r="B164" s="26"/>
      <c r="C164" s="26"/>
      <c r="D164" s="26"/>
      <c r="E164" s="26"/>
      <c r="F164" s="26"/>
      <c r="G164" s="26"/>
      <c r="I164" s="26"/>
      <c r="J164" s="26"/>
    </row>
    <row r="165" spans="1:10" ht="12.75" customHeight="1">
      <c r="A165" s="26"/>
      <c r="B165" s="26"/>
      <c r="C165" s="26"/>
      <c r="D165" s="26"/>
      <c r="E165" s="26"/>
      <c r="F165" s="26"/>
      <c r="G165" s="26"/>
      <c r="I165" s="26"/>
      <c r="J165" s="26"/>
    </row>
    <row r="166" spans="1:10" ht="12.75" customHeight="1">
      <c r="A166" s="26"/>
      <c r="B166" s="26"/>
      <c r="C166" s="26"/>
      <c r="D166" s="26"/>
      <c r="E166" s="26"/>
      <c r="F166" s="26"/>
      <c r="G166" s="26"/>
      <c r="I166" s="26"/>
      <c r="J166" s="26"/>
    </row>
    <row r="167" spans="1:10" ht="12.75" customHeight="1">
      <c r="A167" s="26"/>
      <c r="B167" s="26"/>
      <c r="C167" s="26"/>
      <c r="D167" s="26"/>
      <c r="E167" s="26"/>
      <c r="F167" s="26"/>
      <c r="G167" s="26"/>
      <c r="I167" s="26"/>
      <c r="J167" s="26"/>
    </row>
    <row r="168" spans="1:10" ht="12.75" customHeight="1">
      <c r="A168" s="26"/>
      <c r="B168" s="26"/>
      <c r="C168" s="26"/>
      <c r="D168" s="26"/>
      <c r="E168" s="26"/>
      <c r="F168" s="26"/>
      <c r="G168" s="26"/>
      <c r="I168" s="26"/>
      <c r="J168" s="26"/>
    </row>
    <row r="169" spans="1:10" ht="12.75" customHeight="1">
      <c r="A169" s="26"/>
      <c r="B169" s="26"/>
      <c r="C169" s="26"/>
      <c r="D169" s="26"/>
      <c r="E169" s="26"/>
      <c r="F169" s="26"/>
      <c r="G169" s="26"/>
      <c r="I169" s="26"/>
      <c r="J169" s="26"/>
    </row>
    <row r="170" spans="1:10" ht="12.75" customHeight="1">
      <c r="A170" s="26"/>
      <c r="B170" s="26"/>
      <c r="C170" s="26"/>
      <c r="D170" s="26"/>
      <c r="E170" s="26"/>
      <c r="F170" s="26"/>
      <c r="G170" s="26"/>
      <c r="I170" s="26"/>
      <c r="J170" s="26"/>
    </row>
    <row r="171" spans="1:10" ht="12.75" customHeight="1">
      <c r="A171" s="26"/>
      <c r="B171" s="26"/>
      <c r="C171" s="26"/>
      <c r="D171" s="26"/>
      <c r="E171" s="26"/>
      <c r="F171" s="26"/>
      <c r="G171" s="26"/>
      <c r="I171" s="26"/>
      <c r="J171" s="26"/>
    </row>
    <row r="172" spans="1:10" ht="12.75" customHeight="1">
      <c r="A172" s="26"/>
      <c r="B172" s="26"/>
      <c r="C172" s="26"/>
      <c r="D172" s="26"/>
      <c r="E172" s="26"/>
      <c r="F172" s="26"/>
      <c r="G172" s="26"/>
      <c r="I172" s="26"/>
      <c r="J172" s="26"/>
    </row>
    <row r="173" spans="1:10" ht="12.75" customHeight="1">
      <c r="A173" s="26"/>
      <c r="B173" s="26"/>
      <c r="C173" s="26"/>
      <c r="D173" s="26"/>
      <c r="E173" s="26"/>
      <c r="F173" s="26"/>
      <c r="G173" s="26"/>
      <c r="I173" s="26"/>
      <c r="J173" s="26"/>
    </row>
    <row r="174" spans="1:10" ht="12.75" customHeight="1">
      <c r="A174" s="26"/>
      <c r="B174" s="26"/>
      <c r="C174" s="26"/>
      <c r="D174" s="26"/>
      <c r="E174" s="26"/>
      <c r="F174" s="26"/>
      <c r="G174" s="26"/>
      <c r="I174" s="26"/>
      <c r="J174" s="26"/>
    </row>
    <row r="175" spans="1:10" ht="12.75" customHeight="1">
      <c r="A175" s="26"/>
      <c r="B175" s="26"/>
      <c r="C175" s="26"/>
      <c r="D175" s="26"/>
      <c r="E175" s="26"/>
      <c r="F175" s="26"/>
      <c r="G175" s="26"/>
      <c r="I175" s="26"/>
      <c r="J175" s="26"/>
    </row>
    <row r="176" spans="1:10" ht="12.75" customHeight="1">
      <c r="A176" s="26"/>
      <c r="B176" s="26"/>
      <c r="C176" s="26"/>
      <c r="D176" s="26"/>
      <c r="E176" s="26"/>
      <c r="F176" s="26"/>
      <c r="G176" s="26"/>
      <c r="I176" s="26"/>
      <c r="J176" s="26"/>
    </row>
    <row r="177" spans="1:10" ht="12.75" customHeight="1">
      <c r="A177" s="26"/>
      <c r="B177" s="26"/>
      <c r="C177" s="26"/>
      <c r="D177" s="26"/>
      <c r="E177" s="26"/>
      <c r="F177" s="26"/>
      <c r="G177" s="26"/>
      <c r="I177" s="26"/>
      <c r="J177" s="26"/>
    </row>
    <row r="178" spans="1:10" ht="12.75" customHeight="1">
      <c r="A178" s="26"/>
      <c r="B178" s="26"/>
      <c r="C178" s="26"/>
      <c r="D178" s="26"/>
      <c r="E178" s="26"/>
      <c r="F178" s="26"/>
      <c r="G178" s="26"/>
      <c r="I178" s="26"/>
      <c r="J178" s="26"/>
    </row>
    <row r="179" spans="1:10" ht="12.75" customHeight="1">
      <c r="A179" s="26"/>
      <c r="B179" s="26"/>
      <c r="C179" s="26"/>
      <c r="D179" s="26"/>
      <c r="E179" s="26"/>
      <c r="F179" s="26"/>
      <c r="G179" s="26"/>
      <c r="I179" s="26"/>
      <c r="J179" s="26"/>
    </row>
    <row r="180" spans="1:10" ht="12.75" customHeight="1">
      <c r="A180" s="26"/>
      <c r="B180" s="26"/>
      <c r="C180" s="26"/>
      <c r="D180" s="26"/>
      <c r="E180" s="26"/>
      <c r="F180" s="26"/>
      <c r="G180" s="26"/>
      <c r="I180" s="26"/>
      <c r="J180" s="26"/>
    </row>
    <row r="181" spans="1:10" ht="12.75" customHeight="1">
      <c r="A181" s="26"/>
      <c r="B181" s="26"/>
      <c r="C181" s="26"/>
      <c r="D181" s="26"/>
      <c r="E181" s="26"/>
      <c r="F181" s="26"/>
      <c r="G181" s="26"/>
      <c r="I181" s="26"/>
      <c r="J181" s="26"/>
    </row>
    <row r="182" spans="1:10" ht="12.75" customHeight="1">
      <c r="A182" s="26"/>
      <c r="B182" s="26"/>
      <c r="C182" s="26"/>
      <c r="D182" s="26"/>
      <c r="E182" s="26"/>
      <c r="F182" s="26"/>
      <c r="G182" s="26"/>
      <c r="I182" s="26"/>
      <c r="J182" s="26"/>
    </row>
    <row r="183" spans="1:10" ht="12.75" customHeight="1">
      <c r="A183" s="26"/>
      <c r="B183" s="26"/>
      <c r="C183" s="26"/>
      <c r="D183" s="26"/>
      <c r="E183" s="26"/>
      <c r="F183" s="26"/>
      <c r="G183" s="26"/>
      <c r="I183" s="26"/>
      <c r="J183" s="26"/>
    </row>
    <row r="184" spans="1:10" ht="12.75" customHeight="1">
      <c r="A184" s="26"/>
      <c r="B184" s="26"/>
      <c r="C184" s="26"/>
      <c r="D184" s="26"/>
      <c r="E184" s="26"/>
      <c r="F184" s="26"/>
      <c r="G184" s="26"/>
      <c r="I184" s="26"/>
      <c r="J184" s="26"/>
    </row>
    <row r="185" spans="1:10" ht="12.75" customHeight="1">
      <c r="A185" s="26"/>
      <c r="B185" s="26"/>
      <c r="C185" s="26"/>
      <c r="D185" s="26"/>
      <c r="E185" s="26"/>
      <c r="F185" s="26"/>
      <c r="G185" s="26"/>
      <c r="I185" s="26"/>
      <c r="J185" s="26"/>
    </row>
    <row r="186" spans="1:10" ht="12.75" customHeight="1">
      <c r="A186" s="26"/>
      <c r="B186" s="26"/>
      <c r="C186" s="26"/>
      <c r="D186" s="26"/>
      <c r="E186" s="26"/>
      <c r="F186" s="26"/>
      <c r="G186" s="26"/>
      <c r="I186" s="26"/>
      <c r="J186" s="26"/>
    </row>
    <row r="187" spans="1:10" ht="12.75" customHeight="1">
      <c r="A187" s="26"/>
      <c r="B187" s="26"/>
      <c r="C187" s="26"/>
      <c r="D187" s="26"/>
      <c r="E187" s="26"/>
      <c r="F187" s="26"/>
      <c r="G187" s="26"/>
      <c r="I187" s="26"/>
      <c r="J187" s="26"/>
    </row>
    <row r="188" spans="1:10" ht="12.75" customHeight="1">
      <c r="A188" s="26"/>
      <c r="B188" s="26"/>
      <c r="C188" s="26"/>
      <c r="D188" s="26"/>
      <c r="E188" s="26"/>
      <c r="F188" s="26"/>
      <c r="G188" s="26"/>
      <c r="I188" s="26"/>
      <c r="J188" s="26"/>
    </row>
    <row r="189" spans="1:10" ht="12.75" customHeight="1">
      <c r="A189" s="26"/>
      <c r="B189" s="26"/>
      <c r="C189" s="26"/>
      <c r="D189" s="26"/>
      <c r="E189" s="26"/>
      <c r="F189" s="26"/>
      <c r="G189" s="26"/>
      <c r="I189" s="26"/>
      <c r="J189" s="26"/>
    </row>
    <row r="190" spans="1:10" ht="12.75" customHeight="1">
      <c r="A190" s="26"/>
      <c r="B190" s="26"/>
      <c r="C190" s="26"/>
      <c r="D190" s="26"/>
      <c r="E190" s="26"/>
      <c r="F190" s="26"/>
      <c r="G190" s="26"/>
      <c r="I190" s="26"/>
      <c r="J190" s="26"/>
    </row>
    <row r="191" spans="1:10" ht="12.75" customHeight="1">
      <c r="A191" s="26"/>
      <c r="B191" s="26"/>
      <c r="C191" s="26"/>
      <c r="D191" s="26"/>
      <c r="E191" s="26"/>
      <c r="F191" s="26"/>
      <c r="G191" s="26"/>
      <c r="I191" s="26"/>
      <c r="J191" s="26"/>
    </row>
    <row r="192" spans="1:10" ht="12.75" customHeight="1">
      <c r="A192" s="26"/>
      <c r="B192" s="26"/>
      <c r="C192" s="26"/>
      <c r="D192" s="26"/>
      <c r="E192" s="26"/>
      <c r="F192" s="26"/>
      <c r="G192" s="26"/>
      <c r="I192" s="26"/>
      <c r="J192" s="26"/>
    </row>
    <row r="193" spans="1:10" ht="12.75" customHeight="1">
      <c r="A193" s="26"/>
      <c r="B193" s="26"/>
      <c r="C193" s="26"/>
      <c r="D193" s="26"/>
      <c r="E193" s="26"/>
      <c r="F193" s="26"/>
      <c r="G193" s="26"/>
      <c r="I193" s="26"/>
      <c r="J193" s="26"/>
    </row>
    <row r="194" spans="1:10" ht="12.75" customHeight="1">
      <c r="A194" s="26"/>
      <c r="B194" s="26"/>
      <c r="C194" s="26"/>
      <c r="D194" s="26"/>
      <c r="E194" s="26"/>
      <c r="F194" s="26"/>
      <c r="G194" s="26"/>
      <c r="I194" s="26"/>
      <c r="J194" s="26"/>
    </row>
    <row r="195" spans="1:10" ht="12.75" customHeight="1">
      <c r="A195" s="26"/>
      <c r="B195" s="26"/>
      <c r="C195" s="26"/>
      <c r="D195" s="26"/>
      <c r="E195" s="26"/>
      <c r="F195" s="26"/>
      <c r="G195" s="26"/>
      <c r="I195" s="26"/>
      <c r="J195" s="26"/>
    </row>
    <row r="196" spans="1:10" ht="12.75" customHeight="1">
      <c r="A196" s="26"/>
      <c r="B196" s="26"/>
      <c r="C196" s="26"/>
      <c r="D196" s="26"/>
      <c r="E196" s="26"/>
      <c r="F196" s="26"/>
      <c r="G196" s="26"/>
      <c r="I196" s="26"/>
      <c r="J196" s="26"/>
    </row>
    <row r="197" spans="1:10" ht="12.75" customHeight="1">
      <c r="A197" s="26"/>
      <c r="B197" s="26"/>
      <c r="C197" s="26"/>
      <c r="D197" s="26"/>
      <c r="E197" s="26"/>
      <c r="F197" s="26"/>
      <c r="G197" s="26"/>
      <c r="I197" s="26"/>
      <c r="J197" s="26"/>
    </row>
    <row r="198" spans="1:10" ht="12.75" customHeight="1">
      <c r="A198" s="26"/>
      <c r="B198" s="26"/>
      <c r="C198" s="26"/>
      <c r="D198" s="26"/>
      <c r="E198" s="26"/>
      <c r="F198" s="26"/>
      <c r="G198" s="26"/>
      <c r="I198" s="26"/>
      <c r="J198" s="26"/>
    </row>
    <row r="199" spans="1:10" ht="12.75" customHeight="1">
      <c r="A199" s="26"/>
      <c r="B199" s="26"/>
      <c r="C199" s="26"/>
      <c r="D199" s="26"/>
      <c r="E199" s="26"/>
      <c r="F199" s="26"/>
      <c r="G199" s="26"/>
      <c r="I199" s="26"/>
      <c r="J199" s="26"/>
    </row>
    <row r="200" spans="1:10" ht="12.75" customHeight="1">
      <c r="A200" s="26"/>
      <c r="B200" s="26"/>
      <c r="C200" s="26"/>
      <c r="D200" s="26"/>
      <c r="E200" s="26"/>
      <c r="F200" s="26"/>
      <c r="G200" s="26"/>
      <c r="I200" s="26"/>
      <c r="J200" s="26"/>
    </row>
    <row r="201" spans="1:10" ht="12.75" customHeight="1">
      <c r="A201" s="26"/>
      <c r="B201" s="26"/>
      <c r="C201" s="26"/>
      <c r="D201" s="26"/>
      <c r="E201" s="26"/>
      <c r="F201" s="26"/>
      <c r="G201" s="26"/>
      <c r="I201" s="26"/>
      <c r="J201" s="26"/>
    </row>
    <row r="202" spans="1:10" ht="12.75" customHeight="1">
      <c r="A202" s="26"/>
      <c r="B202" s="26"/>
      <c r="C202" s="26"/>
      <c r="D202" s="26"/>
      <c r="E202" s="26"/>
      <c r="F202" s="26"/>
      <c r="G202" s="26"/>
      <c r="I202" s="26"/>
      <c r="J202" s="26"/>
    </row>
    <row r="203" spans="1:10" ht="12.75" customHeight="1">
      <c r="A203" s="26"/>
      <c r="B203" s="26"/>
      <c r="C203" s="26"/>
      <c r="D203" s="26"/>
      <c r="E203" s="26"/>
      <c r="F203" s="26"/>
      <c r="G203" s="26"/>
      <c r="I203" s="26"/>
      <c r="J203" s="26"/>
    </row>
    <row r="204" spans="1:10" ht="12.75" customHeight="1">
      <c r="A204" s="26"/>
      <c r="B204" s="26"/>
      <c r="C204" s="26"/>
      <c r="D204" s="26"/>
      <c r="E204" s="26"/>
      <c r="F204" s="26"/>
      <c r="G204" s="26"/>
      <c r="I204" s="26"/>
      <c r="J204" s="26"/>
    </row>
    <row r="205" spans="1:10" ht="12.75" customHeight="1">
      <c r="A205" s="26"/>
      <c r="B205" s="26"/>
      <c r="C205" s="26"/>
      <c r="D205" s="26"/>
      <c r="E205" s="26"/>
      <c r="F205" s="26"/>
      <c r="G205" s="26"/>
      <c r="I205" s="26"/>
      <c r="J205" s="26"/>
    </row>
    <row r="206" spans="1:10" ht="12.75" customHeight="1">
      <c r="A206" s="26"/>
      <c r="B206" s="26"/>
      <c r="C206" s="26"/>
      <c r="D206" s="26"/>
      <c r="E206" s="26"/>
      <c r="F206" s="26"/>
      <c r="G206" s="26"/>
      <c r="I206" s="26"/>
      <c r="J206" s="26"/>
    </row>
    <row r="207" spans="1:10" ht="12.75" customHeight="1">
      <c r="A207" s="26"/>
      <c r="B207" s="26"/>
      <c r="C207" s="26"/>
      <c r="D207" s="26"/>
      <c r="E207" s="26"/>
      <c r="F207" s="26"/>
      <c r="G207" s="26"/>
      <c r="I207" s="26"/>
      <c r="J207" s="26"/>
    </row>
    <row r="208" spans="1:10" ht="12.75" customHeight="1">
      <c r="A208" s="26"/>
      <c r="B208" s="26"/>
      <c r="C208" s="26"/>
      <c r="D208" s="26"/>
      <c r="E208" s="26"/>
      <c r="F208" s="26"/>
      <c r="G208" s="26"/>
      <c r="I208" s="26"/>
      <c r="J208" s="26"/>
    </row>
    <row r="209" spans="1:10" ht="12.75" customHeight="1">
      <c r="A209" s="26"/>
      <c r="B209" s="26"/>
      <c r="C209" s="26"/>
      <c r="D209" s="26"/>
      <c r="E209" s="26"/>
      <c r="F209" s="26"/>
      <c r="G209" s="26"/>
      <c r="I209" s="26"/>
      <c r="J209" s="26"/>
    </row>
    <row r="210" spans="1:10" ht="12.75" customHeight="1">
      <c r="A210" s="26"/>
      <c r="B210" s="26"/>
      <c r="C210" s="26"/>
      <c r="D210" s="26"/>
      <c r="E210" s="26"/>
      <c r="F210" s="26"/>
      <c r="G210" s="26"/>
      <c r="I210" s="26"/>
      <c r="J210" s="26"/>
    </row>
    <row r="211" spans="1:10" ht="12.75" customHeight="1">
      <c r="A211" s="26"/>
      <c r="B211" s="26"/>
      <c r="C211" s="26"/>
      <c r="D211" s="26"/>
      <c r="E211" s="26"/>
      <c r="F211" s="26"/>
      <c r="G211" s="26"/>
      <c r="I211" s="26"/>
      <c r="J211" s="26"/>
    </row>
    <row r="212" spans="1:10" ht="12.75" customHeight="1">
      <c r="A212" s="26"/>
      <c r="B212" s="26"/>
      <c r="C212" s="26"/>
      <c r="D212" s="26"/>
      <c r="E212" s="26"/>
      <c r="F212" s="26"/>
      <c r="G212" s="26"/>
      <c r="I212" s="26"/>
      <c r="J212" s="26"/>
    </row>
    <row r="213" spans="1:10" ht="12.75" customHeight="1">
      <c r="A213" s="26"/>
      <c r="B213" s="26"/>
      <c r="C213" s="26"/>
      <c r="D213" s="26"/>
      <c r="E213" s="26"/>
      <c r="F213" s="26"/>
      <c r="G213" s="26"/>
      <c r="I213" s="26"/>
      <c r="J213" s="26"/>
    </row>
    <row r="214" spans="1:10" ht="12.75" customHeight="1">
      <c r="A214" s="26"/>
      <c r="B214" s="26"/>
      <c r="C214" s="26"/>
      <c r="D214" s="26"/>
      <c r="E214" s="26"/>
      <c r="F214" s="26"/>
      <c r="G214" s="26"/>
      <c r="I214" s="26"/>
      <c r="J214" s="26"/>
    </row>
    <row r="215" spans="1:10" ht="12.75" customHeight="1">
      <c r="A215" s="26"/>
      <c r="B215" s="26"/>
      <c r="C215" s="26"/>
      <c r="D215" s="26"/>
      <c r="E215" s="26"/>
      <c r="F215" s="26"/>
      <c r="G215" s="26"/>
      <c r="I215" s="26"/>
      <c r="J215" s="26"/>
    </row>
    <row r="216" spans="1:10" ht="12.75" customHeight="1">
      <c r="A216" s="26"/>
      <c r="B216" s="26"/>
      <c r="C216" s="26"/>
      <c r="D216" s="26"/>
      <c r="E216" s="26"/>
      <c r="F216" s="26"/>
      <c r="G216" s="26"/>
      <c r="I216" s="26"/>
      <c r="J216" s="26"/>
    </row>
    <row r="217" spans="1:10" ht="12.75" customHeight="1">
      <c r="A217" s="26"/>
      <c r="B217" s="26"/>
      <c r="C217" s="26"/>
      <c r="D217" s="26"/>
      <c r="E217" s="26"/>
      <c r="F217" s="26"/>
      <c r="G217" s="26"/>
      <c r="I217" s="26"/>
      <c r="J217" s="26"/>
    </row>
    <row r="218" spans="1:10" ht="12.75" customHeight="1">
      <c r="A218" s="26"/>
      <c r="B218" s="26"/>
      <c r="C218" s="26"/>
      <c r="D218" s="26"/>
      <c r="E218" s="26"/>
      <c r="F218" s="26"/>
      <c r="G218" s="26"/>
      <c r="I218" s="26"/>
      <c r="J218" s="26"/>
    </row>
    <row r="219" spans="1:10" ht="12.75" customHeight="1">
      <c r="A219" s="26"/>
      <c r="B219" s="26"/>
      <c r="C219" s="26"/>
      <c r="D219" s="26"/>
      <c r="E219" s="26"/>
      <c r="F219" s="26"/>
      <c r="G219" s="26"/>
      <c r="I219" s="26"/>
      <c r="J219" s="26"/>
    </row>
    <row r="220" spans="1:10" ht="12.75" customHeight="1">
      <c r="A220" s="26"/>
      <c r="B220" s="26"/>
      <c r="C220" s="26"/>
      <c r="D220" s="26"/>
      <c r="E220" s="26"/>
      <c r="F220" s="26"/>
      <c r="G220" s="26"/>
      <c r="I220" s="26"/>
      <c r="J220" s="26"/>
    </row>
    <row r="221" spans="1:10" ht="12.75" customHeight="1">
      <c r="A221" s="26"/>
      <c r="B221" s="26"/>
      <c r="C221" s="26"/>
      <c r="D221" s="26"/>
      <c r="E221" s="26"/>
      <c r="F221" s="26"/>
      <c r="G221" s="26"/>
      <c r="I221" s="26"/>
      <c r="J221" s="26"/>
    </row>
    <row r="222" spans="1:10" ht="12.75" customHeight="1">
      <c r="A222" s="26"/>
      <c r="B222" s="26"/>
      <c r="C222" s="26"/>
      <c r="D222" s="26"/>
      <c r="E222" s="26"/>
      <c r="F222" s="26"/>
      <c r="G222" s="26"/>
      <c r="I222" s="26"/>
      <c r="J222" s="26"/>
    </row>
    <row r="223" spans="1:10" ht="12.75" customHeight="1">
      <c r="A223" s="26"/>
      <c r="B223" s="26"/>
      <c r="C223" s="26"/>
      <c r="D223" s="26"/>
      <c r="E223" s="26"/>
      <c r="F223" s="26"/>
      <c r="G223" s="26"/>
      <c r="I223" s="26"/>
      <c r="J223" s="26"/>
    </row>
    <row r="224" spans="1:10" ht="12.75" customHeight="1">
      <c r="A224" s="26"/>
      <c r="B224" s="26"/>
      <c r="C224" s="26"/>
      <c r="D224" s="26"/>
      <c r="E224" s="26"/>
      <c r="F224" s="26"/>
      <c r="G224" s="26"/>
      <c r="I224" s="26"/>
      <c r="J224" s="26"/>
    </row>
    <row r="225" spans="1:10" ht="12.75" customHeight="1">
      <c r="A225" s="26"/>
      <c r="B225" s="26"/>
      <c r="C225" s="26"/>
      <c r="D225" s="26"/>
      <c r="E225" s="26"/>
      <c r="F225" s="26"/>
      <c r="G225" s="26"/>
      <c r="I225" s="26"/>
      <c r="J225" s="26"/>
    </row>
    <row r="226" spans="1:10" ht="12.75" customHeight="1">
      <c r="A226" s="26"/>
      <c r="B226" s="26"/>
      <c r="C226" s="26"/>
      <c r="D226" s="26"/>
      <c r="E226" s="26"/>
      <c r="F226" s="26"/>
      <c r="G226" s="26"/>
      <c r="I226" s="26"/>
      <c r="J226" s="26"/>
    </row>
    <row r="227" spans="1:10" ht="12.75" customHeight="1">
      <c r="A227" s="26"/>
      <c r="B227" s="26"/>
      <c r="C227" s="26"/>
      <c r="D227" s="26"/>
      <c r="E227" s="26"/>
      <c r="F227" s="26"/>
      <c r="G227" s="26"/>
      <c r="I227" s="26"/>
      <c r="J227" s="26"/>
    </row>
    <row r="228" spans="1:10" ht="12.75" customHeight="1">
      <c r="A228" s="26"/>
      <c r="B228" s="26"/>
      <c r="C228" s="26"/>
      <c r="D228" s="26"/>
      <c r="E228" s="26"/>
      <c r="F228" s="26"/>
      <c r="G228" s="26"/>
      <c r="I228" s="26"/>
      <c r="J228" s="26"/>
    </row>
    <row r="229" spans="1:10" ht="12.75" customHeight="1">
      <c r="A229" s="26"/>
      <c r="B229" s="26"/>
      <c r="C229" s="26"/>
      <c r="D229" s="26"/>
      <c r="E229" s="26"/>
      <c r="F229" s="26"/>
      <c r="G229" s="26"/>
      <c r="I229" s="26"/>
      <c r="J229" s="26"/>
    </row>
    <row r="230" spans="1:10" ht="12.75" customHeight="1">
      <c r="A230" s="26"/>
      <c r="B230" s="26"/>
      <c r="C230" s="26"/>
      <c r="D230" s="26"/>
      <c r="E230" s="26"/>
      <c r="F230" s="26"/>
      <c r="G230" s="26"/>
      <c r="I230" s="26"/>
      <c r="J230" s="26"/>
    </row>
    <row r="231" spans="1:10" ht="12.75" customHeight="1">
      <c r="A231" s="26"/>
      <c r="B231" s="26"/>
      <c r="C231" s="26"/>
      <c r="D231" s="26"/>
      <c r="E231" s="26"/>
      <c r="F231" s="26"/>
      <c r="G231" s="26"/>
      <c r="I231" s="26"/>
      <c r="J231" s="26"/>
    </row>
    <row r="232" spans="1:10" ht="12.75" customHeight="1">
      <c r="A232" s="26"/>
      <c r="B232" s="26"/>
      <c r="C232" s="26"/>
      <c r="D232" s="26"/>
      <c r="E232" s="26"/>
      <c r="F232" s="26"/>
      <c r="G232" s="26"/>
      <c r="I232" s="26"/>
      <c r="J232" s="26"/>
    </row>
    <row r="233" spans="1:10" ht="12.75" customHeight="1">
      <c r="A233" s="26"/>
      <c r="B233" s="26"/>
      <c r="C233" s="26"/>
      <c r="D233" s="26"/>
      <c r="E233" s="26"/>
      <c r="F233" s="26"/>
      <c r="G233" s="26"/>
      <c r="I233" s="26"/>
      <c r="J233" s="26"/>
    </row>
    <row r="234" spans="1:10" ht="12.75" customHeight="1">
      <c r="A234" s="26"/>
      <c r="B234" s="26"/>
      <c r="C234" s="26"/>
      <c r="D234" s="26"/>
      <c r="E234" s="26"/>
      <c r="F234" s="26"/>
      <c r="G234" s="26"/>
      <c r="I234" s="26"/>
      <c r="J234" s="26"/>
    </row>
    <row r="235" spans="1:10" ht="12.75" customHeight="1">
      <c r="A235" s="26"/>
      <c r="B235" s="26"/>
      <c r="C235" s="26"/>
      <c r="D235" s="26"/>
      <c r="E235" s="26"/>
      <c r="F235" s="26"/>
      <c r="G235" s="26"/>
      <c r="I235" s="26"/>
      <c r="J235" s="26"/>
    </row>
    <row r="236" spans="1:10" ht="12.75" customHeight="1">
      <c r="A236" s="26"/>
      <c r="B236" s="26"/>
      <c r="C236" s="26"/>
      <c r="D236" s="26"/>
      <c r="E236" s="26"/>
      <c r="F236" s="26"/>
      <c r="G236" s="26"/>
      <c r="I236" s="26"/>
      <c r="J236" s="26"/>
    </row>
    <row r="237" spans="1:10" ht="12.75" customHeight="1">
      <c r="A237" s="26"/>
      <c r="B237" s="26"/>
      <c r="C237" s="26"/>
      <c r="D237" s="26"/>
      <c r="E237" s="26"/>
      <c r="F237" s="26"/>
      <c r="G237" s="26"/>
      <c r="I237" s="26"/>
      <c r="J237" s="26"/>
    </row>
    <row r="238" spans="1:10" ht="12.75" customHeight="1">
      <c r="A238" s="26"/>
      <c r="B238" s="26"/>
      <c r="C238" s="26"/>
      <c r="D238" s="26"/>
      <c r="E238" s="26"/>
      <c r="F238" s="26"/>
      <c r="G238" s="26"/>
      <c r="I238" s="26"/>
      <c r="J238" s="26"/>
    </row>
    <row r="239" spans="1:10" ht="12.75" customHeight="1">
      <c r="A239" s="26"/>
      <c r="B239" s="26"/>
      <c r="C239" s="26"/>
      <c r="D239" s="26"/>
      <c r="E239" s="26"/>
      <c r="F239" s="26"/>
      <c r="G239" s="26"/>
      <c r="I239" s="26"/>
      <c r="J239" s="26"/>
    </row>
    <row r="240" spans="1:10" ht="12.75" customHeight="1">
      <c r="A240" s="26"/>
      <c r="B240" s="26"/>
      <c r="C240" s="26"/>
      <c r="D240" s="26"/>
      <c r="E240" s="26"/>
      <c r="F240" s="26"/>
      <c r="G240" s="26"/>
      <c r="I240" s="26"/>
      <c r="J240" s="26"/>
    </row>
    <row r="241" spans="1:10" ht="12.75" customHeight="1">
      <c r="A241" s="26"/>
      <c r="B241" s="26"/>
      <c r="C241" s="26"/>
      <c r="D241" s="26"/>
      <c r="E241" s="26"/>
      <c r="F241" s="26"/>
      <c r="G241" s="26"/>
      <c r="I241" s="26"/>
      <c r="J241" s="26"/>
    </row>
    <row r="242" spans="1:10" ht="12.75" customHeight="1">
      <c r="A242" s="26"/>
      <c r="B242" s="26"/>
      <c r="C242" s="26"/>
      <c r="D242" s="26"/>
      <c r="E242" s="26"/>
      <c r="F242" s="26"/>
      <c r="G242" s="26"/>
      <c r="I242" s="26"/>
      <c r="J242" s="26"/>
    </row>
    <row r="243" spans="1:10" ht="12.75" customHeight="1">
      <c r="A243" s="26"/>
      <c r="B243" s="26"/>
      <c r="C243" s="26"/>
      <c r="D243" s="26"/>
      <c r="E243" s="26"/>
      <c r="F243" s="26"/>
      <c r="G243" s="26"/>
      <c r="I243" s="26"/>
      <c r="J243" s="26"/>
    </row>
    <row r="244" spans="1:10" ht="12.75" customHeight="1">
      <c r="A244" s="26"/>
      <c r="B244" s="26"/>
      <c r="C244" s="26"/>
      <c r="D244" s="26"/>
      <c r="E244" s="26"/>
      <c r="F244" s="26"/>
      <c r="G244" s="26"/>
      <c r="I244" s="26"/>
      <c r="J244" s="26"/>
    </row>
    <row r="245" spans="1:10" ht="12.75" customHeight="1">
      <c r="A245" s="26"/>
      <c r="B245" s="26"/>
      <c r="C245" s="26"/>
      <c r="D245" s="26"/>
      <c r="E245" s="26"/>
      <c r="F245" s="26"/>
      <c r="G245" s="26"/>
      <c r="I245" s="26"/>
      <c r="J245" s="26"/>
    </row>
    <row r="246" spans="1:10" ht="12.75" customHeight="1">
      <c r="A246" s="26"/>
      <c r="B246" s="26"/>
      <c r="C246" s="26"/>
      <c r="D246" s="26"/>
      <c r="E246" s="26"/>
      <c r="F246" s="26"/>
      <c r="G246" s="26"/>
      <c r="I246" s="26"/>
      <c r="J246" s="26"/>
    </row>
    <row r="247" spans="1:10" ht="12.75" customHeight="1">
      <c r="A247" s="26"/>
      <c r="B247" s="26"/>
      <c r="C247" s="26"/>
      <c r="D247" s="26"/>
      <c r="E247" s="26"/>
      <c r="F247" s="26"/>
      <c r="G247" s="26"/>
      <c r="I247" s="26"/>
      <c r="J247" s="26"/>
    </row>
    <row r="248" spans="1:10" ht="12.75" customHeight="1">
      <c r="A248" s="26"/>
      <c r="B248" s="26"/>
      <c r="C248" s="26"/>
      <c r="D248" s="26"/>
      <c r="E248" s="26"/>
      <c r="F248" s="26"/>
      <c r="G248" s="26"/>
      <c r="I248" s="26"/>
      <c r="J248" s="26"/>
    </row>
    <row r="249" spans="1:10" ht="12.75" customHeight="1">
      <c r="A249" s="26"/>
      <c r="B249" s="26"/>
      <c r="C249" s="26"/>
      <c r="D249" s="26"/>
      <c r="E249" s="26"/>
      <c r="F249" s="26"/>
      <c r="G249" s="26"/>
      <c r="I249" s="26"/>
      <c r="J249" s="26"/>
    </row>
    <row r="250" spans="1:10" ht="12.75" customHeight="1">
      <c r="A250" s="26"/>
      <c r="B250" s="26"/>
      <c r="C250" s="26"/>
      <c r="D250" s="26"/>
      <c r="E250" s="26"/>
      <c r="F250" s="26"/>
      <c r="G250" s="26"/>
      <c r="I250" s="26"/>
      <c r="J250" s="26"/>
    </row>
    <row r="251" spans="1:10" ht="12.75" customHeight="1">
      <c r="A251" s="26"/>
      <c r="B251" s="26"/>
      <c r="C251" s="26"/>
      <c r="D251" s="26"/>
      <c r="E251" s="26"/>
      <c r="F251" s="26"/>
      <c r="G251" s="26"/>
      <c r="I251" s="26"/>
      <c r="J251" s="26"/>
    </row>
    <row r="252" spans="1:10" ht="12.75" customHeight="1">
      <c r="A252" s="26"/>
      <c r="B252" s="26"/>
      <c r="C252" s="26"/>
      <c r="D252" s="26"/>
      <c r="E252" s="26"/>
      <c r="F252" s="26"/>
      <c r="G252" s="26"/>
      <c r="I252" s="26"/>
      <c r="J252" s="26"/>
    </row>
    <row r="253" spans="1:10" ht="12.75" customHeight="1">
      <c r="A253" s="26"/>
      <c r="B253" s="26"/>
      <c r="C253" s="26"/>
      <c r="D253" s="26"/>
      <c r="E253" s="26"/>
      <c r="F253" s="26"/>
      <c r="G253" s="26"/>
      <c r="I253" s="26"/>
      <c r="J253" s="26"/>
    </row>
    <row r="254" spans="1:10" ht="12.75" customHeight="1">
      <c r="A254" s="26"/>
      <c r="B254" s="26"/>
      <c r="C254" s="26"/>
      <c r="D254" s="26"/>
      <c r="E254" s="26"/>
      <c r="F254" s="26"/>
      <c r="G254" s="26"/>
      <c r="I254" s="26"/>
      <c r="J254" s="26"/>
    </row>
    <row r="255" spans="1:10" ht="12.75" customHeight="1">
      <c r="A255" s="26"/>
      <c r="B255" s="26"/>
      <c r="C255" s="26"/>
      <c r="D255" s="26"/>
      <c r="E255" s="26"/>
      <c r="F255" s="26"/>
      <c r="G255" s="26"/>
      <c r="I255" s="26"/>
      <c r="J255" s="26"/>
    </row>
    <row r="256" spans="1:10" ht="12.75" customHeight="1">
      <c r="A256" s="26"/>
      <c r="B256" s="26"/>
      <c r="C256" s="26"/>
      <c r="D256" s="26"/>
      <c r="E256" s="26"/>
      <c r="F256" s="26"/>
      <c r="G256" s="26"/>
      <c r="I256" s="26"/>
      <c r="J256" s="26"/>
    </row>
    <row r="257" spans="1:10" ht="12.75" customHeight="1">
      <c r="A257" s="26"/>
      <c r="B257" s="26"/>
      <c r="C257" s="26"/>
      <c r="D257" s="26"/>
      <c r="E257" s="26"/>
      <c r="F257" s="26"/>
      <c r="G257" s="26"/>
      <c r="I257" s="26"/>
      <c r="J257" s="26"/>
    </row>
    <row r="258" spans="1:10" ht="12.75" customHeight="1">
      <c r="A258" s="26"/>
      <c r="B258" s="26"/>
      <c r="C258" s="26"/>
      <c r="D258" s="26"/>
      <c r="E258" s="26"/>
      <c r="F258" s="26"/>
      <c r="G258" s="26"/>
      <c r="I258" s="26"/>
      <c r="J258" s="26"/>
    </row>
    <row r="259" spans="1:10" ht="12.75" customHeight="1">
      <c r="A259" s="26"/>
      <c r="B259" s="26"/>
      <c r="C259" s="26"/>
      <c r="D259" s="26"/>
      <c r="E259" s="26"/>
      <c r="F259" s="26"/>
      <c r="G259" s="26"/>
      <c r="I259" s="26"/>
      <c r="J259" s="26"/>
    </row>
    <row r="260" spans="1:10" ht="12.75" customHeight="1">
      <c r="A260" s="26"/>
      <c r="B260" s="26"/>
      <c r="C260" s="26"/>
      <c r="D260" s="26"/>
      <c r="E260" s="26"/>
      <c r="F260" s="26"/>
      <c r="G260" s="26"/>
      <c r="I260" s="26"/>
      <c r="J260" s="26"/>
    </row>
    <row r="261" spans="1:10" ht="12.75" customHeight="1">
      <c r="A261" s="26"/>
      <c r="B261" s="26"/>
      <c r="C261" s="26"/>
      <c r="D261" s="26"/>
      <c r="E261" s="26"/>
      <c r="F261" s="26"/>
      <c r="G261" s="26"/>
      <c r="I261" s="26"/>
      <c r="J261" s="26"/>
    </row>
    <row r="262" spans="1:10" ht="12.75" customHeight="1">
      <c r="A262" s="26"/>
      <c r="B262" s="26"/>
      <c r="C262" s="26"/>
      <c r="D262" s="26"/>
      <c r="E262" s="26"/>
      <c r="F262" s="26"/>
      <c r="G262" s="26"/>
      <c r="I262" s="26"/>
      <c r="J262" s="26"/>
    </row>
    <row r="263" spans="1:10" ht="12.75" customHeight="1">
      <c r="A263" s="26"/>
      <c r="B263" s="26"/>
      <c r="C263" s="26"/>
      <c r="D263" s="26"/>
      <c r="E263" s="26"/>
      <c r="F263" s="26"/>
      <c r="G263" s="26"/>
      <c r="I263" s="26"/>
      <c r="J263" s="26"/>
    </row>
    <row r="264" spans="1:10" ht="12.75" customHeight="1">
      <c r="A264" s="26"/>
      <c r="B264" s="26"/>
      <c r="C264" s="26"/>
      <c r="D264" s="26"/>
      <c r="E264" s="26"/>
      <c r="F264" s="26"/>
      <c r="G264" s="26"/>
      <c r="I264" s="26"/>
      <c r="J264" s="26"/>
    </row>
    <row r="265" spans="1:10" ht="12.75" customHeight="1">
      <c r="A265" s="26"/>
      <c r="B265" s="26"/>
      <c r="C265" s="26"/>
      <c r="D265" s="26"/>
      <c r="E265" s="26"/>
      <c r="F265" s="26"/>
      <c r="G265" s="26"/>
      <c r="I265" s="26"/>
      <c r="J265" s="26"/>
    </row>
    <row r="266" spans="1:10" ht="12.75" customHeight="1">
      <c r="A266" s="26"/>
      <c r="B266" s="26"/>
      <c r="C266" s="26"/>
      <c r="D266" s="26"/>
      <c r="E266" s="26"/>
      <c r="F266" s="26"/>
      <c r="G266" s="26"/>
      <c r="I266" s="26"/>
      <c r="J266" s="26"/>
    </row>
    <row r="267" spans="1:10" ht="12.75" customHeight="1">
      <c r="A267" s="26"/>
      <c r="B267" s="26"/>
      <c r="C267" s="26"/>
      <c r="D267" s="26"/>
      <c r="E267" s="26"/>
      <c r="F267" s="26"/>
      <c r="G267" s="26"/>
      <c r="I267" s="26"/>
      <c r="J267" s="26"/>
    </row>
    <row r="268" spans="1:10" ht="12.75" customHeight="1">
      <c r="A268" s="26"/>
      <c r="B268" s="26"/>
      <c r="C268" s="26"/>
      <c r="D268" s="26"/>
      <c r="E268" s="26"/>
      <c r="F268" s="26"/>
      <c r="G268" s="26"/>
      <c r="I268" s="26"/>
      <c r="J268" s="26"/>
    </row>
    <row r="269" spans="1:10" ht="12.75" customHeight="1">
      <c r="A269" s="26"/>
      <c r="B269" s="26"/>
      <c r="C269" s="26"/>
      <c r="D269" s="26"/>
      <c r="E269" s="26"/>
      <c r="F269" s="26"/>
      <c r="G269" s="26"/>
      <c r="I269" s="26"/>
      <c r="J269" s="26"/>
    </row>
    <row r="270" spans="1:10" ht="12.75" customHeight="1">
      <c r="A270" s="26"/>
      <c r="B270" s="26"/>
      <c r="C270" s="26"/>
      <c r="D270" s="26"/>
      <c r="E270" s="26"/>
      <c r="F270" s="26"/>
      <c r="G270" s="26"/>
      <c r="I270" s="26"/>
      <c r="J270" s="26"/>
    </row>
    <row r="271" spans="1:10" ht="12.75" customHeight="1">
      <c r="A271" s="26"/>
      <c r="B271" s="26"/>
      <c r="C271" s="26"/>
      <c r="D271" s="26"/>
      <c r="E271" s="26"/>
      <c r="F271" s="26"/>
      <c r="G271" s="26"/>
      <c r="I271" s="26"/>
      <c r="J271" s="26"/>
    </row>
    <row r="272" spans="1:10" ht="12.75" customHeight="1">
      <c r="A272" s="26"/>
      <c r="B272" s="26"/>
      <c r="C272" s="26"/>
      <c r="D272" s="26"/>
      <c r="E272" s="26"/>
      <c r="F272" s="26"/>
      <c r="G272" s="26"/>
      <c r="I272" s="26"/>
      <c r="J272" s="26"/>
    </row>
    <row r="273" spans="1:10" ht="12.75" customHeight="1">
      <c r="A273" s="26"/>
      <c r="B273" s="26"/>
      <c r="C273" s="26"/>
      <c r="D273" s="26"/>
      <c r="E273" s="26"/>
      <c r="F273" s="26"/>
      <c r="G273" s="26"/>
      <c r="I273" s="26"/>
      <c r="J273" s="26"/>
    </row>
    <row r="274" spans="1:10" ht="12.75" customHeight="1">
      <c r="A274" s="26"/>
      <c r="B274" s="26"/>
      <c r="C274" s="26"/>
      <c r="D274" s="26"/>
      <c r="E274" s="26"/>
      <c r="F274" s="26"/>
      <c r="G274" s="26"/>
      <c r="I274" s="26"/>
      <c r="J274" s="26"/>
    </row>
    <row r="275" spans="1:10" ht="12.75" customHeight="1">
      <c r="A275" s="26"/>
      <c r="B275" s="26"/>
      <c r="C275" s="26"/>
      <c r="D275" s="26"/>
      <c r="E275" s="26"/>
      <c r="F275" s="26"/>
      <c r="G275" s="26"/>
      <c r="I275" s="26"/>
      <c r="J275" s="26"/>
    </row>
    <row r="276" spans="1:10" ht="12.75" customHeight="1">
      <c r="A276" s="26"/>
      <c r="B276" s="26"/>
      <c r="C276" s="26"/>
      <c r="D276" s="26"/>
      <c r="E276" s="26"/>
      <c r="F276" s="26"/>
      <c r="G276" s="26"/>
      <c r="I276" s="26"/>
      <c r="J276" s="26"/>
    </row>
    <row r="277" spans="1:10" ht="12.75" customHeight="1">
      <c r="A277" s="26"/>
      <c r="B277" s="26"/>
      <c r="C277" s="26"/>
      <c r="D277" s="26"/>
      <c r="E277" s="26"/>
      <c r="F277" s="26"/>
      <c r="G277" s="26"/>
      <c r="I277" s="26"/>
      <c r="J277" s="26"/>
    </row>
    <row r="278" spans="1:10" ht="12.75" customHeight="1">
      <c r="A278" s="26"/>
      <c r="B278" s="26"/>
      <c r="C278" s="26"/>
      <c r="D278" s="26"/>
      <c r="E278" s="26"/>
      <c r="F278" s="26"/>
      <c r="G278" s="26"/>
      <c r="I278" s="26"/>
      <c r="J278" s="26"/>
    </row>
    <row r="279" spans="1:10" ht="12.75" customHeight="1">
      <c r="A279" s="26"/>
      <c r="B279" s="26"/>
      <c r="C279" s="26"/>
      <c r="D279" s="26"/>
      <c r="E279" s="26"/>
      <c r="F279" s="26"/>
      <c r="G279" s="26"/>
      <c r="I279" s="26"/>
      <c r="J279" s="26"/>
    </row>
    <row r="280" spans="1:10" ht="12.75" customHeight="1">
      <c r="A280" s="26"/>
      <c r="B280" s="26"/>
      <c r="C280" s="26"/>
      <c r="D280" s="26"/>
      <c r="E280" s="26"/>
      <c r="F280" s="26"/>
      <c r="G280" s="26"/>
      <c r="I280" s="26"/>
      <c r="J280" s="26"/>
    </row>
    <row r="281" spans="1:10" ht="12.75" customHeight="1">
      <c r="A281" s="26"/>
      <c r="B281" s="26"/>
      <c r="C281" s="26"/>
      <c r="D281" s="26"/>
      <c r="E281" s="26"/>
      <c r="F281" s="26"/>
      <c r="G281" s="26"/>
      <c r="I281" s="26"/>
      <c r="J281" s="26"/>
    </row>
    <row r="282" spans="1:10" ht="12.75" customHeight="1">
      <c r="A282" s="26"/>
      <c r="B282" s="26"/>
      <c r="C282" s="26"/>
      <c r="D282" s="26"/>
      <c r="E282" s="26"/>
      <c r="F282" s="26"/>
      <c r="G282" s="26"/>
      <c r="I282" s="26"/>
      <c r="J282" s="26"/>
    </row>
    <row r="283" spans="1:10" ht="12.75" customHeight="1">
      <c r="A283" s="26"/>
      <c r="B283" s="26"/>
      <c r="C283" s="26"/>
      <c r="D283" s="26"/>
      <c r="E283" s="26"/>
      <c r="F283" s="26"/>
      <c r="G283" s="26"/>
      <c r="I283" s="26"/>
      <c r="J283" s="26"/>
    </row>
    <row r="284" spans="1:10" ht="12.75" customHeight="1">
      <c r="A284" s="26"/>
      <c r="B284" s="26"/>
      <c r="C284" s="26"/>
      <c r="D284" s="26"/>
      <c r="E284" s="26"/>
      <c r="F284" s="26"/>
      <c r="G284" s="26"/>
      <c r="I284" s="26"/>
      <c r="J284" s="26"/>
    </row>
    <row r="285" spans="1:10" ht="12.75" customHeight="1">
      <c r="A285" s="26"/>
      <c r="B285" s="26"/>
      <c r="C285" s="26"/>
      <c r="D285" s="26"/>
      <c r="E285" s="26"/>
      <c r="F285" s="26"/>
      <c r="G285" s="26"/>
      <c r="I285" s="26"/>
      <c r="J285" s="26"/>
    </row>
    <row r="286" spans="1:10" ht="12.75" customHeight="1">
      <c r="A286" s="26"/>
      <c r="B286" s="26"/>
      <c r="C286" s="26"/>
      <c r="D286" s="26"/>
      <c r="E286" s="26"/>
      <c r="F286" s="26"/>
      <c r="G286" s="26"/>
      <c r="I286" s="26"/>
      <c r="J286" s="26"/>
    </row>
    <row r="287" spans="1:10" ht="12.75" customHeight="1">
      <c r="A287" s="26"/>
      <c r="B287" s="26"/>
      <c r="C287" s="26"/>
      <c r="D287" s="26"/>
      <c r="E287" s="26"/>
      <c r="F287" s="26"/>
      <c r="G287" s="26"/>
      <c r="I287" s="26"/>
      <c r="J287" s="26"/>
    </row>
    <row r="288" spans="1:10" ht="12.75" customHeight="1">
      <c r="A288" s="26"/>
      <c r="B288" s="26"/>
      <c r="C288" s="26"/>
      <c r="D288" s="26"/>
      <c r="E288" s="26"/>
      <c r="F288" s="26"/>
      <c r="G288" s="26"/>
      <c r="I288" s="26"/>
      <c r="J288" s="26"/>
    </row>
    <row r="289" spans="1:10" ht="12.75" customHeight="1">
      <c r="A289" s="26"/>
      <c r="B289" s="26"/>
      <c r="C289" s="26"/>
      <c r="D289" s="26"/>
      <c r="E289" s="26"/>
      <c r="F289" s="26"/>
      <c r="G289" s="26"/>
      <c r="I289" s="26"/>
      <c r="J289" s="26"/>
    </row>
    <row r="290" spans="1:10" ht="12.75" customHeight="1">
      <c r="A290" s="26"/>
      <c r="B290" s="26"/>
      <c r="C290" s="26"/>
      <c r="D290" s="26"/>
      <c r="E290" s="26"/>
      <c r="F290" s="26"/>
      <c r="G290" s="26"/>
      <c r="I290" s="26"/>
      <c r="J290" s="26"/>
    </row>
    <row r="291" spans="1:10" ht="12.75" customHeight="1">
      <c r="A291" s="26"/>
      <c r="B291" s="26"/>
      <c r="C291" s="26"/>
      <c r="D291" s="26"/>
      <c r="E291" s="26"/>
      <c r="F291" s="26"/>
      <c r="G291" s="26"/>
      <c r="I291" s="26"/>
      <c r="J291" s="26"/>
    </row>
    <row r="292" spans="1:10" ht="12.75" customHeight="1">
      <c r="A292" s="26"/>
      <c r="B292" s="26"/>
      <c r="C292" s="26"/>
      <c r="D292" s="26"/>
      <c r="E292" s="26"/>
      <c r="F292" s="26"/>
      <c r="G292" s="26"/>
      <c r="I292" s="26"/>
      <c r="J292" s="26"/>
    </row>
    <row r="293" spans="1:10" ht="12.75" customHeight="1">
      <c r="A293" s="26"/>
      <c r="B293" s="26"/>
      <c r="C293" s="26"/>
      <c r="D293" s="26"/>
      <c r="E293" s="26"/>
      <c r="F293" s="26"/>
      <c r="G293" s="26"/>
      <c r="I293" s="26"/>
      <c r="J293" s="26"/>
    </row>
    <row r="294" spans="1:10" ht="12.75" customHeight="1">
      <c r="A294" s="26"/>
      <c r="B294" s="26"/>
      <c r="C294" s="26"/>
      <c r="D294" s="26"/>
      <c r="E294" s="26"/>
      <c r="F294" s="26"/>
      <c r="G294" s="26"/>
      <c r="I294" s="26"/>
      <c r="J294" s="26"/>
    </row>
    <row r="295" spans="1:10" ht="12.75" customHeight="1">
      <c r="A295" s="26"/>
      <c r="B295" s="26"/>
      <c r="C295" s="26"/>
      <c r="D295" s="26"/>
      <c r="E295" s="26"/>
      <c r="F295" s="26"/>
      <c r="G295" s="26"/>
      <c r="I295" s="26"/>
      <c r="J295" s="26"/>
    </row>
    <row r="296" spans="1:10" ht="12.75" customHeight="1">
      <c r="A296" s="26"/>
      <c r="B296" s="26"/>
      <c r="C296" s="26"/>
      <c r="D296" s="26"/>
      <c r="E296" s="26"/>
      <c r="F296" s="26"/>
      <c r="G296" s="26"/>
      <c r="I296" s="26"/>
      <c r="J296" s="26"/>
    </row>
    <row r="297" spans="1:10" ht="12.75" customHeight="1">
      <c r="A297" s="26"/>
      <c r="B297" s="26"/>
      <c r="C297" s="26"/>
      <c r="D297" s="26"/>
      <c r="E297" s="26"/>
      <c r="F297" s="26"/>
      <c r="G297" s="26"/>
      <c r="I297" s="26"/>
      <c r="J297" s="26"/>
    </row>
    <row r="298" spans="1:10" ht="12.75" customHeight="1">
      <c r="A298" s="26"/>
      <c r="B298" s="26"/>
      <c r="C298" s="26"/>
      <c r="D298" s="26"/>
      <c r="E298" s="26"/>
      <c r="F298" s="26"/>
      <c r="G298" s="26"/>
      <c r="I298" s="26"/>
      <c r="J298" s="26"/>
    </row>
    <row r="299" spans="1:10" ht="12.75" customHeight="1">
      <c r="A299" s="26"/>
      <c r="B299" s="26"/>
      <c r="C299" s="26"/>
      <c r="D299" s="26"/>
      <c r="E299" s="26"/>
      <c r="F299" s="26"/>
      <c r="G299" s="26"/>
      <c r="I299" s="26"/>
      <c r="J299" s="26"/>
    </row>
    <row r="300" spans="1:10" ht="12.75" customHeight="1">
      <c r="A300" s="26"/>
      <c r="B300" s="26"/>
      <c r="C300" s="26"/>
      <c r="D300" s="26"/>
      <c r="E300" s="26"/>
      <c r="F300" s="26"/>
      <c r="G300" s="26"/>
      <c r="I300" s="26"/>
      <c r="J300" s="26"/>
    </row>
    <row r="301" spans="1:10" ht="12.75" customHeight="1">
      <c r="A301" s="26"/>
      <c r="B301" s="26"/>
      <c r="C301" s="26"/>
      <c r="D301" s="26"/>
      <c r="E301" s="26"/>
      <c r="F301" s="26"/>
      <c r="G301" s="26"/>
      <c r="I301" s="26"/>
      <c r="J301" s="26"/>
    </row>
    <row r="302" spans="1:10" ht="12.75" customHeight="1">
      <c r="A302" s="26"/>
      <c r="B302" s="26"/>
      <c r="C302" s="26"/>
      <c r="D302" s="26"/>
      <c r="E302" s="26"/>
      <c r="F302" s="26"/>
      <c r="G302" s="26"/>
      <c r="I302" s="26"/>
      <c r="J302" s="26"/>
    </row>
    <row r="303" spans="1:10" ht="12.75" customHeight="1">
      <c r="A303" s="26"/>
      <c r="B303" s="26"/>
      <c r="C303" s="26"/>
      <c r="D303" s="26"/>
      <c r="E303" s="26"/>
      <c r="F303" s="26"/>
      <c r="G303" s="26"/>
      <c r="I303" s="26"/>
      <c r="J303" s="26"/>
    </row>
    <row r="304" spans="1:10" ht="12.75" customHeight="1">
      <c r="A304" s="26"/>
      <c r="B304" s="26"/>
      <c r="C304" s="26"/>
      <c r="D304" s="26"/>
      <c r="E304" s="26"/>
      <c r="F304" s="26"/>
      <c r="G304" s="26"/>
      <c r="I304" s="26"/>
      <c r="J304" s="26"/>
    </row>
    <row r="305" spans="1:10" ht="12.75" customHeight="1">
      <c r="A305" s="26"/>
      <c r="B305" s="26"/>
      <c r="C305" s="26"/>
      <c r="D305" s="26"/>
      <c r="E305" s="26"/>
      <c r="F305" s="26"/>
      <c r="G305" s="26"/>
      <c r="I305" s="26"/>
      <c r="J305" s="26"/>
    </row>
    <row r="306" spans="1:10" ht="12.75" customHeight="1">
      <c r="A306" s="26"/>
      <c r="B306" s="26"/>
      <c r="C306" s="26"/>
      <c r="D306" s="26"/>
      <c r="E306" s="26"/>
      <c r="F306" s="26"/>
      <c r="G306" s="26"/>
      <c r="I306" s="26"/>
      <c r="J306" s="26"/>
    </row>
    <row r="307" spans="1:10" ht="12.75" customHeight="1">
      <c r="A307" s="26"/>
      <c r="B307" s="26"/>
      <c r="C307" s="26"/>
      <c r="D307" s="26"/>
      <c r="E307" s="26"/>
      <c r="F307" s="26"/>
      <c r="G307" s="26"/>
      <c r="I307" s="26"/>
      <c r="J307" s="26"/>
    </row>
    <row r="308" spans="1:10" ht="12.75" customHeight="1">
      <c r="A308" s="26"/>
      <c r="B308" s="26"/>
      <c r="C308" s="26"/>
      <c r="D308" s="26"/>
      <c r="E308" s="26"/>
      <c r="F308" s="26"/>
      <c r="G308" s="26"/>
      <c r="I308" s="26"/>
      <c r="J308" s="26"/>
    </row>
    <row r="309" spans="1:10" ht="12.75" customHeight="1">
      <c r="A309" s="26"/>
      <c r="B309" s="26"/>
      <c r="C309" s="26"/>
      <c r="D309" s="26"/>
      <c r="E309" s="26"/>
      <c r="F309" s="26"/>
      <c r="G309" s="26"/>
      <c r="I309" s="26"/>
      <c r="J309" s="26"/>
    </row>
    <row r="310" spans="1:10" ht="12.75" customHeight="1">
      <c r="A310" s="26"/>
      <c r="B310" s="26"/>
      <c r="C310" s="26"/>
      <c r="D310" s="26"/>
      <c r="E310" s="26"/>
      <c r="F310" s="26"/>
      <c r="G310" s="26"/>
      <c r="I310" s="26"/>
      <c r="J310" s="26"/>
    </row>
    <row r="311" spans="1:10" ht="12.75" customHeight="1">
      <c r="A311" s="26"/>
      <c r="B311" s="26"/>
      <c r="C311" s="26"/>
      <c r="D311" s="26"/>
      <c r="E311" s="26"/>
      <c r="F311" s="26"/>
      <c r="G311" s="26"/>
      <c r="I311" s="26"/>
      <c r="J311" s="26"/>
    </row>
    <row r="312" spans="1:10" ht="12.75" customHeight="1">
      <c r="A312" s="26"/>
      <c r="B312" s="26"/>
      <c r="C312" s="26"/>
      <c r="D312" s="26"/>
      <c r="E312" s="26"/>
      <c r="F312" s="26"/>
      <c r="G312" s="26"/>
      <c r="I312" s="26"/>
      <c r="J312" s="26"/>
    </row>
    <row r="313" spans="1:10" ht="12.75" customHeight="1">
      <c r="A313" s="26"/>
      <c r="B313" s="26"/>
      <c r="C313" s="26"/>
      <c r="D313" s="26"/>
      <c r="E313" s="26"/>
      <c r="F313" s="26"/>
      <c r="G313" s="26"/>
      <c r="I313" s="26"/>
      <c r="J313" s="26"/>
    </row>
    <row r="314" spans="1:10" ht="12.75" customHeight="1">
      <c r="A314" s="26"/>
      <c r="B314" s="26"/>
      <c r="C314" s="26"/>
      <c r="D314" s="26"/>
      <c r="E314" s="26"/>
      <c r="F314" s="26"/>
      <c r="G314" s="26"/>
      <c r="I314" s="26"/>
      <c r="J314" s="26"/>
    </row>
    <row r="315" spans="1:10" ht="12.75" customHeight="1">
      <c r="A315" s="26"/>
      <c r="B315" s="26"/>
      <c r="C315" s="26"/>
      <c r="D315" s="26"/>
      <c r="E315" s="26"/>
      <c r="F315" s="26"/>
      <c r="G315" s="26"/>
      <c r="I315" s="26"/>
      <c r="J315" s="26"/>
    </row>
    <row r="316" spans="1:10" ht="12.75" customHeight="1">
      <c r="A316" s="26"/>
      <c r="B316" s="26"/>
      <c r="C316" s="26"/>
      <c r="D316" s="26"/>
      <c r="E316" s="26"/>
      <c r="F316" s="26"/>
      <c r="G316" s="26"/>
      <c r="I316" s="26"/>
      <c r="J316" s="26"/>
    </row>
    <row r="317" spans="1:10" ht="12.75" customHeight="1">
      <c r="A317" s="26"/>
      <c r="B317" s="26"/>
      <c r="C317" s="26"/>
      <c r="D317" s="26"/>
      <c r="E317" s="26"/>
      <c r="F317" s="26"/>
      <c r="G317" s="26"/>
      <c r="I317" s="26"/>
      <c r="J317" s="26"/>
    </row>
    <row r="318" spans="1:10" ht="12.75" customHeight="1">
      <c r="A318" s="26"/>
      <c r="B318" s="26"/>
      <c r="C318" s="26"/>
      <c r="D318" s="26"/>
      <c r="E318" s="26"/>
      <c r="F318" s="26"/>
      <c r="G318" s="26"/>
      <c r="I318" s="26"/>
      <c r="J318" s="26"/>
    </row>
    <row r="319" spans="1:10" ht="12.75" customHeight="1">
      <c r="A319" s="26"/>
      <c r="B319" s="26"/>
      <c r="C319" s="26"/>
      <c r="D319" s="26"/>
      <c r="E319" s="26"/>
      <c r="F319" s="26"/>
      <c r="G319" s="26"/>
      <c r="I319" s="26"/>
      <c r="J319" s="26"/>
    </row>
    <row r="320" spans="1:10" ht="12.75" customHeight="1">
      <c r="A320" s="26"/>
      <c r="B320" s="26"/>
      <c r="C320" s="26"/>
      <c r="D320" s="26"/>
      <c r="E320" s="26"/>
      <c r="F320" s="26"/>
      <c r="G320" s="26"/>
      <c r="I320" s="26"/>
      <c r="J320" s="26"/>
    </row>
    <row r="321" spans="1:10" ht="12.75" customHeight="1">
      <c r="A321" s="26"/>
      <c r="B321" s="26"/>
      <c r="C321" s="26"/>
      <c r="D321" s="26"/>
      <c r="E321" s="26"/>
      <c r="F321" s="26"/>
      <c r="G321" s="26"/>
      <c r="I321" s="26"/>
      <c r="J321" s="26"/>
    </row>
    <row r="322" spans="1:10" ht="12.75" customHeight="1">
      <c r="A322" s="26"/>
      <c r="B322" s="26"/>
      <c r="C322" s="26"/>
      <c r="D322" s="26"/>
      <c r="E322" s="26"/>
      <c r="F322" s="26"/>
      <c r="G322" s="26"/>
      <c r="I322" s="26"/>
      <c r="J322" s="26"/>
    </row>
    <row r="323" spans="1:10" ht="12.75" customHeight="1">
      <c r="A323" s="26"/>
      <c r="B323" s="26"/>
      <c r="C323" s="26"/>
      <c r="D323" s="26"/>
      <c r="E323" s="26"/>
      <c r="F323" s="26"/>
      <c r="G323" s="26"/>
      <c r="I323" s="26"/>
      <c r="J323" s="26"/>
    </row>
    <row r="324" spans="1:10" ht="12.75" customHeight="1">
      <c r="A324" s="26"/>
      <c r="B324" s="26"/>
      <c r="C324" s="26"/>
      <c r="D324" s="26"/>
      <c r="E324" s="26"/>
      <c r="F324" s="26"/>
      <c r="G324" s="26"/>
      <c r="I324" s="26"/>
      <c r="J324" s="26"/>
    </row>
    <row r="325" spans="1:10" ht="12.75" customHeight="1">
      <c r="A325" s="26"/>
      <c r="B325" s="26"/>
      <c r="C325" s="26"/>
      <c r="D325" s="26"/>
      <c r="E325" s="26"/>
      <c r="F325" s="26"/>
      <c r="G325" s="26"/>
      <c r="I325" s="26"/>
      <c r="J325" s="26"/>
    </row>
    <row r="326" spans="1:10" ht="12.75" customHeight="1">
      <c r="A326" s="26"/>
      <c r="B326" s="26"/>
      <c r="C326" s="26"/>
      <c r="D326" s="26"/>
      <c r="E326" s="26"/>
      <c r="F326" s="26"/>
      <c r="G326" s="26"/>
      <c r="I326" s="26"/>
      <c r="J326" s="26"/>
    </row>
    <row r="327" spans="1:10" ht="12.75" customHeight="1">
      <c r="A327" s="26"/>
      <c r="B327" s="26"/>
      <c r="C327" s="26"/>
      <c r="D327" s="26"/>
      <c r="E327" s="26"/>
      <c r="F327" s="26"/>
      <c r="G327" s="26"/>
      <c r="I327" s="26"/>
      <c r="J327" s="26"/>
    </row>
    <row r="328" spans="1:10" ht="12.75" customHeight="1">
      <c r="A328" s="26"/>
      <c r="B328" s="26"/>
      <c r="C328" s="26"/>
      <c r="D328" s="26"/>
      <c r="E328" s="26"/>
      <c r="F328" s="26"/>
      <c r="G328" s="26"/>
      <c r="I328" s="26"/>
      <c r="J328" s="26"/>
    </row>
    <row r="329" spans="1:10" ht="12.75" customHeight="1">
      <c r="A329" s="26"/>
      <c r="B329" s="26"/>
      <c r="C329" s="26"/>
      <c r="D329" s="26"/>
      <c r="E329" s="26"/>
      <c r="F329" s="26"/>
      <c r="G329" s="26"/>
      <c r="I329" s="26"/>
      <c r="J329" s="26"/>
    </row>
    <row r="330" spans="1:10" ht="12.75" customHeight="1">
      <c r="A330" s="26"/>
      <c r="B330" s="26"/>
      <c r="C330" s="26"/>
      <c r="D330" s="26"/>
      <c r="E330" s="26"/>
      <c r="F330" s="26"/>
      <c r="G330" s="26"/>
      <c r="I330" s="26"/>
      <c r="J330" s="26"/>
    </row>
    <row r="331" spans="1:10" ht="12.75" customHeight="1">
      <c r="A331" s="26"/>
      <c r="B331" s="26"/>
      <c r="C331" s="26"/>
      <c r="D331" s="26"/>
      <c r="E331" s="26"/>
      <c r="F331" s="26"/>
      <c r="G331" s="26"/>
      <c r="I331" s="26"/>
      <c r="J331" s="26"/>
    </row>
    <row r="332" spans="1:10" ht="12.75" customHeight="1">
      <c r="A332" s="26"/>
      <c r="B332" s="26"/>
      <c r="C332" s="26"/>
      <c r="D332" s="26"/>
      <c r="E332" s="26"/>
      <c r="F332" s="26"/>
      <c r="G332" s="26"/>
      <c r="I332" s="26"/>
      <c r="J332" s="26"/>
    </row>
    <row r="333" spans="1:10" ht="12.75" customHeight="1">
      <c r="A333" s="26"/>
      <c r="B333" s="26"/>
      <c r="C333" s="26"/>
      <c r="D333" s="26"/>
      <c r="E333" s="26"/>
      <c r="F333" s="26"/>
      <c r="G333" s="26"/>
      <c r="I333" s="26"/>
      <c r="J333" s="26"/>
    </row>
    <row r="334" spans="1:10" ht="12.75" customHeight="1">
      <c r="A334" s="26"/>
      <c r="B334" s="26"/>
      <c r="C334" s="26"/>
      <c r="D334" s="26"/>
      <c r="E334" s="26"/>
      <c r="F334" s="26"/>
      <c r="G334" s="26"/>
      <c r="I334" s="26"/>
      <c r="J334" s="26"/>
    </row>
    <row r="335" spans="1:10" ht="12.75" customHeight="1">
      <c r="A335" s="26"/>
      <c r="B335" s="26"/>
      <c r="C335" s="26"/>
      <c r="D335" s="26"/>
      <c r="E335" s="26"/>
      <c r="F335" s="26"/>
      <c r="G335" s="26"/>
      <c r="I335" s="26"/>
      <c r="J335" s="26"/>
    </row>
    <row r="336" spans="1:10" ht="12.75" customHeight="1">
      <c r="A336" s="26"/>
      <c r="B336" s="26"/>
      <c r="C336" s="26"/>
      <c r="D336" s="26"/>
      <c r="E336" s="26"/>
      <c r="F336" s="26"/>
      <c r="G336" s="26"/>
      <c r="I336" s="26"/>
      <c r="J336" s="26"/>
    </row>
    <row r="337" spans="1:10" ht="12.75" customHeight="1">
      <c r="A337" s="26"/>
      <c r="B337" s="26"/>
      <c r="C337" s="26"/>
      <c r="D337" s="26"/>
      <c r="E337" s="26"/>
      <c r="F337" s="26"/>
      <c r="G337" s="26"/>
      <c r="I337" s="26"/>
      <c r="J337" s="26"/>
    </row>
    <row r="338" spans="1:10" ht="12.75" customHeight="1">
      <c r="A338" s="26"/>
      <c r="B338" s="26"/>
      <c r="C338" s="26"/>
      <c r="D338" s="26"/>
      <c r="E338" s="26"/>
      <c r="F338" s="26"/>
      <c r="G338" s="26"/>
      <c r="I338" s="26"/>
      <c r="J338" s="26"/>
    </row>
    <row r="339" spans="1:10" ht="12.75" customHeight="1">
      <c r="A339" s="26"/>
      <c r="B339" s="26"/>
      <c r="C339" s="26"/>
      <c r="D339" s="26"/>
      <c r="E339" s="26"/>
      <c r="F339" s="26"/>
      <c r="G339" s="26"/>
      <c r="I339" s="26"/>
      <c r="J339" s="26"/>
    </row>
    <row r="340" spans="1:10" ht="12.75" customHeight="1">
      <c r="A340" s="26"/>
      <c r="B340" s="26"/>
      <c r="C340" s="26"/>
      <c r="D340" s="26"/>
      <c r="E340" s="26"/>
      <c r="F340" s="26"/>
      <c r="G340" s="26"/>
      <c r="I340" s="26"/>
      <c r="J340" s="26"/>
    </row>
    <row r="341" spans="1:10" ht="12.75" customHeight="1">
      <c r="A341" s="26"/>
      <c r="B341" s="26"/>
      <c r="C341" s="26"/>
      <c r="D341" s="26"/>
      <c r="E341" s="26"/>
      <c r="F341" s="26"/>
      <c r="G341" s="26"/>
      <c r="I341" s="26"/>
      <c r="J341" s="26"/>
    </row>
    <row r="342" spans="1:10" ht="12.75" customHeight="1">
      <c r="A342" s="26"/>
      <c r="B342" s="26"/>
      <c r="C342" s="26"/>
      <c r="D342" s="26"/>
      <c r="E342" s="26"/>
      <c r="F342" s="26"/>
      <c r="G342" s="26"/>
      <c r="I342" s="26"/>
      <c r="J342" s="26"/>
    </row>
    <row r="343" spans="1:10" ht="12.75" customHeight="1">
      <c r="A343" s="26"/>
      <c r="B343" s="26"/>
      <c r="C343" s="26"/>
      <c r="D343" s="26"/>
      <c r="E343" s="26"/>
      <c r="F343" s="26"/>
      <c r="G343" s="26"/>
      <c r="I343" s="26"/>
      <c r="J343" s="26"/>
    </row>
    <row r="344" spans="1:10" ht="12.75" customHeight="1">
      <c r="A344" s="26"/>
      <c r="B344" s="26"/>
      <c r="C344" s="26"/>
      <c r="D344" s="26"/>
      <c r="E344" s="26"/>
      <c r="F344" s="26"/>
      <c r="G344" s="26"/>
      <c r="I344" s="26"/>
      <c r="J344" s="26"/>
    </row>
    <row r="345" spans="1:10" ht="12.75" customHeight="1">
      <c r="A345" s="26"/>
      <c r="B345" s="26"/>
      <c r="C345" s="26"/>
      <c r="D345" s="26"/>
      <c r="E345" s="26"/>
      <c r="F345" s="26"/>
      <c r="G345" s="26"/>
      <c r="I345" s="26"/>
      <c r="J345" s="26"/>
    </row>
    <row r="346" spans="1:10" ht="12.75" customHeight="1">
      <c r="A346" s="26"/>
      <c r="B346" s="26"/>
      <c r="C346" s="26"/>
      <c r="D346" s="26"/>
      <c r="E346" s="26"/>
      <c r="F346" s="26"/>
      <c r="G346" s="26"/>
      <c r="I346" s="26"/>
      <c r="J346" s="26"/>
    </row>
    <row r="347" spans="1:10" ht="12.75" customHeight="1">
      <c r="A347" s="26"/>
      <c r="B347" s="26"/>
      <c r="C347" s="26"/>
      <c r="D347" s="26"/>
      <c r="E347" s="26"/>
      <c r="F347" s="26"/>
      <c r="G347" s="26"/>
      <c r="I347" s="26"/>
      <c r="J347" s="26"/>
    </row>
    <row r="348" spans="1:10" ht="12.75" customHeight="1">
      <c r="A348" s="26"/>
      <c r="B348" s="26"/>
      <c r="C348" s="26"/>
      <c r="D348" s="26"/>
      <c r="E348" s="26"/>
      <c r="F348" s="26"/>
      <c r="G348" s="26"/>
      <c r="I348" s="26"/>
      <c r="J348" s="26"/>
    </row>
    <row r="349" spans="1:10" ht="12.75" customHeight="1">
      <c r="A349" s="26"/>
      <c r="B349" s="26"/>
      <c r="C349" s="26"/>
      <c r="D349" s="26"/>
      <c r="E349" s="26"/>
      <c r="F349" s="26"/>
      <c r="G349" s="26"/>
      <c r="I349" s="26"/>
      <c r="J349" s="26"/>
    </row>
    <row r="350" spans="1:10" ht="12.75" customHeight="1">
      <c r="A350" s="26"/>
      <c r="B350" s="26"/>
      <c r="C350" s="26"/>
      <c r="D350" s="26"/>
      <c r="E350" s="26"/>
      <c r="F350" s="26"/>
      <c r="G350" s="26"/>
      <c r="I350" s="26"/>
      <c r="J350" s="26"/>
    </row>
    <row r="351" spans="1:10" ht="12.75" customHeight="1">
      <c r="A351" s="26"/>
      <c r="B351" s="26"/>
      <c r="C351" s="26"/>
      <c r="D351" s="26"/>
      <c r="E351" s="26"/>
      <c r="F351" s="26"/>
      <c r="G351" s="26"/>
      <c r="I351" s="26"/>
      <c r="J351" s="26"/>
    </row>
    <row r="352" spans="1:10" ht="12.75" customHeight="1">
      <c r="A352" s="26"/>
      <c r="B352" s="26"/>
      <c r="C352" s="26"/>
      <c r="D352" s="26"/>
      <c r="E352" s="26"/>
      <c r="F352" s="26"/>
      <c r="G352" s="26"/>
      <c r="I352" s="26"/>
      <c r="J352" s="26"/>
    </row>
    <row r="353" spans="1:10" ht="12.75" customHeight="1">
      <c r="A353" s="26"/>
      <c r="B353" s="26"/>
      <c r="C353" s="26"/>
      <c r="D353" s="26"/>
      <c r="E353" s="26"/>
      <c r="F353" s="26"/>
      <c r="G353" s="26"/>
      <c r="I353" s="26"/>
      <c r="J353" s="26"/>
    </row>
    <row r="354" spans="1:10" ht="12.75" customHeight="1">
      <c r="A354" s="26"/>
      <c r="B354" s="26"/>
      <c r="C354" s="26"/>
      <c r="D354" s="26"/>
      <c r="E354" s="26"/>
      <c r="F354" s="26"/>
      <c r="G354" s="26"/>
      <c r="I354" s="26"/>
      <c r="J354" s="26"/>
    </row>
    <row r="355" spans="1:10" ht="12.75" customHeight="1">
      <c r="A355" s="26"/>
      <c r="B355" s="26"/>
      <c r="C355" s="26"/>
      <c r="D355" s="26"/>
      <c r="E355" s="26"/>
      <c r="F355" s="26"/>
      <c r="G355" s="26"/>
      <c r="I355" s="26"/>
      <c r="J355" s="26"/>
    </row>
    <row r="356" spans="1:10" ht="12.75" customHeight="1">
      <c r="A356" s="26"/>
      <c r="B356" s="26"/>
      <c r="C356" s="26"/>
      <c r="D356" s="26"/>
      <c r="E356" s="26"/>
      <c r="F356" s="26"/>
      <c r="G356" s="26"/>
      <c r="I356" s="26"/>
      <c r="J356" s="26"/>
    </row>
    <row r="357" spans="1:10" ht="12.75" customHeight="1">
      <c r="A357" s="26"/>
      <c r="B357" s="26"/>
      <c r="C357" s="26"/>
      <c r="D357" s="26"/>
      <c r="E357" s="26"/>
      <c r="F357" s="26"/>
      <c r="G357" s="26"/>
      <c r="I357" s="26"/>
      <c r="J357" s="26"/>
    </row>
    <row r="358" spans="1:10" ht="12.75" customHeight="1">
      <c r="A358" s="26"/>
      <c r="B358" s="26"/>
      <c r="C358" s="26"/>
      <c r="D358" s="26"/>
      <c r="E358" s="26"/>
      <c r="F358" s="26"/>
      <c r="G358" s="26"/>
      <c r="I358" s="26"/>
      <c r="J358" s="26"/>
    </row>
    <row r="359" spans="1:10" ht="12.75" customHeight="1">
      <c r="A359" s="26"/>
      <c r="B359" s="26"/>
      <c r="C359" s="26"/>
      <c r="D359" s="26"/>
      <c r="E359" s="26"/>
      <c r="F359" s="26"/>
      <c r="G359" s="26"/>
      <c r="I359" s="26"/>
      <c r="J359" s="26"/>
    </row>
    <row r="360" spans="1:10" ht="12.75" customHeight="1">
      <c r="A360" s="26"/>
      <c r="B360" s="26"/>
      <c r="C360" s="26"/>
      <c r="D360" s="26"/>
      <c r="E360" s="26"/>
      <c r="F360" s="26"/>
      <c r="G360" s="26"/>
      <c r="I360" s="26"/>
      <c r="J360" s="26"/>
    </row>
    <row r="361" spans="1:10" ht="12.75" customHeight="1">
      <c r="A361" s="26"/>
      <c r="B361" s="26"/>
      <c r="C361" s="26"/>
      <c r="D361" s="26"/>
      <c r="E361" s="26"/>
      <c r="F361" s="26"/>
      <c r="G361" s="26"/>
      <c r="I361" s="26"/>
      <c r="J361" s="26"/>
    </row>
    <row r="362" spans="1:10" ht="12.75" customHeight="1">
      <c r="A362" s="26"/>
      <c r="B362" s="26"/>
      <c r="C362" s="26"/>
      <c r="D362" s="26"/>
      <c r="E362" s="26"/>
      <c r="F362" s="26"/>
      <c r="G362" s="26"/>
      <c r="I362" s="26"/>
      <c r="J362" s="26"/>
    </row>
    <row r="363" spans="1:10" ht="12.75" customHeight="1">
      <c r="A363" s="26"/>
      <c r="B363" s="26"/>
      <c r="C363" s="26"/>
      <c r="D363" s="26"/>
      <c r="E363" s="26"/>
      <c r="F363" s="26"/>
      <c r="G363" s="26"/>
      <c r="I363" s="26"/>
      <c r="J363" s="26"/>
    </row>
    <row r="364" spans="1:10" ht="12.75" customHeight="1">
      <c r="A364" s="26"/>
      <c r="B364" s="26"/>
      <c r="C364" s="26"/>
      <c r="D364" s="26"/>
      <c r="E364" s="26"/>
      <c r="F364" s="26"/>
      <c r="G364" s="26"/>
      <c r="I364" s="26"/>
      <c r="J364" s="26"/>
    </row>
    <row r="365" spans="1:10" ht="12.75" customHeight="1">
      <c r="A365" s="26"/>
      <c r="B365" s="26"/>
      <c r="C365" s="26"/>
      <c r="D365" s="26"/>
      <c r="E365" s="26"/>
      <c r="F365" s="26"/>
      <c r="G365" s="26"/>
      <c r="I365" s="26"/>
      <c r="J365" s="26"/>
    </row>
    <row r="366" spans="1:10" ht="12.75" customHeight="1">
      <c r="A366" s="26"/>
      <c r="B366" s="26"/>
      <c r="C366" s="26"/>
      <c r="D366" s="26"/>
      <c r="E366" s="26"/>
      <c r="F366" s="26"/>
      <c r="G366" s="26"/>
      <c r="I366" s="26"/>
      <c r="J366" s="26"/>
    </row>
    <row r="367" spans="1:10" ht="12.75" customHeight="1">
      <c r="A367" s="26"/>
      <c r="B367" s="26"/>
      <c r="C367" s="26"/>
      <c r="D367" s="26"/>
      <c r="E367" s="26"/>
      <c r="F367" s="26"/>
      <c r="G367" s="26"/>
      <c r="I367" s="26"/>
      <c r="J367" s="26"/>
    </row>
    <row r="368" spans="1:10" ht="12.75" customHeight="1">
      <c r="A368" s="26"/>
      <c r="B368" s="26"/>
      <c r="C368" s="26"/>
      <c r="D368" s="26"/>
      <c r="E368" s="26"/>
      <c r="F368" s="26"/>
      <c r="G368" s="26"/>
      <c r="I368" s="26"/>
      <c r="J368" s="26"/>
    </row>
    <row r="369" spans="1:10" ht="12.75" customHeight="1">
      <c r="A369" s="26"/>
      <c r="B369" s="26"/>
      <c r="C369" s="26"/>
      <c r="D369" s="26"/>
      <c r="E369" s="26"/>
      <c r="F369" s="26"/>
      <c r="G369" s="26"/>
      <c r="I369" s="26"/>
      <c r="J369" s="26"/>
    </row>
    <row r="370" spans="1:10" ht="12.75" customHeight="1">
      <c r="A370" s="26"/>
      <c r="B370" s="26"/>
      <c r="C370" s="26"/>
      <c r="D370" s="26"/>
      <c r="E370" s="26"/>
      <c r="F370" s="26"/>
      <c r="G370" s="26"/>
      <c r="I370" s="26"/>
      <c r="J370" s="26"/>
    </row>
    <row r="371" spans="1:10" ht="12.75" customHeight="1">
      <c r="A371" s="26"/>
      <c r="B371" s="26"/>
      <c r="C371" s="26"/>
      <c r="D371" s="26"/>
      <c r="E371" s="26"/>
      <c r="F371" s="26"/>
      <c r="G371" s="26"/>
      <c r="I371" s="26"/>
      <c r="J371" s="26"/>
    </row>
    <row r="372" spans="1:10" ht="12.75" customHeight="1">
      <c r="A372" s="26"/>
      <c r="B372" s="26"/>
      <c r="C372" s="26"/>
      <c r="D372" s="26"/>
      <c r="E372" s="26"/>
      <c r="F372" s="26"/>
      <c r="G372" s="26"/>
      <c r="I372" s="26"/>
      <c r="J372" s="26"/>
    </row>
    <row r="373" spans="1:10" ht="12.75" customHeight="1">
      <c r="A373" s="26"/>
      <c r="B373" s="26"/>
      <c r="C373" s="26"/>
      <c r="D373" s="26"/>
      <c r="E373" s="26"/>
      <c r="F373" s="26"/>
      <c r="G373" s="26"/>
      <c r="I373" s="26"/>
      <c r="J373" s="26"/>
    </row>
    <row r="374" spans="1:10" ht="12.75" customHeight="1">
      <c r="A374" s="26"/>
      <c r="B374" s="26"/>
      <c r="C374" s="26"/>
      <c r="D374" s="26"/>
      <c r="E374" s="26"/>
      <c r="F374" s="26"/>
      <c r="G374" s="26"/>
      <c r="I374" s="26"/>
      <c r="J374" s="26"/>
    </row>
    <row r="375" spans="1:10" ht="12.75" customHeight="1">
      <c r="A375" s="26"/>
      <c r="B375" s="26"/>
      <c r="C375" s="26"/>
      <c r="D375" s="26"/>
      <c r="E375" s="26"/>
      <c r="F375" s="26"/>
      <c r="G375" s="26"/>
      <c r="I375" s="26"/>
      <c r="J375" s="26"/>
    </row>
    <row r="376" spans="1:10" ht="12.75" customHeight="1">
      <c r="A376" s="26"/>
      <c r="B376" s="26"/>
      <c r="C376" s="26"/>
      <c r="D376" s="26"/>
      <c r="E376" s="26"/>
      <c r="F376" s="26"/>
      <c r="G376" s="26"/>
      <c r="I376" s="26"/>
      <c r="J376" s="26"/>
    </row>
    <row r="377" spans="1:10" ht="12.75" customHeight="1">
      <c r="A377" s="26"/>
      <c r="B377" s="26"/>
      <c r="C377" s="26"/>
      <c r="D377" s="26"/>
      <c r="E377" s="26"/>
      <c r="F377" s="26"/>
      <c r="G377" s="26"/>
      <c r="I377" s="26"/>
      <c r="J377" s="26"/>
    </row>
    <row r="378" spans="1:10" ht="12.75" customHeight="1">
      <c r="A378" s="26"/>
      <c r="B378" s="26"/>
      <c r="C378" s="26"/>
      <c r="D378" s="26"/>
      <c r="E378" s="26"/>
      <c r="F378" s="26"/>
      <c r="G378" s="26"/>
      <c r="I378" s="26"/>
      <c r="J378" s="26"/>
    </row>
    <row r="379" spans="1:10" ht="12.75" customHeight="1">
      <c r="A379" s="26"/>
      <c r="B379" s="26"/>
      <c r="C379" s="26"/>
      <c r="D379" s="26"/>
      <c r="E379" s="26"/>
      <c r="F379" s="26"/>
      <c r="G379" s="26"/>
      <c r="I379" s="26"/>
      <c r="J379" s="26"/>
    </row>
    <row r="380" spans="1:10" ht="12.75" customHeight="1">
      <c r="A380" s="26"/>
      <c r="B380" s="26"/>
      <c r="C380" s="26"/>
      <c r="D380" s="26"/>
      <c r="E380" s="26"/>
      <c r="F380" s="26"/>
      <c r="G380" s="26"/>
      <c r="I380" s="26"/>
      <c r="J380" s="26"/>
    </row>
    <row r="381" spans="1:10" ht="12.75" customHeight="1">
      <c r="A381" s="26"/>
      <c r="B381" s="26"/>
      <c r="C381" s="26"/>
      <c r="D381" s="26"/>
      <c r="E381" s="26"/>
      <c r="F381" s="26"/>
      <c r="G381" s="26"/>
      <c r="I381" s="26"/>
      <c r="J381" s="26"/>
    </row>
    <row r="382" spans="1:10" ht="12.75" customHeight="1">
      <c r="A382" s="26"/>
      <c r="B382" s="26"/>
      <c r="C382" s="26"/>
      <c r="D382" s="26"/>
      <c r="E382" s="26"/>
      <c r="F382" s="26"/>
      <c r="G382" s="26"/>
      <c r="I382" s="26"/>
      <c r="J382" s="26"/>
    </row>
    <row r="383" spans="1:10" ht="12.75" customHeight="1">
      <c r="A383" s="26"/>
      <c r="B383" s="26"/>
      <c r="C383" s="26"/>
      <c r="D383" s="26"/>
      <c r="E383" s="26"/>
      <c r="F383" s="26"/>
      <c r="G383" s="26"/>
      <c r="I383" s="26"/>
      <c r="J383" s="26"/>
    </row>
    <row r="384" spans="1:10" ht="12.75" customHeight="1">
      <c r="A384" s="26"/>
      <c r="B384" s="26"/>
      <c r="C384" s="26"/>
      <c r="D384" s="26"/>
      <c r="E384" s="26"/>
      <c r="F384" s="26"/>
      <c r="G384" s="26"/>
      <c r="I384" s="26"/>
      <c r="J384" s="26"/>
    </row>
    <row r="385" spans="1:10" ht="12.75" customHeight="1">
      <c r="A385" s="26"/>
      <c r="B385" s="26"/>
      <c r="C385" s="26"/>
      <c r="D385" s="26"/>
      <c r="E385" s="26"/>
      <c r="F385" s="26"/>
      <c r="G385" s="26"/>
      <c r="I385" s="26"/>
      <c r="J385" s="26"/>
    </row>
    <row r="386" spans="1:10" ht="12.75" customHeight="1">
      <c r="A386" s="26"/>
      <c r="B386" s="26"/>
      <c r="C386" s="26"/>
      <c r="D386" s="26"/>
      <c r="E386" s="26"/>
      <c r="F386" s="26"/>
      <c r="G386" s="26"/>
      <c r="I386" s="26"/>
      <c r="J386" s="26"/>
    </row>
    <row r="387" spans="1:10" ht="12.75" customHeight="1">
      <c r="A387" s="26"/>
      <c r="B387" s="26"/>
      <c r="C387" s="26"/>
      <c r="D387" s="26"/>
      <c r="E387" s="26"/>
      <c r="F387" s="26"/>
      <c r="G387" s="26"/>
      <c r="I387" s="26"/>
      <c r="J387" s="26"/>
    </row>
    <row r="388" spans="1:10" ht="12.75" customHeight="1">
      <c r="A388" s="26"/>
      <c r="B388" s="26"/>
      <c r="C388" s="26"/>
      <c r="D388" s="26"/>
      <c r="E388" s="26"/>
      <c r="F388" s="26"/>
      <c r="G388" s="26"/>
      <c r="I388" s="26"/>
      <c r="J388" s="26"/>
    </row>
    <row r="389" spans="1:10" ht="12.75" customHeight="1">
      <c r="A389" s="26"/>
      <c r="B389" s="26"/>
      <c r="C389" s="26"/>
      <c r="D389" s="26"/>
      <c r="E389" s="26"/>
      <c r="F389" s="26"/>
      <c r="G389" s="26"/>
      <c r="I389" s="26"/>
      <c r="J389" s="26"/>
    </row>
    <row r="390" spans="1:10" ht="12.75" customHeight="1">
      <c r="A390" s="26"/>
      <c r="B390" s="26"/>
      <c r="C390" s="26"/>
      <c r="D390" s="26"/>
      <c r="E390" s="26"/>
      <c r="F390" s="26"/>
      <c r="G390" s="26"/>
      <c r="I390" s="26"/>
      <c r="J390" s="26"/>
    </row>
    <row r="391" spans="1:10" ht="12.75" customHeight="1">
      <c r="A391" s="26"/>
      <c r="B391" s="26"/>
      <c r="C391" s="26"/>
      <c r="D391" s="26"/>
      <c r="E391" s="26"/>
      <c r="F391" s="26"/>
      <c r="G391" s="26"/>
      <c r="I391" s="26"/>
      <c r="J391" s="26"/>
    </row>
    <row r="392" spans="1:10" ht="12.75" customHeight="1">
      <c r="A392" s="26"/>
      <c r="B392" s="26"/>
      <c r="C392" s="26"/>
      <c r="D392" s="26"/>
      <c r="E392" s="26"/>
      <c r="F392" s="26"/>
      <c r="G392" s="26"/>
      <c r="I392" s="26"/>
      <c r="J392" s="26"/>
    </row>
    <row r="393" spans="1:10" ht="12.75" customHeight="1">
      <c r="A393" s="26"/>
      <c r="B393" s="26"/>
      <c r="C393" s="26"/>
      <c r="D393" s="26"/>
      <c r="E393" s="26"/>
      <c r="F393" s="26"/>
      <c r="G393" s="26"/>
      <c r="I393" s="26"/>
      <c r="J393" s="26"/>
    </row>
    <row r="394" spans="1:10" ht="12.75" customHeight="1">
      <c r="A394" s="26"/>
      <c r="B394" s="26"/>
      <c r="C394" s="26"/>
      <c r="D394" s="26"/>
      <c r="E394" s="26"/>
      <c r="F394" s="26"/>
      <c r="G394" s="26"/>
      <c r="I394" s="26"/>
      <c r="J394" s="26"/>
    </row>
    <row r="395" spans="1:10" ht="12.75" customHeight="1">
      <c r="A395" s="26"/>
      <c r="B395" s="26"/>
      <c r="C395" s="26"/>
      <c r="D395" s="26"/>
      <c r="E395" s="26"/>
      <c r="F395" s="26"/>
      <c r="G395" s="26"/>
      <c r="I395" s="26"/>
      <c r="J395" s="26"/>
    </row>
    <row r="396" spans="1:10" ht="12.75" customHeight="1">
      <c r="A396" s="26"/>
      <c r="B396" s="26"/>
      <c r="C396" s="26"/>
      <c r="D396" s="26"/>
      <c r="E396" s="26"/>
      <c r="F396" s="26"/>
      <c r="G396" s="26"/>
      <c r="I396" s="26"/>
      <c r="J396" s="26"/>
    </row>
    <row r="397" spans="1:10" ht="12.75" customHeight="1">
      <c r="A397" s="26"/>
      <c r="B397" s="26"/>
      <c r="C397" s="26"/>
      <c r="D397" s="26"/>
      <c r="E397" s="26"/>
      <c r="F397" s="26"/>
      <c r="G397" s="26"/>
      <c r="I397" s="26"/>
      <c r="J397" s="26"/>
    </row>
    <row r="398" spans="1:10" ht="12.75" customHeight="1">
      <c r="A398" s="26"/>
      <c r="B398" s="26"/>
      <c r="C398" s="26"/>
      <c r="D398" s="26"/>
      <c r="E398" s="26"/>
      <c r="F398" s="26"/>
      <c r="G398" s="26"/>
      <c r="I398" s="26"/>
      <c r="J398" s="26"/>
    </row>
    <row r="399" spans="1:10" ht="12.75" customHeight="1">
      <c r="A399" s="26"/>
      <c r="B399" s="26"/>
      <c r="C399" s="26"/>
      <c r="D399" s="26"/>
      <c r="E399" s="26"/>
      <c r="F399" s="26"/>
      <c r="G399" s="26"/>
      <c r="I399" s="26"/>
      <c r="J399" s="26"/>
    </row>
    <row r="400" spans="1:10" ht="12.75" customHeight="1">
      <c r="A400" s="26"/>
      <c r="B400" s="26"/>
      <c r="C400" s="26"/>
      <c r="D400" s="26"/>
      <c r="E400" s="26"/>
      <c r="F400" s="26"/>
      <c r="G400" s="26"/>
      <c r="I400" s="26"/>
      <c r="J400" s="26"/>
    </row>
    <row r="401" spans="1:10" ht="12.75" customHeight="1">
      <c r="A401" s="26"/>
      <c r="B401" s="26"/>
      <c r="C401" s="26"/>
      <c r="D401" s="26"/>
      <c r="E401" s="26"/>
      <c r="F401" s="26"/>
      <c r="G401" s="26"/>
      <c r="I401" s="26"/>
      <c r="J401" s="26"/>
    </row>
    <row r="402" spans="1:10" ht="12.75" customHeight="1">
      <c r="A402" s="26"/>
      <c r="B402" s="26"/>
      <c r="C402" s="26"/>
      <c r="D402" s="26"/>
      <c r="E402" s="26"/>
      <c r="F402" s="26"/>
      <c r="G402" s="26"/>
      <c r="I402" s="26"/>
      <c r="J402" s="26"/>
    </row>
    <row r="403" spans="1:10" ht="12.75" customHeight="1">
      <c r="A403" s="26"/>
      <c r="B403" s="26"/>
      <c r="C403" s="26"/>
      <c r="D403" s="26"/>
      <c r="E403" s="26"/>
      <c r="F403" s="26"/>
      <c r="G403" s="26"/>
      <c r="I403" s="26"/>
      <c r="J403" s="26"/>
    </row>
    <row r="404" spans="1:10" ht="12.75" customHeight="1">
      <c r="A404" s="26"/>
      <c r="B404" s="26"/>
      <c r="C404" s="26"/>
      <c r="D404" s="26"/>
      <c r="E404" s="26"/>
      <c r="F404" s="26"/>
      <c r="G404" s="26"/>
      <c r="I404" s="26"/>
      <c r="J404" s="26"/>
    </row>
    <row r="405" spans="1:10" ht="12.75" customHeight="1">
      <c r="A405" s="26"/>
      <c r="B405" s="26"/>
      <c r="C405" s="26"/>
      <c r="D405" s="26"/>
      <c r="E405" s="26"/>
      <c r="F405" s="26"/>
      <c r="G405" s="26"/>
      <c r="I405" s="26"/>
      <c r="J405" s="26"/>
    </row>
    <row r="406" spans="1:10" ht="12.75" customHeight="1">
      <c r="A406" s="26"/>
      <c r="B406" s="26"/>
      <c r="C406" s="26"/>
      <c r="D406" s="26"/>
      <c r="E406" s="26"/>
      <c r="F406" s="26"/>
      <c r="G406" s="26"/>
      <c r="I406" s="26"/>
      <c r="J406" s="26"/>
    </row>
    <row r="407" spans="1:10" ht="12.75" customHeight="1">
      <c r="A407" s="26"/>
      <c r="B407" s="26"/>
      <c r="C407" s="26"/>
      <c r="D407" s="26"/>
      <c r="E407" s="26"/>
      <c r="F407" s="26"/>
      <c r="G407" s="26"/>
      <c r="I407" s="26"/>
      <c r="J407" s="26"/>
    </row>
    <row r="408" spans="1:10" ht="12.75" customHeight="1">
      <c r="A408" s="26"/>
      <c r="B408" s="26"/>
      <c r="C408" s="26"/>
      <c r="D408" s="26"/>
      <c r="E408" s="26"/>
      <c r="F408" s="26"/>
      <c r="G408" s="26"/>
      <c r="I408" s="26"/>
      <c r="J408" s="26"/>
    </row>
    <row r="409" spans="1:10" ht="12.75" customHeight="1">
      <c r="A409" s="26"/>
      <c r="B409" s="26"/>
      <c r="C409" s="26"/>
      <c r="D409" s="26"/>
      <c r="E409" s="26"/>
      <c r="F409" s="26"/>
      <c r="G409" s="26"/>
      <c r="I409" s="26"/>
      <c r="J409" s="26"/>
    </row>
    <row r="410" spans="1:10" ht="12.75" customHeight="1">
      <c r="A410" s="26"/>
      <c r="B410" s="26"/>
      <c r="C410" s="26"/>
      <c r="D410" s="26"/>
      <c r="E410" s="26"/>
      <c r="F410" s="26"/>
      <c r="G410" s="26"/>
      <c r="I410" s="26"/>
      <c r="J410" s="26"/>
    </row>
    <row r="411" spans="1:10" ht="12.75" customHeight="1">
      <c r="A411" s="26"/>
      <c r="B411" s="26"/>
      <c r="C411" s="26"/>
      <c r="D411" s="26"/>
      <c r="E411" s="26"/>
      <c r="F411" s="26"/>
      <c r="G411" s="26"/>
      <c r="I411" s="26"/>
      <c r="J411" s="26"/>
    </row>
    <row r="412" spans="1:10" ht="12.75" customHeight="1">
      <c r="A412" s="26"/>
      <c r="B412" s="26"/>
      <c r="C412" s="26"/>
      <c r="D412" s="26"/>
      <c r="E412" s="26"/>
      <c r="F412" s="26"/>
      <c r="G412" s="26"/>
      <c r="I412" s="26"/>
      <c r="J412" s="26"/>
    </row>
    <row r="413" spans="1:10" ht="12.75" customHeight="1">
      <c r="A413" s="26"/>
      <c r="B413" s="26"/>
      <c r="C413" s="26"/>
      <c r="D413" s="26"/>
      <c r="E413" s="26"/>
      <c r="F413" s="26"/>
      <c r="G413" s="26"/>
      <c r="I413" s="26"/>
      <c r="J413" s="26"/>
    </row>
    <row r="414" spans="1:10" ht="12.75" customHeight="1">
      <c r="A414" s="26"/>
      <c r="B414" s="26"/>
      <c r="C414" s="26"/>
      <c r="D414" s="26"/>
      <c r="E414" s="26"/>
      <c r="F414" s="26"/>
      <c r="G414" s="26"/>
      <c r="I414" s="26"/>
      <c r="J414" s="26"/>
    </row>
    <row r="415" spans="1:10" ht="12.75" customHeight="1">
      <c r="A415" s="26"/>
      <c r="B415" s="26"/>
      <c r="C415" s="26"/>
      <c r="D415" s="26"/>
      <c r="E415" s="26"/>
      <c r="F415" s="26"/>
      <c r="G415" s="26"/>
      <c r="I415" s="26"/>
      <c r="J415" s="26"/>
    </row>
    <row r="416" spans="1:10" ht="12.75" customHeight="1">
      <c r="A416" s="26"/>
      <c r="B416" s="26"/>
      <c r="C416" s="26"/>
      <c r="D416" s="26"/>
      <c r="E416" s="26"/>
      <c r="F416" s="26"/>
      <c r="G416" s="26"/>
      <c r="I416" s="26"/>
      <c r="J416" s="26"/>
    </row>
    <row r="417" spans="1:10" ht="12.75" customHeight="1">
      <c r="A417" s="26"/>
      <c r="B417" s="26"/>
      <c r="C417" s="26"/>
      <c r="D417" s="26"/>
      <c r="E417" s="26"/>
      <c r="F417" s="26"/>
      <c r="G417" s="26"/>
      <c r="I417" s="26"/>
      <c r="J417" s="26"/>
    </row>
    <row r="418" spans="1:10" ht="12.75" customHeight="1">
      <c r="A418" s="26"/>
      <c r="B418" s="26"/>
      <c r="C418" s="26"/>
      <c r="D418" s="26"/>
      <c r="E418" s="26"/>
      <c r="F418" s="26"/>
      <c r="G418" s="26"/>
      <c r="I418" s="26"/>
      <c r="J418" s="26"/>
    </row>
    <row r="419" spans="1:10" ht="12.75" customHeight="1">
      <c r="A419" s="26"/>
      <c r="B419" s="26"/>
      <c r="C419" s="26"/>
      <c r="D419" s="26"/>
      <c r="E419" s="26"/>
      <c r="F419" s="26"/>
      <c r="G419" s="26"/>
      <c r="I419" s="26"/>
      <c r="J419" s="26"/>
    </row>
    <row r="420" spans="1:10" ht="12.75" customHeight="1">
      <c r="A420" s="26"/>
      <c r="B420" s="26"/>
      <c r="C420" s="26"/>
      <c r="D420" s="26"/>
      <c r="E420" s="26"/>
      <c r="F420" s="26"/>
      <c r="G420" s="26"/>
      <c r="I420" s="26"/>
      <c r="J420" s="26"/>
    </row>
    <row r="421" spans="1:10" ht="12.75" customHeight="1">
      <c r="A421" s="26"/>
      <c r="B421" s="26"/>
      <c r="C421" s="26"/>
      <c r="D421" s="26"/>
      <c r="E421" s="26"/>
      <c r="F421" s="26"/>
      <c r="G421" s="26"/>
      <c r="I421" s="26"/>
      <c r="J421" s="26"/>
    </row>
    <row r="422" spans="1:10" ht="12.75" customHeight="1">
      <c r="A422" s="26"/>
      <c r="B422" s="26"/>
      <c r="C422" s="26"/>
      <c r="D422" s="26"/>
      <c r="E422" s="26"/>
      <c r="F422" s="26"/>
      <c r="G422" s="26"/>
      <c r="I422" s="26"/>
      <c r="J422" s="26"/>
    </row>
    <row r="423" spans="1:10" ht="12.75" customHeight="1">
      <c r="A423" s="26"/>
      <c r="B423" s="26"/>
      <c r="C423" s="26"/>
      <c r="D423" s="26"/>
      <c r="E423" s="26"/>
      <c r="F423" s="26"/>
      <c r="G423" s="26"/>
      <c r="I423" s="26"/>
      <c r="J423" s="26"/>
    </row>
    <row r="424" spans="1:10" ht="12.75" customHeight="1">
      <c r="A424" s="26"/>
      <c r="B424" s="26"/>
      <c r="C424" s="26"/>
      <c r="D424" s="26"/>
      <c r="E424" s="26"/>
      <c r="F424" s="26"/>
      <c r="G424" s="26"/>
      <c r="I424" s="26"/>
      <c r="J424" s="26"/>
    </row>
    <row r="425" spans="1:10" ht="12.75" customHeight="1">
      <c r="A425" s="26"/>
      <c r="B425" s="26"/>
      <c r="C425" s="26"/>
      <c r="D425" s="26"/>
      <c r="E425" s="26"/>
      <c r="F425" s="26"/>
      <c r="G425" s="26"/>
      <c r="I425" s="26"/>
      <c r="J425" s="26"/>
    </row>
    <row r="426" spans="1:10" ht="12.75" customHeight="1">
      <c r="A426" s="26"/>
      <c r="B426" s="26"/>
      <c r="C426" s="26"/>
      <c r="D426" s="26"/>
      <c r="E426" s="26"/>
      <c r="F426" s="26"/>
      <c r="G426" s="26"/>
      <c r="I426" s="26"/>
      <c r="J426" s="26"/>
    </row>
    <row r="427" spans="1:10" ht="12.75" customHeight="1">
      <c r="A427" s="26"/>
      <c r="B427" s="26"/>
      <c r="C427" s="26"/>
      <c r="D427" s="26"/>
      <c r="E427" s="26"/>
      <c r="F427" s="26"/>
      <c r="G427" s="26"/>
      <c r="I427" s="26"/>
      <c r="J427" s="26"/>
    </row>
    <row r="428" spans="1:10" ht="12.75" customHeight="1">
      <c r="A428" s="26"/>
      <c r="B428" s="26"/>
      <c r="C428" s="26"/>
      <c r="D428" s="26"/>
      <c r="E428" s="26"/>
      <c r="F428" s="26"/>
      <c r="G428" s="26"/>
      <c r="I428" s="26"/>
      <c r="J428" s="26"/>
    </row>
    <row r="429" spans="1:10" ht="12.75" customHeight="1">
      <c r="A429" s="26"/>
      <c r="B429" s="26"/>
      <c r="C429" s="26"/>
      <c r="D429" s="26"/>
      <c r="E429" s="26"/>
      <c r="F429" s="26"/>
      <c r="G429" s="26"/>
      <c r="I429" s="26"/>
      <c r="J429" s="26"/>
    </row>
    <row r="430" spans="1:10" ht="12.75" customHeight="1">
      <c r="A430" s="26"/>
      <c r="B430" s="26"/>
      <c r="C430" s="26"/>
      <c r="D430" s="26"/>
      <c r="E430" s="26"/>
      <c r="F430" s="26"/>
      <c r="G430" s="26"/>
      <c r="I430" s="26"/>
      <c r="J430" s="26"/>
    </row>
    <row r="431" spans="1:10" ht="12.75" customHeight="1">
      <c r="A431" s="26"/>
      <c r="B431" s="26"/>
      <c r="C431" s="26"/>
      <c r="D431" s="26"/>
      <c r="E431" s="26"/>
      <c r="F431" s="26"/>
      <c r="G431" s="26"/>
      <c r="I431" s="26"/>
      <c r="J431" s="26"/>
    </row>
    <row r="432" spans="1:10" ht="12.75" customHeight="1">
      <c r="A432" s="26"/>
      <c r="B432" s="26"/>
      <c r="C432" s="26"/>
      <c r="D432" s="26"/>
      <c r="E432" s="26"/>
      <c r="F432" s="26"/>
      <c r="G432" s="26"/>
      <c r="I432" s="26"/>
      <c r="J432" s="26"/>
    </row>
    <row r="433" spans="1:10" ht="12.75" customHeight="1">
      <c r="A433" s="26"/>
      <c r="B433" s="26"/>
      <c r="C433" s="26"/>
      <c r="D433" s="26"/>
      <c r="E433" s="26"/>
      <c r="F433" s="26"/>
      <c r="G433" s="26"/>
      <c r="I433" s="26"/>
      <c r="J433" s="26"/>
    </row>
    <row r="434" spans="1:10" ht="12.75" customHeight="1">
      <c r="A434" s="26"/>
      <c r="B434" s="26"/>
      <c r="C434" s="26"/>
      <c r="D434" s="26"/>
      <c r="E434" s="26"/>
      <c r="F434" s="26"/>
      <c r="G434" s="26"/>
      <c r="I434" s="26"/>
      <c r="J434" s="26"/>
    </row>
    <row r="435" spans="1:10" ht="12.75" customHeight="1">
      <c r="A435" s="26"/>
      <c r="B435" s="26"/>
      <c r="C435" s="26"/>
      <c r="D435" s="26"/>
      <c r="E435" s="26"/>
      <c r="F435" s="26"/>
      <c r="G435" s="26"/>
      <c r="I435" s="26"/>
      <c r="J435" s="26"/>
    </row>
    <row r="436" spans="1:10" ht="12.75" customHeight="1">
      <c r="A436" s="26"/>
      <c r="B436" s="26"/>
      <c r="C436" s="26"/>
      <c r="D436" s="26"/>
      <c r="E436" s="26"/>
      <c r="F436" s="26"/>
      <c r="G436" s="26"/>
      <c r="I436" s="26"/>
      <c r="J436" s="26"/>
    </row>
    <row r="437" spans="1:10" ht="12.75" customHeight="1">
      <c r="A437" s="26"/>
      <c r="B437" s="26"/>
      <c r="C437" s="26"/>
      <c r="D437" s="26"/>
      <c r="E437" s="26"/>
      <c r="F437" s="26"/>
      <c r="G437" s="26"/>
      <c r="I437" s="26"/>
      <c r="J437" s="26"/>
    </row>
    <row r="438" spans="1:10" ht="12.75" customHeight="1">
      <c r="A438" s="26"/>
      <c r="B438" s="26"/>
      <c r="C438" s="26"/>
      <c r="D438" s="26"/>
      <c r="E438" s="26"/>
      <c r="F438" s="26"/>
      <c r="G438" s="26"/>
      <c r="I438" s="26"/>
      <c r="J438" s="26"/>
    </row>
    <row r="439" spans="1:10" ht="12.75" customHeight="1">
      <c r="A439" s="26"/>
      <c r="B439" s="26"/>
      <c r="C439" s="26"/>
      <c r="D439" s="26"/>
      <c r="E439" s="26"/>
      <c r="F439" s="26"/>
      <c r="G439" s="26"/>
      <c r="I439" s="26"/>
      <c r="J439" s="26"/>
    </row>
    <row r="440" spans="1:10" ht="12.75" customHeight="1">
      <c r="A440" s="26"/>
      <c r="B440" s="26"/>
      <c r="C440" s="26"/>
      <c r="D440" s="26"/>
      <c r="E440" s="26"/>
      <c r="F440" s="26"/>
      <c r="G440" s="26"/>
      <c r="I440" s="26"/>
      <c r="J440" s="26"/>
    </row>
    <row r="441" spans="1:10" ht="12.75" customHeight="1">
      <c r="A441" s="26"/>
      <c r="B441" s="26"/>
      <c r="C441" s="26"/>
      <c r="D441" s="26"/>
      <c r="E441" s="26"/>
      <c r="F441" s="26"/>
      <c r="G441" s="26"/>
      <c r="I441" s="26"/>
      <c r="J441" s="26"/>
    </row>
    <row r="442" spans="1:10" ht="12.75" customHeight="1">
      <c r="A442" s="26"/>
      <c r="B442" s="26"/>
      <c r="C442" s="26"/>
      <c r="D442" s="26"/>
      <c r="E442" s="26"/>
      <c r="F442" s="26"/>
      <c r="G442" s="26"/>
      <c r="I442" s="26"/>
      <c r="J442" s="26"/>
    </row>
    <row r="443" spans="1:10" ht="12.75" customHeight="1">
      <c r="A443" s="26"/>
      <c r="B443" s="26"/>
      <c r="C443" s="26"/>
      <c r="D443" s="26"/>
      <c r="E443" s="26"/>
      <c r="F443" s="26"/>
      <c r="G443" s="26"/>
      <c r="I443" s="26"/>
      <c r="J443" s="26"/>
    </row>
    <row r="444" spans="1:10" ht="12.75" customHeight="1">
      <c r="A444" s="26"/>
      <c r="B444" s="26"/>
      <c r="C444" s="26"/>
      <c r="D444" s="26"/>
      <c r="E444" s="26"/>
      <c r="F444" s="26"/>
      <c r="G444" s="26"/>
      <c r="I444" s="26"/>
      <c r="J444" s="26"/>
    </row>
    <row r="445" spans="1:10" ht="12.75" customHeight="1">
      <c r="A445" s="26"/>
      <c r="B445" s="26"/>
      <c r="C445" s="26"/>
      <c r="D445" s="26"/>
      <c r="E445" s="26"/>
      <c r="F445" s="26"/>
      <c r="G445" s="26"/>
      <c r="I445" s="26"/>
      <c r="J445" s="26"/>
    </row>
    <row r="446" spans="1:10" ht="12.75" customHeight="1">
      <c r="A446" s="26"/>
      <c r="B446" s="26"/>
      <c r="C446" s="26"/>
      <c r="D446" s="26"/>
      <c r="E446" s="26"/>
      <c r="F446" s="26"/>
      <c r="G446" s="26"/>
      <c r="I446" s="26"/>
      <c r="J446" s="26"/>
    </row>
    <row r="447" spans="1:10" ht="12.75" customHeight="1">
      <c r="A447" s="26"/>
      <c r="B447" s="26"/>
      <c r="C447" s="26"/>
      <c r="D447" s="26"/>
      <c r="E447" s="26"/>
      <c r="F447" s="26"/>
      <c r="G447" s="26"/>
      <c r="I447" s="26"/>
      <c r="J447" s="26"/>
    </row>
    <row r="448" spans="1:10" ht="12.75" customHeight="1">
      <c r="A448" s="26"/>
      <c r="B448" s="26"/>
      <c r="C448" s="26"/>
      <c r="D448" s="26"/>
      <c r="E448" s="26"/>
      <c r="F448" s="26"/>
      <c r="G448" s="26"/>
      <c r="I448" s="26"/>
      <c r="J448" s="26"/>
    </row>
    <row r="449" spans="1:10" ht="12.75" customHeight="1">
      <c r="A449" s="26"/>
      <c r="B449" s="26"/>
      <c r="C449" s="26"/>
      <c r="D449" s="26"/>
      <c r="E449" s="26"/>
      <c r="F449" s="26"/>
      <c r="G449" s="26"/>
      <c r="I449" s="26"/>
      <c r="J449" s="26"/>
    </row>
    <row r="450" spans="1:10" ht="12.75" customHeight="1">
      <c r="A450" s="26"/>
      <c r="B450" s="26"/>
      <c r="C450" s="26"/>
      <c r="D450" s="26"/>
      <c r="E450" s="26"/>
      <c r="F450" s="26"/>
      <c r="G450" s="26"/>
      <c r="I450" s="26"/>
      <c r="J450" s="26"/>
    </row>
    <row r="451" spans="1:10" ht="12.75" customHeight="1">
      <c r="A451" s="26"/>
      <c r="B451" s="26"/>
      <c r="C451" s="26"/>
      <c r="D451" s="26"/>
      <c r="E451" s="26"/>
      <c r="F451" s="26"/>
      <c r="G451" s="26"/>
      <c r="I451" s="26"/>
      <c r="J451" s="26"/>
    </row>
    <row r="452" spans="1:10" ht="12.75" customHeight="1">
      <c r="A452" s="26"/>
      <c r="B452" s="26"/>
      <c r="C452" s="26"/>
      <c r="D452" s="26"/>
      <c r="E452" s="26"/>
      <c r="F452" s="26"/>
      <c r="G452" s="26"/>
      <c r="I452" s="26"/>
      <c r="J452" s="26"/>
    </row>
    <row r="453" spans="1:10" ht="12.75" customHeight="1">
      <c r="A453" s="26"/>
      <c r="B453" s="26"/>
      <c r="C453" s="26"/>
      <c r="D453" s="26"/>
      <c r="E453" s="26"/>
      <c r="F453" s="26"/>
      <c r="G453" s="26"/>
      <c r="I453" s="26"/>
      <c r="J453" s="26"/>
    </row>
    <row r="454" spans="1:10" ht="12.75" customHeight="1">
      <c r="A454" s="26"/>
      <c r="B454" s="26"/>
      <c r="C454" s="26"/>
      <c r="D454" s="26"/>
      <c r="E454" s="26"/>
      <c r="F454" s="26"/>
      <c r="G454" s="26"/>
      <c r="I454" s="26"/>
      <c r="J454" s="26"/>
    </row>
    <row r="455" spans="1:10" ht="12.75" customHeight="1">
      <c r="A455" s="26"/>
      <c r="B455" s="26"/>
      <c r="C455" s="26"/>
      <c r="D455" s="26"/>
      <c r="E455" s="26"/>
      <c r="F455" s="26"/>
      <c r="G455" s="26"/>
      <c r="I455" s="26"/>
      <c r="J455" s="26"/>
    </row>
    <row r="456" spans="1:10" ht="12.75" customHeight="1">
      <c r="A456" s="26"/>
      <c r="B456" s="26"/>
      <c r="C456" s="26"/>
      <c r="D456" s="26"/>
      <c r="E456" s="26"/>
      <c r="F456" s="26"/>
      <c r="G456" s="26"/>
      <c r="I456" s="26"/>
      <c r="J456" s="26"/>
    </row>
    <row r="457" spans="1:10" ht="12.75" customHeight="1">
      <c r="A457" s="26"/>
      <c r="B457" s="26"/>
      <c r="C457" s="26"/>
      <c r="D457" s="26"/>
      <c r="E457" s="26"/>
      <c r="F457" s="26"/>
      <c r="G457" s="26"/>
      <c r="I457" s="26"/>
      <c r="J457" s="26"/>
    </row>
    <row r="458" spans="1:10" ht="12.75" customHeight="1">
      <c r="A458" s="26"/>
      <c r="B458" s="26"/>
      <c r="C458" s="26"/>
      <c r="D458" s="26"/>
      <c r="E458" s="26"/>
      <c r="F458" s="26"/>
      <c r="G458" s="26"/>
      <c r="I458" s="26"/>
      <c r="J458" s="26"/>
    </row>
    <row r="459" spans="1:10" ht="12.75" customHeight="1">
      <c r="A459" s="26"/>
      <c r="B459" s="26"/>
      <c r="C459" s="26"/>
      <c r="D459" s="26"/>
      <c r="E459" s="26"/>
      <c r="F459" s="26"/>
      <c r="G459" s="26"/>
      <c r="I459" s="26"/>
      <c r="J459" s="26"/>
    </row>
    <row r="460" spans="1:10" ht="12.75" customHeight="1">
      <c r="A460" s="26"/>
      <c r="B460" s="26"/>
      <c r="C460" s="26"/>
      <c r="D460" s="26"/>
      <c r="E460" s="26"/>
      <c r="F460" s="26"/>
      <c r="G460" s="26"/>
      <c r="I460" s="26"/>
      <c r="J460" s="26"/>
    </row>
    <row r="461" spans="1:10" ht="12.75" customHeight="1">
      <c r="A461" s="26"/>
      <c r="B461" s="26"/>
      <c r="C461" s="26"/>
      <c r="D461" s="26"/>
      <c r="E461" s="26"/>
      <c r="F461" s="26"/>
      <c r="G461" s="26"/>
      <c r="I461" s="26"/>
      <c r="J461" s="26"/>
    </row>
    <row r="462" spans="1:10" ht="12.75" customHeight="1">
      <c r="A462" s="26"/>
      <c r="B462" s="26"/>
      <c r="C462" s="26"/>
      <c r="D462" s="26"/>
      <c r="E462" s="26"/>
      <c r="F462" s="26"/>
      <c r="G462" s="26"/>
      <c r="I462" s="26"/>
      <c r="J462" s="26"/>
    </row>
    <row r="463" spans="1:10" ht="12.75" customHeight="1">
      <c r="A463" s="26"/>
      <c r="B463" s="26"/>
      <c r="C463" s="26"/>
      <c r="D463" s="26"/>
      <c r="E463" s="26"/>
      <c r="F463" s="26"/>
      <c r="G463" s="26"/>
      <c r="I463" s="26"/>
      <c r="J463" s="26"/>
    </row>
    <row r="464" spans="1:10" ht="12.75" customHeight="1">
      <c r="A464" s="26"/>
      <c r="B464" s="26"/>
      <c r="C464" s="26"/>
      <c r="D464" s="26"/>
      <c r="E464" s="26"/>
      <c r="F464" s="26"/>
      <c r="G464" s="26"/>
      <c r="I464" s="26"/>
      <c r="J464" s="26"/>
    </row>
    <row r="465" spans="1:10" ht="12.75" customHeight="1">
      <c r="A465" s="26"/>
      <c r="B465" s="26"/>
      <c r="C465" s="26"/>
      <c r="D465" s="26"/>
      <c r="E465" s="26"/>
      <c r="F465" s="26"/>
      <c r="G465" s="26"/>
      <c r="I465" s="26"/>
      <c r="J465" s="26"/>
    </row>
    <row r="466" spans="1:10" ht="12.75" customHeight="1">
      <c r="A466" s="26"/>
      <c r="B466" s="26"/>
      <c r="C466" s="26"/>
      <c r="D466" s="26"/>
      <c r="E466" s="26"/>
      <c r="F466" s="26"/>
      <c r="G466" s="26"/>
      <c r="I466" s="26"/>
      <c r="J466" s="26"/>
    </row>
    <row r="467" spans="1:10" ht="12.75" customHeight="1">
      <c r="A467" s="26"/>
      <c r="B467" s="26"/>
      <c r="C467" s="26"/>
      <c r="D467" s="26"/>
      <c r="E467" s="26"/>
      <c r="F467" s="26"/>
      <c r="G467" s="26"/>
      <c r="I467" s="26"/>
      <c r="J467" s="26"/>
    </row>
    <row r="468" spans="1:10" ht="12.75" customHeight="1">
      <c r="A468" s="26"/>
      <c r="B468" s="26"/>
      <c r="C468" s="26"/>
      <c r="D468" s="26"/>
      <c r="E468" s="26"/>
      <c r="F468" s="26"/>
      <c r="G468" s="26"/>
      <c r="I468" s="26"/>
      <c r="J468" s="26"/>
    </row>
    <row r="469" spans="1:10" ht="12.75" customHeight="1">
      <c r="A469" s="26"/>
      <c r="B469" s="26"/>
      <c r="C469" s="26"/>
      <c r="D469" s="26"/>
      <c r="E469" s="26"/>
      <c r="F469" s="26"/>
      <c r="G469" s="26"/>
      <c r="I469" s="26"/>
      <c r="J469" s="26"/>
    </row>
    <row r="470" spans="1:10" ht="12.75" customHeight="1">
      <c r="A470" s="26"/>
      <c r="B470" s="26"/>
      <c r="C470" s="26"/>
      <c r="D470" s="26"/>
      <c r="E470" s="26"/>
      <c r="F470" s="26"/>
      <c r="G470" s="26"/>
      <c r="I470" s="26"/>
      <c r="J470" s="26"/>
    </row>
    <row r="471" spans="1:10" ht="12.75" customHeight="1">
      <c r="A471" s="26"/>
      <c r="B471" s="26"/>
      <c r="C471" s="26"/>
      <c r="D471" s="26"/>
      <c r="E471" s="26"/>
      <c r="F471" s="26"/>
      <c r="G471" s="26"/>
      <c r="I471" s="26"/>
      <c r="J471" s="26"/>
    </row>
    <row r="472" spans="1:10" ht="12.75" customHeight="1">
      <c r="A472" s="26"/>
      <c r="B472" s="26"/>
      <c r="C472" s="26"/>
      <c r="D472" s="26"/>
      <c r="E472" s="26"/>
      <c r="F472" s="26"/>
      <c r="G472" s="26"/>
      <c r="I472" s="26"/>
      <c r="J472" s="26"/>
    </row>
    <row r="473" spans="1:10" ht="12.75" customHeight="1">
      <c r="A473" s="26"/>
      <c r="B473" s="26"/>
      <c r="C473" s="26"/>
      <c r="D473" s="26"/>
      <c r="E473" s="26"/>
      <c r="F473" s="26"/>
      <c r="G473" s="26"/>
      <c r="I473" s="26"/>
      <c r="J473" s="26"/>
    </row>
    <row r="474" spans="1:10" ht="12.75" customHeight="1">
      <c r="A474" s="26"/>
      <c r="B474" s="26"/>
      <c r="C474" s="26"/>
      <c r="D474" s="26"/>
      <c r="E474" s="26"/>
      <c r="F474" s="26"/>
      <c r="G474" s="26"/>
      <c r="I474" s="26"/>
      <c r="J474" s="26"/>
    </row>
    <row r="475" spans="1:10" ht="12.75" customHeight="1">
      <c r="A475" s="26"/>
      <c r="B475" s="26"/>
      <c r="C475" s="26"/>
      <c r="D475" s="26"/>
      <c r="E475" s="26"/>
      <c r="F475" s="26"/>
      <c r="G475" s="26"/>
      <c r="I475" s="26"/>
      <c r="J475" s="26"/>
    </row>
    <row r="476" spans="1:10" ht="12.75" customHeight="1">
      <c r="A476" s="26"/>
      <c r="B476" s="26"/>
      <c r="C476" s="26"/>
      <c r="D476" s="26"/>
      <c r="E476" s="26"/>
      <c r="F476" s="26"/>
      <c r="G476" s="26"/>
      <c r="I476" s="26"/>
      <c r="J476" s="26"/>
    </row>
    <row r="477" spans="1:10" ht="12.75" customHeight="1">
      <c r="A477" s="26"/>
      <c r="B477" s="26"/>
      <c r="C477" s="26"/>
      <c r="D477" s="26"/>
      <c r="E477" s="26"/>
      <c r="F477" s="26"/>
      <c r="G477" s="26"/>
      <c r="I477" s="26"/>
      <c r="J477" s="26"/>
    </row>
    <row r="478" spans="1:10" ht="12.75" customHeight="1">
      <c r="A478" s="26"/>
      <c r="B478" s="26"/>
      <c r="C478" s="26"/>
      <c r="D478" s="26"/>
      <c r="E478" s="26"/>
      <c r="F478" s="26"/>
      <c r="G478" s="26"/>
      <c r="I478" s="26"/>
      <c r="J478" s="26"/>
    </row>
    <row r="479" spans="1:10" ht="12.75" customHeight="1">
      <c r="A479" s="26"/>
      <c r="B479" s="26"/>
      <c r="C479" s="26"/>
      <c r="D479" s="26"/>
      <c r="E479" s="26"/>
      <c r="F479" s="26"/>
      <c r="G479" s="26"/>
      <c r="I479" s="26"/>
      <c r="J479" s="26"/>
    </row>
    <row r="480" spans="1:10" ht="12.75" customHeight="1">
      <c r="A480" s="26"/>
      <c r="B480" s="26"/>
      <c r="C480" s="26"/>
      <c r="D480" s="26"/>
      <c r="E480" s="26"/>
      <c r="F480" s="26"/>
      <c r="G480" s="26"/>
      <c r="I480" s="26"/>
      <c r="J480" s="26"/>
    </row>
    <row r="481" spans="1:10" ht="12.75" customHeight="1">
      <c r="A481" s="26"/>
      <c r="B481" s="26"/>
      <c r="C481" s="26"/>
      <c r="D481" s="26"/>
      <c r="E481" s="26"/>
      <c r="F481" s="26"/>
      <c r="G481" s="26"/>
      <c r="I481" s="26"/>
      <c r="J481" s="26"/>
    </row>
    <row r="482" spans="1:10" ht="12.75" customHeight="1">
      <c r="A482" s="26"/>
      <c r="B482" s="26"/>
      <c r="C482" s="26"/>
      <c r="D482" s="26"/>
      <c r="E482" s="26"/>
      <c r="F482" s="26"/>
      <c r="G482" s="26"/>
      <c r="I482" s="26"/>
      <c r="J482" s="26"/>
    </row>
    <row r="483" spans="1:10" ht="12.75" customHeight="1">
      <c r="A483" s="26"/>
      <c r="B483" s="26"/>
      <c r="C483" s="26"/>
      <c r="D483" s="26"/>
      <c r="E483" s="26"/>
      <c r="F483" s="26"/>
      <c r="G483" s="26"/>
      <c r="I483" s="26"/>
      <c r="J483" s="26"/>
    </row>
    <row r="484" spans="1:10" ht="12.75" customHeight="1">
      <c r="A484" s="26"/>
      <c r="B484" s="26"/>
      <c r="C484" s="26"/>
      <c r="D484" s="26"/>
      <c r="E484" s="26"/>
      <c r="F484" s="26"/>
      <c r="G484" s="26"/>
      <c r="I484" s="26"/>
      <c r="J484" s="26"/>
    </row>
    <row r="485" spans="1:10" ht="12.75" customHeight="1">
      <c r="A485" s="26"/>
      <c r="B485" s="26"/>
      <c r="C485" s="26"/>
      <c r="D485" s="26"/>
      <c r="E485" s="26"/>
      <c r="F485" s="26"/>
      <c r="G485" s="26"/>
      <c r="I485" s="26"/>
      <c r="J485" s="26"/>
    </row>
    <row r="486" spans="1:10" ht="12.75" customHeight="1">
      <c r="A486" s="26"/>
      <c r="B486" s="26"/>
      <c r="C486" s="26"/>
      <c r="D486" s="26"/>
      <c r="E486" s="26"/>
      <c r="F486" s="26"/>
      <c r="G486" s="26"/>
      <c r="I486" s="26"/>
      <c r="J486" s="26"/>
    </row>
    <row r="487" spans="1:10" ht="12.75" customHeight="1">
      <c r="A487" s="26"/>
      <c r="B487" s="26"/>
      <c r="C487" s="26"/>
      <c r="D487" s="26"/>
      <c r="E487" s="26"/>
      <c r="F487" s="26"/>
      <c r="G487" s="26"/>
      <c r="I487" s="26"/>
      <c r="J487" s="26"/>
    </row>
    <row r="488" spans="1:10" ht="12.75" customHeight="1">
      <c r="A488" s="26"/>
      <c r="B488" s="26"/>
      <c r="C488" s="26"/>
      <c r="D488" s="26"/>
      <c r="E488" s="26"/>
      <c r="F488" s="26"/>
      <c r="G488" s="26"/>
      <c r="I488" s="26"/>
      <c r="J488" s="26"/>
    </row>
    <row r="489" spans="1:10" ht="12.75" customHeight="1">
      <c r="A489" s="26"/>
      <c r="B489" s="26"/>
      <c r="C489" s="26"/>
      <c r="D489" s="26"/>
      <c r="E489" s="26"/>
      <c r="F489" s="26"/>
      <c r="G489" s="26"/>
      <c r="I489" s="26"/>
      <c r="J489" s="26"/>
    </row>
    <row r="490" spans="1:10" ht="12.75" customHeight="1">
      <c r="A490" s="26"/>
      <c r="B490" s="26"/>
      <c r="C490" s="26"/>
      <c r="D490" s="26"/>
      <c r="E490" s="26"/>
      <c r="F490" s="26"/>
      <c r="G490" s="26"/>
      <c r="I490" s="26"/>
      <c r="J490" s="26"/>
    </row>
    <row r="491" spans="1:10" ht="12.75" customHeight="1">
      <c r="A491" s="26"/>
      <c r="B491" s="26"/>
      <c r="C491" s="26"/>
      <c r="D491" s="26"/>
      <c r="E491" s="26"/>
      <c r="F491" s="26"/>
      <c r="G491" s="26"/>
      <c r="I491" s="26"/>
      <c r="J491" s="26"/>
    </row>
    <row r="492" spans="1:10" ht="12.75" customHeight="1">
      <c r="A492" s="26"/>
      <c r="B492" s="26"/>
      <c r="C492" s="26"/>
      <c r="D492" s="26"/>
      <c r="E492" s="26"/>
      <c r="F492" s="26"/>
      <c r="G492" s="26"/>
      <c r="I492" s="26"/>
      <c r="J492" s="26"/>
    </row>
    <row r="493" spans="1:10" ht="12.75" customHeight="1">
      <c r="A493" s="26"/>
      <c r="B493" s="26"/>
      <c r="C493" s="26"/>
      <c r="D493" s="26"/>
      <c r="E493" s="26"/>
      <c r="F493" s="26"/>
      <c r="G493" s="26"/>
      <c r="I493" s="26"/>
      <c r="J493" s="26"/>
    </row>
    <row r="494" spans="1:10" ht="12.75" customHeight="1">
      <c r="A494" s="26"/>
      <c r="B494" s="26"/>
      <c r="C494" s="26"/>
      <c r="D494" s="26"/>
      <c r="E494" s="26"/>
      <c r="F494" s="26"/>
      <c r="G494" s="26"/>
      <c r="I494" s="26"/>
      <c r="J494" s="26"/>
    </row>
    <row r="495" spans="1:10" ht="12.75" customHeight="1">
      <c r="A495" s="26"/>
      <c r="B495" s="26"/>
      <c r="C495" s="26"/>
      <c r="D495" s="26"/>
      <c r="E495" s="26"/>
      <c r="F495" s="26"/>
      <c r="G495" s="26"/>
      <c r="I495" s="26"/>
      <c r="J495" s="26"/>
    </row>
    <row r="496" spans="1:10" ht="12.75" customHeight="1">
      <c r="A496" s="26"/>
      <c r="B496" s="26"/>
      <c r="C496" s="26"/>
      <c r="D496" s="26"/>
      <c r="E496" s="26"/>
      <c r="F496" s="26"/>
      <c r="G496" s="26"/>
      <c r="I496" s="26"/>
      <c r="J496" s="26"/>
    </row>
    <row r="497" spans="1:10" ht="12.75" customHeight="1">
      <c r="A497" s="26"/>
      <c r="B497" s="26"/>
      <c r="C497" s="26"/>
      <c r="D497" s="26"/>
      <c r="E497" s="26"/>
      <c r="F497" s="26"/>
      <c r="G497" s="26"/>
      <c r="I497" s="26"/>
      <c r="J497" s="26"/>
    </row>
    <row r="498" spans="1:10" ht="12.75" customHeight="1">
      <c r="A498" s="26"/>
      <c r="B498" s="26"/>
      <c r="C498" s="26"/>
      <c r="D498" s="26"/>
      <c r="E498" s="26"/>
      <c r="F498" s="26"/>
      <c r="G498" s="26"/>
      <c r="I498" s="26"/>
      <c r="J498" s="26"/>
    </row>
    <row r="499" spans="1:10" ht="12.75" customHeight="1">
      <c r="A499" s="26"/>
      <c r="B499" s="26"/>
      <c r="C499" s="26"/>
      <c r="D499" s="26"/>
      <c r="E499" s="26"/>
      <c r="F499" s="26"/>
      <c r="G499" s="26"/>
      <c r="I499" s="26"/>
      <c r="J499" s="26"/>
    </row>
    <row r="500" spans="1:10" ht="12.75" customHeight="1">
      <c r="A500" s="26"/>
      <c r="B500" s="26"/>
      <c r="C500" s="26"/>
      <c r="D500" s="26"/>
      <c r="E500" s="26"/>
      <c r="F500" s="26"/>
      <c r="G500" s="26"/>
      <c r="I500" s="26"/>
      <c r="J500" s="26"/>
    </row>
    <row r="501" spans="1:10" ht="12.75" customHeight="1">
      <c r="A501" s="26"/>
      <c r="B501" s="26"/>
      <c r="C501" s="26"/>
      <c r="D501" s="26"/>
      <c r="E501" s="26"/>
      <c r="F501" s="26"/>
      <c r="G501" s="26"/>
      <c r="I501" s="26"/>
      <c r="J501" s="26"/>
    </row>
    <row r="502" spans="1:10" ht="12.75" customHeight="1">
      <c r="A502" s="26"/>
      <c r="B502" s="26"/>
      <c r="C502" s="26"/>
      <c r="D502" s="26"/>
      <c r="E502" s="26"/>
      <c r="F502" s="26"/>
      <c r="G502" s="26"/>
      <c r="I502" s="26"/>
      <c r="J502" s="26"/>
    </row>
    <row r="503" spans="1:10" ht="12.75" customHeight="1">
      <c r="A503" s="26"/>
      <c r="B503" s="26"/>
      <c r="C503" s="26"/>
      <c r="D503" s="26"/>
      <c r="E503" s="26"/>
      <c r="F503" s="26"/>
      <c r="G503" s="26"/>
      <c r="I503" s="26"/>
      <c r="J503" s="26"/>
    </row>
    <row r="504" spans="1:10" ht="12.75" customHeight="1">
      <c r="A504" s="26"/>
      <c r="B504" s="26"/>
      <c r="C504" s="26"/>
      <c r="D504" s="26"/>
      <c r="E504" s="26"/>
      <c r="F504" s="26"/>
      <c r="G504" s="26"/>
      <c r="I504" s="26"/>
      <c r="J504" s="26"/>
    </row>
    <row r="505" spans="1:10" ht="12.75" customHeight="1">
      <c r="A505" s="26"/>
      <c r="B505" s="26"/>
      <c r="C505" s="26"/>
      <c r="D505" s="26"/>
      <c r="E505" s="26"/>
      <c r="F505" s="26"/>
      <c r="G505" s="26"/>
      <c r="I505" s="26"/>
      <c r="J505" s="26"/>
    </row>
    <row r="506" spans="1:10" ht="12.75" customHeight="1">
      <c r="A506" s="26"/>
      <c r="B506" s="26"/>
      <c r="C506" s="26"/>
      <c r="D506" s="26"/>
      <c r="E506" s="26"/>
      <c r="F506" s="26"/>
      <c r="G506" s="26"/>
      <c r="I506" s="26"/>
      <c r="J506" s="26"/>
    </row>
    <row r="507" spans="1:10" ht="12.75" customHeight="1">
      <c r="A507" s="26"/>
      <c r="B507" s="26"/>
      <c r="C507" s="26"/>
      <c r="D507" s="26"/>
      <c r="E507" s="26"/>
      <c r="F507" s="26"/>
      <c r="G507" s="26"/>
      <c r="I507" s="26"/>
      <c r="J507" s="26"/>
    </row>
    <row r="508" spans="1:10" ht="12.75" customHeight="1">
      <c r="A508" s="26"/>
      <c r="B508" s="26"/>
      <c r="C508" s="26"/>
      <c r="D508" s="26"/>
      <c r="E508" s="26"/>
      <c r="F508" s="26"/>
      <c r="G508" s="26"/>
      <c r="I508" s="26"/>
      <c r="J508" s="26"/>
    </row>
    <row r="509" spans="1:10" ht="12.75" customHeight="1">
      <c r="A509" s="26"/>
      <c r="B509" s="26"/>
      <c r="C509" s="26"/>
      <c r="D509" s="26"/>
      <c r="E509" s="26"/>
      <c r="F509" s="26"/>
      <c r="G509" s="26"/>
      <c r="I509" s="26"/>
      <c r="J509" s="26"/>
    </row>
    <row r="510" spans="1:10" ht="12.75" customHeight="1">
      <c r="A510" s="26"/>
      <c r="B510" s="26"/>
      <c r="C510" s="26"/>
      <c r="D510" s="26"/>
      <c r="E510" s="26"/>
      <c r="F510" s="26"/>
      <c r="G510" s="26"/>
      <c r="I510" s="26"/>
      <c r="J510" s="26"/>
    </row>
    <row r="511" spans="1:10" ht="12.75" customHeight="1">
      <c r="A511" s="26"/>
      <c r="B511" s="26"/>
      <c r="C511" s="26"/>
      <c r="D511" s="26"/>
      <c r="E511" s="26"/>
      <c r="F511" s="26"/>
      <c r="G511" s="26"/>
      <c r="I511" s="26"/>
      <c r="J511" s="26"/>
    </row>
    <row r="512" spans="1:10" ht="12.75" customHeight="1">
      <c r="A512" s="26"/>
      <c r="B512" s="26"/>
      <c r="C512" s="26"/>
      <c r="D512" s="26"/>
      <c r="E512" s="26"/>
      <c r="F512" s="26"/>
      <c r="G512" s="26"/>
      <c r="I512" s="26"/>
      <c r="J512" s="26"/>
    </row>
    <row r="513" spans="1:10" ht="12.75" customHeight="1">
      <c r="A513" s="26"/>
      <c r="B513" s="26"/>
      <c r="C513" s="26"/>
      <c r="D513" s="26"/>
      <c r="E513" s="26"/>
      <c r="F513" s="26"/>
      <c r="G513" s="26"/>
      <c r="I513" s="26"/>
      <c r="J513" s="26"/>
    </row>
    <row r="514" spans="1:10" ht="12.75" customHeight="1">
      <c r="A514" s="26"/>
      <c r="B514" s="26"/>
      <c r="C514" s="26"/>
      <c r="D514" s="26"/>
      <c r="E514" s="26"/>
      <c r="F514" s="26"/>
      <c r="G514" s="26"/>
      <c r="I514" s="26"/>
      <c r="J514" s="26"/>
    </row>
    <row r="515" spans="1:10" ht="12.75" customHeight="1">
      <c r="A515" s="26"/>
      <c r="B515" s="26"/>
      <c r="C515" s="26"/>
      <c r="D515" s="26"/>
      <c r="E515" s="26"/>
      <c r="F515" s="26"/>
      <c r="G515" s="26"/>
      <c r="I515" s="26"/>
      <c r="J515" s="26"/>
    </row>
    <row r="516" spans="1:10" ht="12.75" customHeight="1">
      <c r="A516" s="26"/>
      <c r="B516" s="26"/>
      <c r="C516" s="26"/>
      <c r="D516" s="26"/>
      <c r="E516" s="26"/>
      <c r="F516" s="26"/>
      <c r="G516" s="26"/>
      <c r="I516" s="26"/>
      <c r="J516" s="26"/>
    </row>
    <row r="517" spans="1:10" ht="12.75" customHeight="1">
      <c r="A517" s="26"/>
      <c r="B517" s="26"/>
      <c r="C517" s="26"/>
      <c r="D517" s="26"/>
      <c r="E517" s="26"/>
      <c r="F517" s="26"/>
      <c r="G517" s="26"/>
      <c r="I517" s="26"/>
      <c r="J517" s="26"/>
    </row>
    <row r="518" spans="1:10" ht="12.75" customHeight="1">
      <c r="A518" s="26"/>
      <c r="B518" s="26"/>
      <c r="C518" s="26"/>
      <c r="D518" s="26"/>
      <c r="E518" s="26"/>
      <c r="F518" s="26"/>
      <c r="G518" s="26"/>
      <c r="I518" s="26"/>
      <c r="J518" s="26"/>
    </row>
    <row r="519" spans="1:10" ht="12.75" customHeight="1">
      <c r="A519" s="26"/>
      <c r="B519" s="26"/>
      <c r="C519" s="26"/>
      <c r="D519" s="26"/>
      <c r="E519" s="26"/>
      <c r="F519" s="26"/>
      <c r="G519" s="26"/>
      <c r="I519" s="26"/>
      <c r="J519" s="26"/>
    </row>
    <row r="520" spans="1:10" ht="12.75" customHeight="1">
      <c r="A520" s="26"/>
      <c r="B520" s="26"/>
      <c r="C520" s="26"/>
      <c r="D520" s="26"/>
      <c r="E520" s="26"/>
      <c r="F520" s="26"/>
      <c r="G520" s="26"/>
      <c r="I520" s="26"/>
      <c r="J520" s="26"/>
    </row>
    <row r="521" spans="1:10" ht="12.75" customHeight="1">
      <c r="A521" s="26"/>
      <c r="B521" s="26"/>
      <c r="C521" s="26"/>
      <c r="D521" s="26"/>
      <c r="E521" s="26"/>
      <c r="F521" s="26"/>
      <c r="G521" s="26"/>
      <c r="I521" s="26"/>
      <c r="J521" s="26"/>
    </row>
    <row r="522" spans="1:10" ht="12.75" customHeight="1">
      <c r="A522" s="26"/>
      <c r="B522" s="26"/>
      <c r="C522" s="26"/>
      <c r="D522" s="26"/>
      <c r="E522" s="26"/>
      <c r="F522" s="26"/>
      <c r="G522" s="26"/>
      <c r="I522" s="26"/>
      <c r="J522" s="26"/>
    </row>
    <row r="523" spans="1:10" ht="12.75" customHeight="1">
      <c r="A523" s="26"/>
      <c r="B523" s="26"/>
      <c r="C523" s="26"/>
      <c r="D523" s="26"/>
      <c r="E523" s="26"/>
      <c r="F523" s="26"/>
      <c r="G523" s="26"/>
      <c r="I523" s="26"/>
      <c r="J523" s="26"/>
    </row>
    <row r="524" spans="1:10" ht="12.75" customHeight="1">
      <c r="A524" s="26"/>
      <c r="B524" s="26"/>
      <c r="C524" s="26"/>
      <c r="D524" s="26"/>
      <c r="E524" s="26"/>
      <c r="F524" s="26"/>
      <c r="G524" s="26"/>
      <c r="I524" s="26"/>
      <c r="J524" s="26"/>
    </row>
    <row r="525" spans="1:10" ht="12.75" customHeight="1">
      <c r="A525" s="26"/>
      <c r="B525" s="26"/>
      <c r="C525" s="26"/>
      <c r="D525" s="26"/>
      <c r="E525" s="26"/>
      <c r="F525" s="26"/>
      <c r="G525" s="26"/>
      <c r="I525" s="26"/>
      <c r="J525" s="26"/>
    </row>
    <row r="526" spans="1:10" ht="12.75" customHeight="1">
      <c r="A526" s="26"/>
      <c r="B526" s="26"/>
      <c r="C526" s="26"/>
      <c r="D526" s="26"/>
      <c r="E526" s="26"/>
      <c r="F526" s="26"/>
      <c r="G526" s="26"/>
      <c r="I526" s="26"/>
      <c r="J526" s="26"/>
    </row>
    <row r="527" spans="1:10" ht="12.75" customHeight="1">
      <c r="A527" s="26"/>
      <c r="B527" s="26"/>
      <c r="C527" s="26"/>
      <c r="D527" s="26"/>
      <c r="E527" s="26"/>
      <c r="F527" s="26"/>
      <c r="G527" s="26"/>
      <c r="I527" s="26"/>
      <c r="J527" s="26"/>
    </row>
    <row r="528" spans="1:10" ht="12.75" customHeight="1">
      <c r="A528" s="26"/>
      <c r="B528" s="26"/>
      <c r="C528" s="26"/>
      <c r="D528" s="26"/>
      <c r="E528" s="26"/>
      <c r="F528" s="26"/>
      <c r="G528" s="26"/>
      <c r="I528" s="26"/>
      <c r="J528" s="26"/>
    </row>
    <row r="529" spans="1:10" ht="12.75" customHeight="1">
      <c r="A529" s="26"/>
      <c r="B529" s="26"/>
      <c r="C529" s="26"/>
      <c r="D529" s="26"/>
      <c r="E529" s="26"/>
      <c r="F529" s="26"/>
      <c r="G529" s="26"/>
      <c r="I529" s="26"/>
      <c r="J529" s="26"/>
    </row>
    <row r="530" spans="1:10" ht="12.75" customHeight="1">
      <c r="A530" s="26"/>
      <c r="B530" s="26"/>
      <c r="C530" s="26"/>
      <c r="D530" s="26"/>
      <c r="E530" s="26"/>
      <c r="F530" s="26"/>
      <c r="G530" s="26"/>
    </row>
    <row r="531" spans="1:10" ht="12.75" customHeight="1">
      <c r="A531" s="26"/>
      <c r="B531" s="26"/>
      <c r="C531" s="26"/>
      <c r="D531" s="26"/>
      <c r="E531" s="26"/>
      <c r="F531" s="26"/>
      <c r="G531" s="26"/>
    </row>
    <row r="532" spans="1:10" ht="12.75" customHeight="1">
      <c r="A532" s="26"/>
      <c r="B532" s="26"/>
      <c r="C532" s="26"/>
      <c r="D532" s="26"/>
      <c r="E532" s="26"/>
      <c r="F532" s="26"/>
      <c r="G532" s="26"/>
    </row>
    <row r="533" spans="1:10" ht="12.75" customHeight="1">
      <c r="A533" s="26"/>
      <c r="B533" s="26"/>
      <c r="C533" s="26"/>
      <c r="D533" s="26"/>
      <c r="E533" s="26"/>
      <c r="F533" s="26"/>
      <c r="G533" s="26"/>
    </row>
    <row r="534" spans="1:10" ht="12.75" customHeight="1">
      <c r="A534" s="26"/>
      <c r="B534" s="26"/>
      <c r="C534" s="26"/>
      <c r="D534" s="26"/>
      <c r="E534" s="26"/>
      <c r="F534" s="26"/>
      <c r="G534" s="26"/>
    </row>
    <row r="535" spans="1:10" ht="12.75" customHeight="1">
      <c r="A535" s="26"/>
      <c r="B535" s="26"/>
      <c r="C535" s="26"/>
      <c r="D535" s="26"/>
      <c r="E535" s="26"/>
      <c r="F535" s="26"/>
      <c r="G535" s="26"/>
    </row>
    <row r="536" spans="1:10" ht="12.75" customHeight="1">
      <c r="A536" s="26"/>
      <c r="B536" s="26"/>
      <c r="C536" s="26"/>
      <c r="D536" s="26"/>
      <c r="E536" s="26"/>
      <c r="F536" s="26"/>
      <c r="G536" s="26"/>
    </row>
    <row r="537" spans="1:10" ht="12.75" customHeight="1">
      <c r="A537" s="26"/>
      <c r="B537" s="26"/>
      <c r="C537" s="26"/>
      <c r="D537" s="26"/>
      <c r="E537" s="26"/>
      <c r="F537" s="26"/>
      <c r="G537" s="26"/>
    </row>
    <row r="538" spans="1:10" ht="12.75" customHeight="1">
      <c r="A538" s="26"/>
      <c r="B538" s="26"/>
      <c r="C538" s="26"/>
      <c r="D538" s="26"/>
      <c r="E538" s="26"/>
      <c r="F538" s="26"/>
      <c r="G538" s="26"/>
    </row>
    <row r="539" spans="1:10" ht="12.75" customHeight="1">
      <c r="A539" s="26"/>
      <c r="B539" s="26"/>
      <c r="C539" s="26"/>
      <c r="D539" s="26"/>
      <c r="E539" s="26"/>
      <c r="F539" s="26"/>
      <c r="G539" s="26"/>
    </row>
    <row r="540" spans="1:10" ht="12.75" customHeight="1">
      <c r="A540" s="26"/>
      <c r="B540" s="26"/>
      <c r="C540" s="26"/>
      <c r="D540" s="26"/>
      <c r="E540" s="26"/>
      <c r="F540" s="26"/>
      <c r="G540" s="26"/>
    </row>
    <row r="541" spans="1:10" ht="12.75" customHeight="1">
      <c r="A541" s="26"/>
      <c r="B541" s="26"/>
      <c r="C541" s="26"/>
      <c r="D541" s="26"/>
      <c r="E541" s="26"/>
      <c r="F541" s="26"/>
      <c r="G541" s="26"/>
    </row>
    <row r="542" spans="1:10" ht="12.75" customHeight="1">
      <c r="A542" s="26"/>
      <c r="B542" s="26"/>
      <c r="C542" s="26"/>
      <c r="D542" s="26"/>
      <c r="E542" s="26"/>
      <c r="F542" s="26"/>
      <c r="G542" s="26"/>
    </row>
    <row r="543" spans="1:10" ht="12.75" customHeight="1">
      <c r="A543" s="26"/>
      <c r="B543" s="26"/>
      <c r="C543" s="26"/>
      <c r="D543" s="26"/>
      <c r="E543" s="26"/>
      <c r="F543" s="26"/>
      <c r="G543" s="26"/>
    </row>
    <row r="544" spans="1:10" ht="12.75" customHeight="1">
      <c r="A544" s="26"/>
      <c r="B544" s="26"/>
      <c r="C544" s="26"/>
      <c r="D544" s="26"/>
      <c r="E544" s="26"/>
      <c r="F544" s="26"/>
      <c r="G544" s="26"/>
    </row>
    <row r="545" spans="1:7" ht="12.75" customHeight="1">
      <c r="A545" s="26"/>
      <c r="B545" s="26"/>
      <c r="C545" s="26"/>
      <c r="D545" s="26"/>
      <c r="E545" s="26"/>
      <c r="F545" s="26"/>
      <c r="G545" s="26"/>
    </row>
    <row r="546" spans="1:7" ht="12.75" customHeight="1">
      <c r="A546" s="26"/>
      <c r="B546" s="26"/>
      <c r="C546" s="26"/>
      <c r="D546" s="26"/>
      <c r="E546" s="26"/>
      <c r="F546" s="26"/>
      <c r="G546" s="26"/>
    </row>
    <row r="547" spans="1:7" ht="12.75" customHeight="1">
      <c r="A547" s="26"/>
      <c r="B547" s="26"/>
      <c r="C547" s="26"/>
      <c r="D547" s="26"/>
      <c r="E547" s="26"/>
      <c r="F547" s="26"/>
      <c r="G547" s="26"/>
    </row>
    <row r="548" spans="1:7" ht="12.75" customHeight="1">
      <c r="A548" s="26"/>
      <c r="B548" s="26"/>
      <c r="C548" s="26"/>
      <c r="D548" s="26"/>
      <c r="E548" s="26"/>
      <c r="F548" s="26"/>
      <c r="G548" s="26"/>
    </row>
    <row r="549" spans="1:7" ht="12.75" customHeight="1">
      <c r="A549" s="26"/>
      <c r="B549" s="26"/>
      <c r="C549" s="26"/>
      <c r="D549" s="26"/>
      <c r="E549" s="26"/>
      <c r="F549" s="26"/>
      <c r="G549" s="26"/>
    </row>
    <row r="550" spans="1:7" ht="12.75" customHeight="1">
      <c r="A550" s="26"/>
      <c r="B550" s="26"/>
      <c r="C550" s="26"/>
      <c r="D550" s="26"/>
      <c r="E550" s="26"/>
      <c r="F550" s="26"/>
      <c r="G550" s="26"/>
    </row>
    <row r="551" spans="1:7" ht="12.75" customHeight="1">
      <c r="A551" s="26"/>
      <c r="B551" s="26"/>
      <c r="C551" s="26"/>
      <c r="D551" s="26"/>
      <c r="E551" s="26"/>
      <c r="F551" s="26"/>
      <c r="G551" s="26"/>
    </row>
    <row r="552" spans="1:7" ht="12.75" customHeight="1">
      <c r="A552" s="26"/>
      <c r="B552" s="26"/>
      <c r="C552" s="26"/>
      <c r="D552" s="26"/>
      <c r="E552" s="26"/>
      <c r="F552" s="26"/>
      <c r="G552" s="26"/>
    </row>
    <row r="553" spans="1:7" ht="12.75" customHeight="1">
      <c r="A553" s="26"/>
      <c r="B553" s="26"/>
      <c r="C553" s="26"/>
      <c r="D553" s="26"/>
      <c r="E553" s="26"/>
      <c r="F553" s="26"/>
      <c r="G553" s="26"/>
    </row>
    <row r="554" spans="1:7" ht="12.75" customHeight="1">
      <c r="A554" s="26"/>
      <c r="B554" s="26"/>
      <c r="C554" s="26"/>
      <c r="D554" s="26"/>
      <c r="E554" s="26"/>
      <c r="F554" s="26"/>
      <c r="G554" s="26"/>
    </row>
    <row r="555" spans="1:7" ht="12.75" customHeight="1">
      <c r="A555" s="26"/>
      <c r="B555" s="26"/>
      <c r="C555" s="26"/>
      <c r="D555" s="26"/>
      <c r="E555" s="26"/>
      <c r="F555" s="26"/>
      <c r="G555" s="26"/>
    </row>
    <row r="556" spans="1:7" ht="12.75" customHeight="1">
      <c r="A556" s="26"/>
      <c r="B556" s="26"/>
      <c r="C556" s="26"/>
      <c r="D556" s="26"/>
      <c r="E556" s="26"/>
      <c r="F556" s="26"/>
      <c r="G556" s="26"/>
    </row>
    <row r="557" spans="1:7" ht="12.75" customHeight="1">
      <c r="A557" s="26"/>
      <c r="B557" s="26"/>
      <c r="C557" s="26"/>
      <c r="D557" s="26"/>
      <c r="E557" s="26"/>
      <c r="F557" s="26"/>
      <c r="G557" s="26"/>
    </row>
    <row r="558" spans="1:7" ht="12.75" customHeight="1">
      <c r="A558" s="26"/>
      <c r="B558" s="26"/>
      <c r="C558" s="26"/>
      <c r="D558" s="26"/>
      <c r="E558" s="26"/>
      <c r="F558" s="26"/>
      <c r="G558" s="26"/>
    </row>
    <row r="559" spans="1:7" ht="12.75" customHeight="1">
      <c r="A559" s="26"/>
      <c r="B559" s="26"/>
      <c r="C559" s="26"/>
      <c r="D559" s="26"/>
      <c r="E559" s="26"/>
      <c r="F559" s="26"/>
      <c r="G559" s="26"/>
    </row>
    <row r="560" spans="1:7" ht="12.75" customHeight="1">
      <c r="A560" s="26"/>
      <c r="B560" s="26"/>
      <c r="C560" s="26"/>
      <c r="D560" s="26"/>
      <c r="E560" s="26"/>
      <c r="F560" s="26"/>
      <c r="G560" s="26"/>
    </row>
    <row r="561" spans="1:7" ht="12.75" customHeight="1">
      <c r="A561" s="26"/>
      <c r="B561" s="26"/>
      <c r="C561" s="26"/>
      <c r="D561" s="26"/>
      <c r="E561" s="26"/>
      <c r="F561" s="26"/>
      <c r="G561" s="26"/>
    </row>
    <row r="562" spans="1:7" ht="12.75" customHeight="1">
      <c r="A562" s="26"/>
      <c r="B562" s="26"/>
      <c r="C562" s="26"/>
      <c r="D562" s="26"/>
      <c r="E562" s="26"/>
      <c r="F562" s="26"/>
      <c r="G562" s="26"/>
    </row>
    <row r="563" spans="1:7" ht="12.75" customHeight="1">
      <c r="A563" s="26"/>
      <c r="B563" s="26"/>
      <c r="C563" s="26"/>
      <c r="D563" s="26"/>
      <c r="E563" s="26"/>
      <c r="F563" s="26"/>
      <c r="G563" s="26"/>
    </row>
    <row r="564" spans="1:7" ht="12.75" customHeight="1">
      <c r="A564" s="26"/>
      <c r="B564" s="26"/>
      <c r="C564" s="26"/>
      <c r="D564" s="26"/>
      <c r="E564" s="26"/>
      <c r="F564" s="26"/>
      <c r="G564" s="26"/>
    </row>
    <row r="565" spans="1:7" ht="12.75" customHeight="1">
      <c r="A565" s="26"/>
      <c r="B565" s="26"/>
      <c r="C565" s="26"/>
      <c r="D565" s="26"/>
      <c r="E565" s="26"/>
      <c r="F565" s="26"/>
      <c r="G565" s="26"/>
    </row>
    <row r="566" spans="1:7" ht="12.75" customHeight="1">
      <c r="A566" s="26"/>
      <c r="B566" s="26"/>
      <c r="C566" s="26"/>
      <c r="D566" s="26"/>
      <c r="E566" s="26"/>
      <c r="F566" s="26"/>
      <c r="G566" s="26"/>
    </row>
    <row r="567" spans="1:7" ht="12.75" customHeight="1">
      <c r="A567" s="26"/>
      <c r="B567" s="26"/>
      <c r="C567" s="26"/>
      <c r="D567" s="26"/>
      <c r="E567" s="26"/>
      <c r="F567" s="26"/>
      <c r="G567" s="26"/>
    </row>
    <row r="568" spans="1:7" ht="12.75" customHeight="1">
      <c r="A568" s="26"/>
      <c r="B568" s="26"/>
      <c r="C568" s="26"/>
      <c r="D568" s="26"/>
      <c r="E568" s="26"/>
      <c r="F568" s="26"/>
      <c r="G568" s="26"/>
    </row>
    <row r="569" spans="1:7" ht="12.75" customHeight="1">
      <c r="A569" s="26"/>
      <c r="B569" s="26"/>
      <c r="C569" s="26"/>
      <c r="D569" s="26"/>
      <c r="E569" s="26"/>
      <c r="F569" s="26"/>
      <c r="G569" s="26"/>
    </row>
    <row r="570" spans="1:7" ht="12.75" customHeight="1">
      <c r="A570" s="26"/>
      <c r="B570" s="26"/>
      <c r="C570" s="26"/>
      <c r="D570" s="26"/>
      <c r="E570" s="26"/>
      <c r="F570" s="26"/>
      <c r="G570" s="26"/>
    </row>
    <row r="571" spans="1:7" ht="12.75" customHeight="1">
      <c r="A571" s="26"/>
      <c r="B571" s="26"/>
      <c r="C571" s="26"/>
      <c r="D571" s="26"/>
      <c r="E571" s="26"/>
      <c r="F571" s="26"/>
      <c r="G571" s="26"/>
    </row>
    <row r="572" spans="1:7" ht="12.75" customHeight="1">
      <c r="A572" s="26"/>
      <c r="B572" s="26"/>
      <c r="C572" s="26"/>
      <c r="D572" s="26"/>
      <c r="E572" s="26"/>
      <c r="F572" s="26"/>
      <c r="G572" s="26"/>
    </row>
    <row r="573" spans="1:7" ht="12.75" customHeight="1">
      <c r="A573" s="26"/>
      <c r="B573" s="26"/>
      <c r="C573" s="26"/>
      <c r="D573" s="26"/>
      <c r="E573" s="26"/>
      <c r="F573" s="26"/>
      <c r="G573" s="26"/>
    </row>
    <row r="574" spans="1:7" ht="12.75" customHeight="1">
      <c r="A574" s="26"/>
      <c r="B574" s="26"/>
      <c r="C574" s="26"/>
      <c r="D574" s="26"/>
      <c r="E574" s="26"/>
      <c r="F574" s="26"/>
      <c r="G574" s="26"/>
    </row>
    <row r="575" spans="1:7" ht="12.75" customHeight="1">
      <c r="A575" s="26"/>
      <c r="B575" s="26"/>
      <c r="C575" s="26"/>
      <c r="D575" s="26"/>
      <c r="E575" s="26"/>
      <c r="F575" s="26"/>
      <c r="G575" s="26"/>
    </row>
    <row r="576" spans="1:7" ht="12.75" customHeight="1">
      <c r="A576" s="26"/>
      <c r="B576" s="26"/>
      <c r="C576" s="26"/>
      <c r="D576" s="26"/>
      <c r="E576" s="26"/>
      <c r="F576" s="26"/>
      <c r="G576" s="26"/>
    </row>
    <row r="577" spans="1:7" ht="12.75" customHeight="1">
      <c r="A577" s="26"/>
      <c r="B577" s="26"/>
      <c r="C577" s="26"/>
      <c r="D577" s="26"/>
      <c r="E577" s="26"/>
      <c r="F577" s="26"/>
      <c r="G577" s="26"/>
    </row>
    <row r="578" spans="1:7" ht="12.75" customHeight="1">
      <c r="A578" s="26"/>
      <c r="B578" s="26"/>
      <c r="C578" s="26"/>
      <c r="D578" s="26"/>
      <c r="E578" s="26"/>
      <c r="F578" s="26"/>
      <c r="G578" s="26"/>
    </row>
    <row r="579" spans="1:7" ht="12.75" customHeight="1">
      <c r="A579" s="26"/>
      <c r="B579" s="26"/>
      <c r="C579" s="26"/>
      <c r="D579" s="26"/>
      <c r="E579" s="26"/>
      <c r="F579" s="26"/>
      <c r="G579" s="26"/>
    </row>
    <row r="580" spans="1:7" ht="12.75" customHeight="1">
      <c r="A580" s="26"/>
      <c r="B580" s="26"/>
      <c r="C580" s="26"/>
      <c r="D580" s="26"/>
      <c r="E580" s="26"/>
      <c r="F580" s="26"/>
      <c r="G580" s="26"/>
    </row>
    <row r="581" spans="1:7" ht="12.75" customHeight="1">
      <c r="A581" s="26"/>
      <c r="B581" s="26"/>
      <c r="C581" s="26"/>
      <c r="D581" s="26"/>
      <c r="E581" s="26"/>
      <c r="F581" s="26"/>
      <c r="G581" s="26"/>
    </row>
    <row r="582" spans="1:7" ht="12.75" customHeight="1">
      <c r="A582" s="26"/>
      <c r="B582" s="26"/>
      <c r="C582" s="26"/>
      <c r="D582" s="26"/>
      <c r="E582" s="26"/>
      <c r="F582" s="26"/>
      <c r="G582" s="26"/>
    </row>
    <row r="583" spans="1:7" ht="12.75" customHeight="1">
      <c r="A583" s="26"/>
      <c r="B583" s="26"/>
      <c r="C583" s="26"/>
      <c r="D583" s="26"/>
      <c r="E583" s="26"/>
      <c r="F583" s="26"/>
      <c r="G583" s="26"/>
    </row>
    <row r="584" spans="1:7" ht="12.75" customHeight="1">
      <c r="A584" s="26"/>
      <c r="B584" s="26"/>
      <c r="C584" s="26"/>
      <c r="D584" s="26"/>
      <c r="E584" s="26"/>
      <c r="F584" s="26"/>
      <c r="G584" s="26"/>
    </row>
    <row r="585" spans="1:7" ht="12.75" customHeight="1">
      <c r="A585" s="26"/>
      <c r="B585" s="26"/>
      <c r="C585" s="26"/>
      <c r="D585" s="26"/>
      <c r="E585" s="26"/>
      <c r="F585" s="26"/>
      <c r="G585" s="26"/>
    </row>
    <row r="586" spans="1:7" ht="12.75" customHeight="1">
      <c r="A586" s="26"/>
      <c r="B586" s="26"/>
      <c r="C586" s="26"/>
      <c r="D586" s="26"/>
      <c r="E586" s="26"/>
      <c r="F586" s="26"/>
      <c r="G586" s="26"/>
    </row>
    <row r="587" spans="1:7" ht="12.75" customHeight="1">
      <c r="A587" s="26"/>
      <c r="B587" s="26"/>
      <c r="C587" s="26"/>
      <c r="D587" s="26"/>
      <c r="E587" s="26"/>
      <c r="F587" s="26"/>
      <c r="G587" s="26"/>
    </row>
    <row r="588" spans="1:7" ht="12.75" customHeight="1">
      <c r="A588" s="26"/>
      <c r="B588" s="26"/>
      <c r="C588" s="26"/>
      <c r="D588" s="26"/>
      <c r="E588" s="26"/>
      <c r="F588" s="26"/>
      <c r="G588" s="26"/>
    </row>
    <row r="589" spans="1:7" ht="12.75" customHeight="1">
      <c r="A589" s="26"/>
      <c r="B589" s="26"/>
      <c r="C589" s="26"/>
      <c r="D589" s="26"/>
      <c r="E589" s="26"/>
      <c r="F589" s="26"/>
      <c r="G589" s="26"/>
    </row>
    <row r="590" spans="1:7" ht="12.75" customHeight="1">
      <c r="A590" s="26"/>
      <c r="B590" s="26"/>
      <c r="C590" s="26"/>
      <c r="D590" s="26"/>
      <c r="E590" s="26"/>
      <c r="F590" s="26"/>
      <c r="G590" s="26"/>
    </row>
    <row r="591" spans="1:7" ht="12.75" customHeight="1">
      <c r="A591" s="26"/>
      <c r="B591" s="26"/>
      <c r="C591" s="26"/>
      <c r="D591" s="26"/>
      <c r="E591" s="26"/>
      <c r="F591" s="26"/>
      <c r="G591" s="26"/>
    </row>
    <row r="592" spans="1:7" ht="12.75" customHeight="1">
      <c r="A592" s="26"/>
      <c r="B592" s="26"/>
      <c r="C592" s="26"/>
      <c r="D592" s="26"/>
      <c r="E592" s="26"/>
      <c r="F592" s="26"/>
      <c r="G592" s="26"/>
    </row>
    <row r="593" spans="1:7" ht="12.75" customHeight="1">
      <c r="A593" s="26"/>
      <c r="B593" s="26"/>
      <c r="C593" s="26"/>
      <c r="D593" s="26"/>
      <c r="E593" s="26"/>
      <c r="F593" s="26"/>
      <c r="G593" s="26"/>
    </row>
    <row r="594" spans="1:7" ht="12.75" customHeight="1">
      <c r="A594" s="26"/>
      <c r="B594" s="26"/>
      <c r="C594" s="26"/>
      <c r="D594" s="26"/>
      <c r="E594" s="26"/>
      <c r="F594" s="26"/>
      <c r="G594" s="26"/>
    </row>
    <row r="595" spans="1:7" ht="12.75" customHeight="1">
      <c r="A595" s="26"/>
      <c r="B595" s="26"/>
      <c r="C595" s="26"/>
      <c r="D595" s="26"/>
      <c r="E595" s="26"/>
      <c r="F595" s="26"/>
      <c r="G595" s="26"/>
    </row>
    <row r="596" spans="1:7" ht="12.75" customHeight="1">
      <c r="A596" s="26"/>
      <c r="B596" s="26"/>
      <c r="C596" s="26"/>
      <c r="D596" s="26"/>
      <c r="E596" s="26"/>
      <c r="F596" s="26"/>
      <c r="G596" s="26"/>
    </row>
    <row r="597" spans="1:7" ht="12.75" customHeight="1">
      <c r="A597" s="26"/>
      <c r="B597" s="26"/>
      <c r="C597" s="26"/>
      <c r="D597" s="26"/>
      <c r="E597" s="26"/>
      <c r="F597" s="26"/>
      <c r="G597" s="26"/>
    </row>
    <row r="598" spans="1:7" ht="12.75" customHeight="1">
      <c r="A598" s="26"/>
      <c r="B598" s="26"/>
      <c r="C598" s="26"/>
      <c r="D598" s="26"/>
      <c r="E598" s="26"/>
      <c r="F598" s="26"/>
      <c r="G598" s="26"/>
    </row>
    <row r="599" spans="1:7" ht="12.75" customHeight="1">
      <c r="A599" s="26"/>
      <c r="B599" s="26"/>
      <c r="C599" s="26"/>
      <c r="D599" s="26"/>
      <c r="E599" s="26"/>
      <c r="F599" s="26"/>
      <c r="G599" s="26"/>
    </row>
    <row r="600" spans="1:7" ht="12.75" customHeight="1">
      <c r="A600" s="26"/>
      <c r="B600" s="26"/>
      <c r="C600" s="26"/>
      <c r="D600" s="26"/>
      <c r="E600" s="26"/>
      <c r="F600" s="26"/>
      <c r="G600" s="26"/>
    </row>
    <row r="601" spans="1:7" ht="12.75" customHeight="1">
      <c r="A601" s="26"/>
      <c r="B601" s="26"/>
      <c r="C601" s="26"/>
      <c r="D601" s="26"/>
      <c r="E601" s="26"/>
      <c r="F601" s="26"/>
      <c r="G601" s="26"/>
    </row>
    <row r="602" spans="1:7" ht="12.75" customHeight="1">
      <c r="A602" s="26"/>
      <c r="B602" s="26"/>
      <c r="C602" s="26"/>
      <c r="D602" s="26"/>
      <c r="E602" s="26"/>
      <c r="F602" s="26"/>
      <c r="G602" s="26"/>
    </row>
    <row r="603" spans="1:7" ht="12.75" customHeight="1">
      <c r="A603" s="26"/>
      <c r="B603" s="26"/>
      <c r="C603" s="26"/>
      <c r="D603" s="26"/>
      <c r="E603" s="26"/>
      <c r="F603" s="26"/>
      <c r="G603" s="26"/>
    </row>
    <row r="604" spans="1:7" ht="12.75" customHeight="1">
      <c r="A604" s="26"/>
      <c r="B604" s="26"/>
      <c r="C604" s="26"/>
      <c r="D604" s="26"/>
      <c r="E604" s="26"/>
      <c r="F604" s="26"/>
      <c r="G604" s="26"/>
    </row>
    <row r="605" spans="1:7" ht="12.75" customHeight="1">
      <c r="A605" s="26"/>
      <c r="B605" s="26"/>
      <c r="C605" s="26"/>
      <c r="D605" s="26"/>
      <c r="E605" s="26"/>
      <c r="F605" s="26"/>
      <c r="G605" s="26"/>
    </row>
    <row r="606" spans="1:7" ht="12.75" customHeight="1">
      <c r="A606" s="26"/>
      <c r="B606" s="26"/>
      <c r="C606" s="26"/>
      <c r="D606" s="26"/>
      <c r="E606" s="26"/>
      <c r="F606" s="26"/>
      <c r="G606" s="26"/>
    </row>
    <row r="607" spans="1:7" ht="12.75" customHeight="1">
      <c r="A607" s="26"/>
      <c r="B607" s="26"/>
      <c r="C607" s="26"/>
      <c r="D607" s="26"/>
      <c r="E607" s="26"/>
      <c r="F607" s="26"/>
      <c r="G607" s="26"/>
    </row>
    <row r="608" spans="1:7" ht="12.75" customHeight="1">
      <c r="A608" s="26"/>
      <c r="B608" s="26"/>
      <c r="C608" s="26"/>
      <c r="D608" s="26"/>
      <c r="E608" s="26"/>
      <c r="F608" s="26"/>
      <c r="G608" s="26"/>
    </row>
    <row r="609" spans="2:7" ht="12.75" customHeight="1">
      <c r="B609" s="26"/>
      <c r="C609" s="26"/>
      <c r="D609" s="26"/>
      <c r="E609" s="26"/>
      <c r="F609" s="26"/>
      <c r="G609" s="26"/>
    </row>
  </sheetData>
  <phoneticPr fontId="25"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2012/13&amp;C&amp;9&amp;P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608"/>
  <sheetViews>
    <sheetView zoomScaleNormal="100" workbookViewId="0">
      <pane ySplit="3" topLeftCell="A4" activePane="bottomLeft" state="frozen"/>
      <selection activeCell="E6" sqref="E6"/>
      <selection pane="bottomLeft" activeCell="H1" sqref="H1"/>
    </sheetView>
  </sheetViews>
  <sheetFormatPr defaultRowHeight="12.75"/>
  <cols>
    <col min="1" max="1" width="19.7109375" style="22" customWidth="1"/>
    <col min="2" max="2" width="13.42578125" style="22" customWidth="1"/>
    <col min="3" max="3" width="10.85546875" style="22" customWidth="1"/>
    <col min="4" max="4" width="11.28515625" style="22" customWidth="1"/>
    <col min="5" max="5" width="10.5703125" style="22" customWidth="1"/>
    <col min="6" max="6" width="9.28515625" style="22" customWidth="1"/>
    <col min="7" max="7" width="15.7109375" style="32" customWidth="1"/>
    <col min="8" max="8" width="9.140625" style="26"/>
    <col min="9" max="9" width="20.85546875" style="22" bestFit="1" customWidth="1"/>
    <col min="10" max="16384" width="9.140625" style="22"/>
  </cols>
  <sheetData>
    <row r="1" spans="1:16" ht="15">
      <c r="A1" s="40" t="s">
        <v>586</v>
      </c>
    </row>
    <row r="2" spans="1:16" ht="7.5" customHeight="1"/>
    <row r="3" spans="1:16" s="424" customFormat="1" ht="24.75" customHeight="1">
      <c r="A3" s="423"/>
      <c r="B3" s="643" t="s">
        <v>542</v>
      </c>
      <c r="C3" s="357" t="s">
        <v>50</v>
      </c>
      <c r="D3" s="357" t="s">
        <v>77</v>
      </c>
      <c r="E3" s="357" t="s">
        <v>78</v>
      </c>
      <c r="F3" s="357" t="s">
        <v>79</v>
      </c>
      <c r="G3" s="457" t="s">
        <v>76</v>
      </c>
      <c r="H3" s="573"/>
      <c r="I3" s="10"/>
      <c r="J3" s="418"/>
      <c r="K3" s="418"/>
      <c r="L3" s="418"/>
      <c r="M3" s="418"/>
      <c r="N3" s="418"/>
      <c r="O3" s="418"/>
      <c r="P3" s="418"/>
    </row>
    <row r="4" spans="1:16" ht="13.5" customHeight="1">
      <c r="A4" s="4" t="s">
        <v>530</v>
      </c>
      <c r="B4" s="185">
        <v>8204</v>
      </c>
      <c r="C4" s="4"/>
      <c r="D4" s="4"/>
      <c r="E4" s="4"/>
      <c r="F4" s="185">
        <v>1658</v>
      </c>
      <c r="G4" s="185">
        <v>20385</v>
      </c>
      <c r="H4" s="27"/>
      <c r="I4" s="4"/>
    </row>
    <row r="5" spans="1:16" ht="13.5" customHeight="1">
      <c r="A5" s="4" t="s">
        <v>310</v>
      </c>
      <c r="B5" s="185">
        <v>15132</v>
      </c>
      <c r="C5" s="4"/>
      <c r="D5" s="4"/>
      <c r="E5" s="4"/>
      <c r="F5" s="4">
        <v>104</v>
      </c>
      <c r="G5" s="185">
        <v>21994</v>
      </c>
      <c r="H5" s="27"/>
      <c r="I5" s="4"/>
    </row>
    <row r="6" spans="1:16" ht="13.5" customHeight="1">
      <c r="A6" s="4" t="s">
        <v>391</v>
      </c>
      <c r="B6" s="185">
        <v>10005</v>
      </c>
      <c r="C6" s="4"/>
      <c r="D6" s="4">
        <v>276</v>
      </c>
      <c r="E6" s="4"/>
      <c r="F6" s="4"/>
      <c r="G6" s="185">
        <v>16307</v>
      </c>
      <c r="H6" s="27"/>
      <c r="I6" s="4"/>
    </row>
    <row r="7" spans="1:16" ht="13.5" customHeight="1">
      <c r="A7" s="171" t="s">
        <v>392</v>
      </c>
      <c r="B7" s="382">
        <v>12572</v>
      </c>
      <c r="C7" s="171"/>
      <c r="D7" s="171">
        <v>6</v>
      </c>
      <c r="E7" s="171"/>
      <c r="F7" s="171">
        <v>143</v>
      </c>
      <c r="G7" s="382">
        <v>21653</v>
      </c>
      <c r="H7" s="380"/>
      <c r="I7" s="4"/>
    </row>
    <row r="8" spans="1:16" ht="13.5" customHeight="1">
      <c r="A8" s="4" t="s">
        <v>452</v>
      </c>
      <c r="B8" s="185">
        <v>4857</v>
      </c>
      <c r="C8" s="4"/>
      <c r="D8" s="4"/>
      <c r="E8" s="4"/>
      <c r="F8" s="4"/>
      <c r="G8" s="185">
        <v>5052</v>
      </c>
      <c r="H8" s="27"/>
      <c r="I8" s="4"/>
    </row>
    <row r="9" spans="1:16" ht="13.5" customHeight="1">
      <c r="A9" s="4" t="s">
        <v>394</v>
      </c>
      <c r="B9" s="185">
        <v>17103</v>
      </c>
      <c r="C9" s="4"/>
      <c r="D9" s="4"/>
      <c r="E9" s="4"/>
      <c r="F9" s="4">
        <v>473</v>
      </c>
      <c r="G9" s="185">
        <v>36632</v>
      </c>
      <c r="H9" s="27"/>
      <c r="I9" s="4"/>
    </row>
    <row r="10" spans="1:16" ht="13.5" customHeight="1">
      <c r="A10" s="4" t="s">
        <v>453</v>
      </c>
      <c r="B10" s="185">
        <v>12376</v>
      </c>
      <c r="C10" s="4"/>
      <c r="D10" s="4"/>
      <c r="E10" s="4"/>
      <c r="F10" s="4">
        <v>80</v>
      </c>
      <c r="G10" s="185">
        <v>20363</v>
      </c>
      <c r="H10" s="27"/>
      <c r="I10" s="4"/>
    </row>
    <row r="11" spans="1:16" ht="13.5" customHeight="1">
      <c r="A11" s="4" t="s">
        <v>454</v>
      </c>
      <c r="B11" s="185">
        <v>7122</v>
      </c>
      <c r="C11" s="4"/>
      <c r="D11" s="4">
        <v>138</v>
      </c>
      <c r="E11" s="4"/>
      <c r="F11" s="185">
        <v>1119</v>
      </c>
      <c r="G11" s="185">
        <v>12524</v>
      </c>
      <c r="H11" s="27"/>
      <c r="I11" s="4"/>
    </row>
    <row r="12" spans="1:16" ht="13.5" customHeight="1">
      <c r="A12" s="4" t="s">
        <v>457</v>
      </c>
      <c r="B12" s="185">
        <v>6500</v>
      </c>
      <c r="C12" s="4">
        <v>23</v>
      </c>
      <c r="D12" s="4"/>
      <c r="E12" s="4"/>
      <c r="F12" s="4">
        <v>5</v>
      </c>
      <c r="G12" s="185">
        <v>7300</v>
      </c>
      <c r="H12" s="27"/>
      <c r="I12" s="4"/>
    </row>
    <row r="13" spans="1:16" ht="13.5" customHeight="1">
      <c r="A13" s="4" t="s">
        <v>396</v>
      </c>
      <c r="B13" s="185">
        <v>38676</v>
      </c>
      <c r="C13" s="4">
        <v>34</v>
      </c>
      <c r="D13" s="4">
        <v>118</v>
      </c>
      <c r="E13" s="4"/>
      <c r="F13" s="4">
        <v>985</v>
      </c>
      <c r="G13" s="185">
        <v>63442</v>
      </c>
      <c r="H13" s="27"/>
      <c r="I13" s="4"/>
    </row>
    <row r="14" spans="1:16" ht="13.5" customHeight="1">
      <c r="A14" s="4" t="s">
        <v>458</v>
      </c>
      <c r="B14" s="185">
        <v>5830</v>
      </c>
      <c r="C14" s="4">
        <v>13</v>
      </c>
      <c r="D14" s="4"/>
      <c r="E14" s="4"/>
      <c r="F14" s="4">
        <v>12</v>
      </c>
      <c r="G14" s="185">
        <v>6448</v>
      </c>
      <c r="H14" s="27"/>
      <c r="I14" s="4"/>
    </row>
    <row r="15" spans="1:16" ht="13.5" customHeight="1">
      <c r="A15" s="4" t="s">
        <v>398</v>
      </c>
      <c r="B15" s="185">
        <v>12159</v>
      </c>
      <c r="C15" s="4"/>
      <c r="D15" s="4">
        <v>1</v>
      </c>
      <c r="E15" s="4">
        <v>74</v>
      </c>
      <c r="F15" s="4"/>
      <c r="G15" s="185">
        <v>21894</v>
      </c>
      <c r="H15" s="27"/>
      <c r="I15" s="4"/>
    </row>
    <row r="16" spans="1:16" ht="13.5" customHeight="1">
      <c r="A16" s="4" t="s">
        <v>170</v>
      </c>
      <c r="B16" s="185">
        <v>9163</v>
      </c>
      <c r="C16" s="4"/>
      <c r="D16" s="4"/>
      <c r="E16" s="4"/>
      <c r="F16" s="4"/>
      <c r="G16" s="185">
        <v>17516</v>
      </c>
      <c r="H16" s="27"/>
      <c r="I16" s="4"/>
    </row>
    <row r="17" spans="1:9" ht="13.5" customHeight="1">
      <c r="A17" s="4" t="s">
        <v>463</v>
      </c>
      <c r="B17" s="185">
        <v>6749</v>
      </c>
      <c r="C17" s="4"/>
      <c r="D17" s="4"/>
      <c r="E17" s="4"/>
      <c r="F17" s="4"/>
      <c r="G17" s="185">
        <v>7578</v>
      </c>
      <c r="H17" s="27"/>
      <c r="I17" s="4"/>
    </row>
    <row r="18" spans="1:9" ht="13.5" customHeight="1">
      <c r="A18" s="4" t="s">
        <v>465</v>
      </c>
      <c r="B18" s="185">
        <v>7974</v>
      </c>
      <c r="C18" s="4"/>
      <c r="D18" s="4">
        <v>50</v>
      </c>
      <c r="E18" s="4"/>
      <c r="F18" s="4"/>
      <c r="G18" s="185">
        <v>10164</v>
      </c>
      <c r="H18" s="27"/>
      <c r="I18" s="4"/>
    </row>
    <row r="19" spans="1:9" ht="13.5" customHeight="1">
      <c r="A19" s="4" t="s">
        <v>400</v>
      </c>
      <c r="B19" s="185">
        <v>10885</v>
      </c>
      <c r="C19" s="4"/>
      <c r="D19" s="4">
        <v>393</v>
      </c>
      <c r="E19" s="4"/>
      <c r="F19" s="4">
        <v>453</v>
      </c>
      <c r="G19" s="185">
        <v>18390</v>
      </c>
      <c r="H19" s="27"/>
      <c r="I19" s="4"/>
    </row>
    <row r="20" spans="1:9" ht="13.5" customHeight="1">
      <c r="A20" s="4" t="s">
        <v>401</v>
      </c>
      <c r="B20" s="185">
        <v>8902</v>
      </c>
      <c r="C20" s="4"/>
      <c r="D20" s="4"/>
      <c r="E20" s="4"/>
      <c r="F20" s="4"/>
      <c r="G20" s="185">
        <v>14010</v>
      </c>
      <c r="H20" s="27"/>
      <c r="I20" s="4"/>
    </row>
    <row r="21" spans="1:9" ht="13.5" customHeight="1">
      <c r="A21" s="4" t="s">
        <v>402</v>
      </c>
      <c r="B21" s="185">
        <v>17448</v>
      </c>
      <c r="C21" s="4"/>
      <c r="D21" s="4"/>
      <c r="E21" s="4"/>
      <c r="F21" s="185">
        <v>4159</v>
      </c>
      <c r="G21" s="185">
        <v>42162</v>
      </c>
      <c r="H21" s="27"/>
      <c r="I21" s="4"/>
    </row>
    <row r="22" spans="1:9" ht="13.5" customHeight="1">
      <c r="A22" s="4" t="s">
        <v>193</v>
      </c>
      <c r="B22" s="185">
        <v>13446</v>
      </c>
      <c r="C22" s="4"/>
      <c r="D22" s="4">
        <v>622</v>
      </c>
      <c r="E22" s="4"/>
      <c r="F22" s="4"/>
      <c r="G22" s="185">
        <v>25875</v>
      </c>
      <c r="H22" s="27"/>
      <c r="I22" s="4"/>
    </row>
    <row r="23" spans="1:9" ht="13.5" customHeight="1">
      <c r="A23" s="4" t="s">
        <v>403</v>
      </c>
      <c r="B23" s="185">
        <v>16184</v>
      </c>
      <c r="C23" s="4"/>
      <c r="D23" s="4"/>
      <c r="E23" s="4"/>
      <c r="F23" s="4"/>
      <c r="G23" s="185">
        <v>23373</v>
      </c>
      <c r="H23" s="27"/>
      <c r="I23" s="4"/>
    </row>
    <row r="24" spans="1:9" ht="13.5" customHeight="1">
      <c r="A24" s="4" t="s">
        <v>311</v>
      </c>
      <c r="B24" s="185">
        <v>9062</v>
      </c>
      <c r="C24" s="4"/>
      <c r="D24" s="4"/>
      <c r="E24" s="4"/>
      <c r="F24" s="4"/>
      <c r="G24" s="185">
        <v>12425</v>
      </c>
      <c r="H24" s="27"/>
      <c r="I24" s="4"/>
    </row>
    <row r="25" spans="1:9" ht="13.5" customHeight="1">
      <c r="A25" s="4" t="s">
        <v>312</v>
      </c>
      <c r="B25" s="185">
        <v>11264</v>
      </c>
      <c r="C25" s="4">
        <v>97</v>
      </c>
      <c r="D25" s="4"/>
      <c r="E25" s="4"/>
      <c r="F25" s="4"/>
      <c r="G25" s="185">
        <v>20182</v>
      </c>
      <c r="H25" s="27"/>
      <c r="I25" s="4"/>
    </row>
    <row r="26" spans="1:9" ht="13.5" customHeight="1">
      <c r="A26" s="4" t="s">
        <v>194</v>
      </c>
      <c r="B26" s="185">
        <v>12280</v>
      </c>
      <c r="C26" s="4">
        <v>13</v>
      </c>
      <c r="D26" s="4"/>
      <c r="E26" s="4"/>
      <c r="F26" s="4"/>
      <c r="G26" s="185">
        <v>22407</v>
      </c>
      <c r="H26" s="27"/>
      <c r="I26" s="4"/>
    </row>
    <row r="27" spans="1:9" ht="13.5" customHeight="1">
      <c r="A27" s="4" t="s">
        <v>405</v>
      </c>
      <c r="B27" s="185">
        <v>9677</v>
      </c>
      <c r="C27" s="4"/>
      <c r="D27" s="4">
        <v>58</v>
      </c>
      <c r="E27" s="4"/>
      <c r="F27" s="4">
        <v>20</v>
      </c>
      <c r="G27" s="185">
        <v>15162</v>
      </c>
      <c r="H27" s="27"/>
      <c r="I27" s="4"/>
    </row>
    <row r="28" spans="1:9" ht="13.5" customHeight="1">
      <c r="A28" s="4" t="s">
        <v>313</v>
      </c>
      <c r="B28" s="185">
        <v>7752</v>
      </c>
      <c r="C28" s="4"/>
      <c r="D28" s="4">
        <v>200</v>
      </c>
      <c r="E28" s="4"/>
      <c r="F28" s="4"/>
      <c r="G28" s="185">
        <v>15258</v>
      </c>
      <c r="H28" s="27"/>
      <c r="I28" s="4"/>
    </row>
    <row r="29" spans="1:9" ht="13.5" customHeight="1">
      <c r="A29" s="4" t="s">
        <v>471</v>
      </c>
      <c r="B29" s="185">
        <v>7349</v>
      </c>
      <c r="C29" s="4"/>
      <c r="D29" s="4">
        <v>71</v>
      </c>
      <c r="E29" s="4"/>
      <c r="F29" s="4">
        <v>706</v>
      </c>
      <c r="G29" s="185">
        <v>9003</v>
      </c>
      <c r="H29" s="27"/>
      <c r="I29" s="4"/>
    </row>
    <row r="30" spans="1:9" ht="13.5" customHeight="1">
      <c r="A30" s="4" t="s">
        <v>472</v>
      </c>
      <c r="B30" s="185">
        <v>10769</v>
      </c>
      <c r="C30" s="4"/>
      <c r="D30" s="4"/>
      <c r="E30" s="4">
        <v>62</v>
      </c>
      <c r="F30" s="4">
        <v>580</v>
      </c>
      <c r="G30" s="185">
        <v>22897</v>
      </c>
      <c r="H30" s="27"/>
      <c r="I30" s="4"/>
    </row>
    <row r="31" spans="1:9" ht="13.5" customHeight="1">
      <c r="A31" s="4" t="s">
        <v>484</v>
      </c>
      <c r="B31" s="185">
        <v>8999</v>
      </c>
      <c r="C31" s="4"/>
      <c r="D31" s="4">
        <v>119</v>
      </c>
      <c r="E31" s="4"/>
      <c r="F31" s="185">
        <v>5002</v>
      </c>
      <c r="G31" s="185">
        <v>16225</v>
      </c>
      <c r="H31" s="27"/>
      <c r="I31" s="4"/>
    </row>
    <row r="32" spans="1:9" ht="13.5" customHeight="1">
      <c r="A32" s="4" t="s">
        <v>406</v>
      </c>
      <c r="B32" s="185">
        <v>14735</v>
      </c>
      <c r="C32" s="4"/>
      <c r="D32" s="4"/>
      <c r="E32" s="4"/>
      <c r="F32" s="4">
        <v>25</v>
      </c>
      <c r="G32" s="185">
        <v>22904</v>
      </c>
      <c r="H32" s="27"/>
      <c r="I32" s="4"/>
    </row>
    <row r="33" spans="1:9" ht="13.5" customHeight="1">
      <c r="A33" s="4" t="s">
        <v>152</v>
      </c>
      <c r="B33" s="185">
        <v>7642</v>
      </c>
      <c r="C33" s="4"/>
      <c r="D33" s="4"/>
      <c r="E33" s="4"/>
      <c r="F33" s="4"/>
      <c r="G33" s="185">
        <v>10155</v>
      </c>
      <c r="H33" s="27"/>
      <c r="I33" s="4"/>
    </row>
    <row r="34" spans="1:9" ht="13.5" customHeight="1">
      <c r="A34" s="4" t="s">
        <v>407</v>
      </c>
      <c r="B34" s="185">
        <v>11433</v>
      </c>
      <c r="C34" s="4"/>
      <c r="D34" s="4">
        <v>309</v>
      </c>
      <c r="E34" s="185">
        <v>1286</v>
      </c>
      <c r="F34" s="185">
        <v>2177</v>
      </c>
      <c r="G34" s="185">
        <v>26629</v>
      </c>
      <c r="H34" s="27"/>
      <c r="I34" s="4"/>
    </row>
    <row r="35" spans="1:9" ht="13.5" customHeight="1">
      <c r="A35" s="4" t="s">
        <v>157</v>
      </c>
      <c r="B35" s="185">
        <v>8203</v>
      </c>
      <c r="C35" s="4"/>
      <c r="D35" s="4">
        <v>46</v>
      </c>
      <c r="E35" s="4"/>
      <c r="F35" s="185">
        <v>4059</v>
      </c>
      <c r="G35" s="185">
        <v>17055</v>
      </c>
      <c r="H35" s="27"/>
      <c r="I35" s="4"/>
    </row>
    <row r="36" spans="1:9" ht="13.5" customHeight="1">
      <c r="A36" s="4" t="s">
        <v>488</v>
      </c>
      <c r="B36" s="185">
        <v>11518</v>
      </c>
      <c r="C36" s="4">
        <v>72</v>
      </c>
      <c r="D36" s="4"/>
      <c r="E36" s="4"/>
      <c r="F36" s="4">
        <v>866</v>
      </c>
      <c r="G36" s="185">
        <v>19826</v>
      </c>
      <c r="H36" s="27"/>
      <c r="I36" s="4"/>
    </row>
    <row r="37" spans="1:9" ht="13.5" customHeight="1">
      <c r="A37" s="4" t="s">
        <v>489</v>
      </c>
      <c r="B37" s="185">
        <v>11356</v>
      </c>
      <c r="C37" s="4"/>
      <c r="D37" s="4"/>
      <c r="E37" s="4"/>
      <c r="F37" s="4"/>
      <c r="G37" s="185">
        <v>19598</v>
      </c>
      <c r="H37" s="27"/>
      <c r="I37" s="4"/>
    </row>
    <row r="38" spans="1:9" ht="13.5" customHeight="1">
      <c r="A38" s="4" t="s">
        <v>171</v>
      </c>
      <c r="B38" s="185">
        <v>5625</v>
      </c>
      <c r="C38" s="4"/>
      <c r="D38" s="4">
        <v>185</v>
      </c>
      <c r="E38" s="4"/>
      <c r="F38" s="4">
        <v>89</v>
      </c>
      <c r="G38" s="185">
        <v>7260</v>
      </c>
      <c r="H38" s="27"/>
      <c r="I38" s="4"/>
    </row>
    <row r="39" spans="1:9" ht="13.5" customHeight="1">
      <c r="A39" s="4" t="s">
        <v>492</v>
      </c>
      <c r="B39" s="185">
        <v>5392</v>
      </c>
      <c r="C39" s="4"/>
      <c r="D39" s="4"/>
      <c r="E39" s="4"/>
      <c r="F39" s="4">
        <v>14</v>
      </c>
      <c r="G39" s="185">
        <v>6506</v>
      </c>
      <c r="H39" s="27"/>
      <c r="I39" s="4"/>
    </row>
    <row r="40" spans="1:9" ht="13.5" customHeight="1">
      <c r="A40" s="4" t="s">
        <v>493</v>
      </c>
      <c r="B40" s="185">
        <v>5931</v>
      </c>
      <c r="C40" s="4"/>
      <c r="D40" s="4"/>
      <c r="E40" s="4"/>
      <c r="F40" s="4">
        <v>5</v>
      </c>
      <c r="G40" s="185">
        <v>7375</v>
      </c>
      <c r="H40" s="27"/>
      <c r="I40" s="4"/>
    </row>
    <row r="41" spans="1:9" ht="13.5" customHeight="1">
      <c r="A41" s="4" t="s">
        <v>409</v>
      </c>
      <c r="B41" s="185">
        <v>16164</v>
      </c>
      <c r="C41" s="4"/>
      <c r="D41" s="4"/>
      <c r="E41" s="4"/>
      <c r="F41" s="4"/>
      <c r="G41" s="185">
        <v>72909</v>
      </c>
      <c r="H41" s="27"/>
      <c r="I41" s="4"/>
    </row>
    <row r="42" spans="1:9" ht="13.5" customHeight="1">
      <c r="A42" s="4" t="s">
        <v>525</v>
      </c>
      <c r="B42" s="185">
        <v>21814</v>
      </c>
      <c r="C42" s="4"/>
      <c r="D42" s="4"/>
      <c r="E42" s="4"/>
      <c r="F42" s="4">
        <v>624</v>
      </c>
      <c r="G42" s="185">
        <v>36914</v>
      </c>
      <c r="H42" s="27"/>
      <c r="I42" s="4"/>
    </row>
    <row r="43" spans="1:9" ht="13.5" customHeight="1">
      <c r="A43" s="4" t="s">
        <v>411</v>
      </c>
      <c r="B43" s="185">
        <v>16742</v>
      </c>
      <c r="C43" s="4">
        <v>249</v>
      </c>
      <c r="D43" s="185">
        <v>1189</v>
      </c>
      <c r="E43" s="4">
        <v>702</v>
      </c>
      <c r="F43" s="185">
        <v>1971</v>
      </c>
      <c r="G43" s="185">
        <v>32429</v>
      </c>
      <c r="H43" s="27"/>
      <c r="I43" s="4"/>
    </row>
    <row r="44" spans="1:9" ht="13.5" customHeight="1">
      <c r="A44" s="4" t="s">
        <v>412</v>
      </c>
      <c r="B44" s="185">
        <v>24303</v>
      </c>
      <c r="C44" s="4"/>
      <c r="D44" s="4"/>
      <c r="E44" s="4"/>
      <c r="F44" s="185">
        <v>10130</v>
      </c>
      <c r="G44" s="185">
        <v>50887</v>
      </c>
      <c r="H44" s="27"/>
      <c r="I44" s="4"/>
    </row>
    <row r="45" spans="1:9" ht="13.5" customHeight="1">
      <c r="A45" s="4" t="s">
        <v>414</v>
      </c>
      <c r="B45" s="185">
        <v>12561</v>
      </c>
      <c r="C45" s="4">
        <v>10</v>
      </c>
      <c r="D45" s="4">
        <v>290</v>
      </c>
      <c r="E45" s="4"/>
      <c r="F45" s="4">
        <v>147</v>
      </c>
      <c r="G45" s="185">
        <v>27686</v>
      </c>
      <c r="H45" s="27"/>
      <c r="I45" s="4"/>
    </row>
    <row r="46" spans="1:9" ht="13.5" customHeight="1">
      <c r="A46" s="4" t="s">
        <v>496</v>
      </c>
      <c r="B46" s="185">
        <v>7757</v>
      </c>
      <c r="C46" s="4"/>
      <c r="D46" s="4"/>
      <c r="E46" s="4"/>
      <c r="F46" s="4">
        <v>104</v>
      </c>
      <c r="G46" s="185">
        <v>10645</v>
      </c>
      <c r="H46" s="27"/>
      <c r="I46" s="4"/>
    </row>
    <row r="47" spans="1:9" ht="13.5" customHeight="1">
      <c r="A47" s="4" t="s">
        <v>499</v>
      </c>
      <c r="B47" s="185">
        <v>9129</v>
      </c>
      <c r="C47" s="4">
        <v>4</v>
      </c>
      <c r="D47" s="4">
        <v>717</v>
      </c>
      <c r="E47" s="4"/>
      <c r="F47" s="4">
        <v>20</v>
      </c>
      <c r="G47" s="185">
        <v>14061</v>
      </c>
      <c r="H47" s="27"/>
      <c r="I47" s="4"/>
    </row>
    <row r="48" spans="1:9" ht="13.5" customHeight="1">
      <c r="A48" s="4" t="s">
        <v>416</v>
      </c>
      <c r="B48" s="185">
        <v>6199</v>
      </c>
      <c r="C48" s="4"/>
      <c r="D48" s="4">
        <v>400</v>
      </c>
      <c r="E48" s="4"/>
      <c r="F48" s="4"/>
      <c r="G48" s="185">
        <v>10170</v>
      </c>
      <c r="H48" s="27"/>
      <c r="I48" s="4"/>
    </row>
    <row r="49" spans="1:9" ht="13.5" customHeight="1">
      <c r="A49" s="4" t="s">
        <v>417</v>
      </c>
      <c r="B49" s="185">
        <v>12004</v>
      </c>
      <c r="C49" s="4"/>
      <c r="D49" s="4"/>
      <c r="E49" s="4"/>
      <c r="F49" s="4"/>
      <c r="G49" s="185">
        <v>21779</v>
      </c>
      <c r="H49" s="27"/>
      <c r="I49" s="4"/>
    </row>
    <row r="50" spans="1:9" ht="13.5" customHeight="1">
      <c r="A50" s="4" t="s">
        <v>201</v>
      </c>
      <c r="B50" s="185">
        <v>21603</v>
      </c>
      <c r="C50" s="4"/>
      <c r="D50" s="4"/>
      <c r="E50" s="4">
        <v>185</v>
      </c>
      <c r="F50" s="4">
        <v>690</v>
      </c>
      <c r="G50" s="185">
        <v>84346</v>
      </c>
      <c r="H50" s="27"/>
      <c r="I50" s="4"/>
    </row>
    <row r="51" spans="1:9" ht="13.5" customHeight="1">
      <c r="A51" s="4" t="s">
        <v>501</v>
      </c>
      <c r="B51" s="185">
        <v>4897</v>
      </c>
      <c r="C51" s="4"/>
      <c r="D51" s="4"/>
      <c r="E51" s="4"/>
      <c r="F51" s="4">
        <v>11</v>
      </c>
      <c r="G51" s="185">
        <v>6193</v>
      </c>
      <c r="H51" s="27"/>
      <c r="I51" s="4"/>
    </row>
    <row r="52" spans="1:9" ht="13.5" customHeight="1">
      <c r="A52" s="4" t="s">
        <v>420</v>
      </c>
      <c r="B52" s="185">
        <v>24047</v>
      </c>
      <c r="C52" s="4">
        <v>53</v>
      </c>
      <c r="D52" s="4">
        <v>44</v>
      </c>
      <c r="E52" s="4"/>
      <c r="F52" s="185">
        <v>1183</v>
      </c>
      <c r="G52" s="185">
        <v>44806</v>
      </c>
      <c r="H52" s="27"/>
      <c r="I52" s="4"/>
    </row>
    <row r="53" spans="1:9" ht="13.5" customHeight="1">
      <c r="A53" s="4" t="s">
        <v>421</v>
      </c>
      <c r="B53" s="185">
        <v>17428</v>
      </c>
      <c r="C53" s="4">
        <v>10</v>
      </c>
      <c r="D53" s="4">
        <v>112</v>
      </c>
      <c r="E53" s="4"/>
      <c r="F53" s="185">
        <v>26419</v>
      </c>
      <c r="G53" s="185">
        <v>79971</v>
      </c>
      <c r="H53" s="27"/>
      <c r="I53" s="4"/>
    </row>
    <row r="54" spans="1:9" ht="13.5" customHeight="1">
      <c r="A54" s="4" t="s">
        <v>502</v>
      </c>
      <c r="B54" s="185">
        <v>6009</v>
      </c>
      <c r="C54" s="4"/>
      <c r="D54" s="4">
        <v>23</v>
      </c>
      <c r="E54" s="4"/>
      <c r="F54" s="4">
        <v>133</v>
      </c>
      <c r="G54" s="185">
        <v>7116</v>
      </c>
      <c r="H54" s="27"/>
      <c r="I54" s="4"/>
    </row>
    <row r="55" spans="1:9" ht="13.5" customHeight="1">
      <c r="A55" s="4" t="s">
        <v>422</v>
      </c>
      <c r="B55" s="185">
        <v>17770</v>
      </c>
      <c r="C55" s="4"/>
      <c r="D55" s="4">
        <v>836</v>
      </c>
      <c r="E55" s="4"/>
      <c r="F55" s="4"/>
      <c r="G55" s="185">
        <v>30896</v>
      </c>
      <c r="H55" s="27"/>
      <c r="I55" s="4"/>
    </row>
    <row r="56" spans="1:9">
      <c r="A56" s="4" t="s">
        <v>504</v>
      </c>
      <c r="B56" s="185">
        <v>7500</v>
      </c>
      <c r="C56" s="4"/>
      <c r="D56" s="4"/>
      <c r="E56" s="4"/>
      <c r="F56" s="4">
        <v>302</v>
      </c>
      <c r="G56" s="185">
        <v>10211</v>
      </c>
      <c r="H56" s="27"/>
      <c r="I56" s="4"/>
    </row>
    <row r="57" spans="1:9">
      <c r="A57" s="4" t="s">
        <v>423</v>
      </c>
      <c r="B57" s="185">
        <v>21429</v>
      </c>
      <c r="C57" s="4">
        <v>156</v>
      </c>
      <c r="D57" s="4"/>
      <c r="E57" s="4"/>
      <c r="F57" s="4"/>
      <c r="G57" s="185">
        <v>42262</v>
      </c>
      <c r="H57" s="27"/>
      <c r="I57" s="4"/>
    </row>
    <row r="58" spans="1:9" ht="6" customHeight="1">
      <c r="B58" s="45"/>
      <c r="C58"/>
      <c r="D58"/>
      <c r="E58"/>
      <c r="F58"/>
      <c r="G58" s="446"/>
      <c r="I58" s="4"/>
    </row>
    <row r="59" spans="1:9">
      <c r="A59" s="126" t="s">
        <v>639</v>
      </c>
      <c r="B59" s="45"/>
      <c r="C59"/>
      <c r="D59"/>
      <c r="E59"/>
      <c r="F59"/>
      <c r="G59" s="694"/>
      <c r="H59" s="27"/>
      <c r="I59" s="4"/>
    </row>
    <row r="60" spans="1:9">
      <c r="B60" s="45"/>
      <c r="C60"/>
      <c r="D60"/>
      <c r="E60"/>
      <c r="F60"/>
      <c r="G60" s="446"/>
      <c r="I60" s="4"/>
    </row>
    <row r="61" spans="1:9">
      <c r="B61" s="45"/>
      <c r="C61"/>
      <c r="D61"/>
      <c r="E61"/>
      <c r="F61"/>
      <c r="G61" s="446"/>
      <c r="I61" s="4"/>
    </row>
    <row r="62" spans="1:9">
      <c r="B62" s="45"/>
      <c r="C62"/>
      <c r="D62"/>
      <c r="E62"/>
      <c r="F62"/>
      <c r="G62" s="446"/>
      <c r="I62" s="4"/>
    </row>
    <row r="63" spans="1:9">
      <c r="B63" s="45"/>
      <c r="C63"/>
      <c r="D63"/>
      <c r="E63"/>
      <c r="F63"/>
      <c r="G63" s="446"/>
      <c r="I63" s="4"/>
    </row>
    <row r="64" spans="1:9">
      <c r="B64" s="45"/>
      <c r="C64"/>
      <c r="D64"/>
      <c r="E64"/>
      <c r="F64"/>
      <c r="G64" s="446"/>
      <c r="I64" s="4"/>
    </row>
    <row r="65" spans="2:9">
      <c r="B65" s="45"/>
      <c r="C65"/>
      <c r="D65"/>
      <c r="E65"/>
      <c r="F65"/>
      <c r="G65" s="446"/>
      <c r="I65" s="4"/>
    </row>
    <row r="66" spans="2:9">
      <c r="B66" s="45"/>
      <c r="C66"/>
      <c r="D66"/>
      <c r="E66"/>
      <c r="F66"/>
      <c r="G66" s="446"/>
      <c r="I66" s="4"/>
    </row>
    <row r="67" spans="2:9">
      <c r="B67" s="45"/>
      <c r="C67"/>
      <c r="D67"/>
      <c r="E67"/>
      <c r="F67"/>
      <c r="G67" s="446"/>
      <c r="I67" s="4"/>
    </row>
    <row r="68" spans="2:9">
      <c r="B68" s="45"/>
      <c r="C68"/>
      <c r="D68"/>
      <c r="E68"/>
      <c r="F68"/>
      <c r="G68" s="446"/>
      <c r="I68" s="4"/>
    </row>
    <row r="69" spans="2:9">
      <c r="B69" s="45"/>
      <c r="C69"/>
      <c r="D69"/>
      <c r="E69"/>
      <c r="F69"/>
      <c r="G69" s="446"/>
      <c r="I69" s="4"/>
    </row>
    <row r="70" spans="2:9">
      <c r="B70" s="45"/>
      <c r="C70"/>
      <c r="D70"/>
      <c r="E70"/>
      <c r="F70"/>
      <c r="G70" s="446"/>
      <c r="I70" s="4"/>
    </row>
    <row r="71" spans="2:9">
      <c r="B71" s="45"/>
      <c r="C71"/>
      <c r="D71"/>
      <c r="E71"/>
      <c r="F71"/>
      <c r="G71" s="446"/>
      <c r="I71" s="4"/>
    </row>
    <row r="72" spans="2:9">
      <c r="B72" s="45"/>
      <c r="C72"/>
      <c r="D72"/>
      <c r="E72"/>
      <c r="F72"/>
      <c r="G72" s="446"/>
      <c r="I72" s="4"/>
    </row>
    <row r="73" spans="2:9">
      <c r="B73" s="45"/>
      <c r="C73"/>
      <c r="D73"/>
      <c r="E73"/>
      <c r="F73"/>
      <c r="G73" s="446"/>
      <c r="I73" s="4"/>
    </row>
    <row r="74" spans="2:9">
      <c r="B74" s="45"/>
      <c r="C74"/>
      <c r="D74"/>
      <c r="E74"/>
      <c r="F74"/>
      <c r="G74" s="446"/>
      <c r="I74" s="4"/>
    </row>
    <row r="75" spans="2:9">
      <c r="B75" s="45"/>
      <c r="C75"/>
      <c r="D75"/>
      <c r="E75"/>
      <c r="F75"/>
      <c r="G75" s="446"/>
      <c r="I75" s="4"/>
    </row>
    <row r="76" spans="2:9">
      <c r="B76" s="45"/>
      <c r="C76"/>
      <c r="D76"/>
      <c r="E76"/>
      <c r="F76"/>
      <c r="G76" s="446"/>
      <c r="I76" s="4"/>
    </row>
    <row r="77" spans="2:9">
      <c r="B77" s="45"/>
      <c r="C77"/>
      <c r="D77"/>
      <c r="E77"/>
      <c r="F77"/>
      <c r="G77" s="446"/>
      <c r="I77" s="4"/>
    </row>
    <row r="78" spans="2:9">
      <c r="B78" s="45"/>
      <c r="C78"/>
      <c r="D78"/>
      <c r="E78"/>
      <c r="F78"/>
      <c r="G78" s="446"/>
      <c r="I78" s="4"/>
    </row>
    <row r="79" spans="2:9">
      <c r="B79" s="45"/>
      <c r="C79"/>
      <c r="D79"/>
      <c r="E79"/>
      <c r="F79"/>
      <c r="G79" s="446"/>
      <c r="I79" s="4"/>
    </row>
    <row r="80" spans="2:9">
      <c r="B80" s="45"/>
      <c r="C80"/>
      <c r="D80"/>
      <c r="E80"/>
      <c r="F80"/>
      <c r="G80" s="446"/>
      <c r="I80" s="4"/>
    </row>
    <row r="81" spans="2:9">
      <c r="B81" s="45"/>
      <c r="C81"/>
      <c r="D81"/>
      <c r="E81"/>
      <c r="F81"/>
      <c r="G81" s="446"/>
      <c r="I81" s="4"/>
    </row>
    <row r="82" spans="2:9">
      <c r="B82" s="45"/>
      <c r="C82"/>
      <c r="D82"/>
      <c r="E82"/>
      <c r="F82"/>
      <c r="G82" s="446"/>
      <c r="I82" s="4"/>
    </row>
    <row r="83" spans="2:9">
      <c r="B83" s="45"/>
      <c r="C83"/>
      <c r="D83"/>
      <c r="E83"/>
      <c r="F83"/>
      <c r="G83" s="446"/>
      <c r="I83" s="4"/>
    </row>
    <row r="84" spans="2:9">
      <c r="B84" s="45"/>
      <c r="C84"/>
      <c r="D84"/>
      <c r="E84"/>
      <c r="F84"/>
      <c r="G84" s="446"/>
      <c r="I84" s="4"/>
    </row>
    <row r="85" spans="2:9">
      <c r="B85" s="45"/>
      <c r="C85"/>
      <c r="D85"/>
      <c r="E85"/>
      <c r="F85"/>
      <c r="G85" s="446"/>
      <c r="I85" s="4"/>
    </row>
    <row r="86" spans="2:9">
      <c r="B86" s="45"/>
      <c r="C86"/>
      <c r="D86"/>
      <c r="E86"/>
      <c r="F86"/>
      <c r="G86" s="446"/>
      <c r="I86" s="4"/>
    </row>
    <row r="87" spans="2:9">
      <c r="B87" s="45"/>
      <c r="C87"/>
      <c r="D87"/>
      <c r="E87"/>
      <c r="F87"/>
      <c r="G87" s="446"/>
      <c r="I87" s="4"/>
    </row>
    <row r="88" spans="2:9">
      <c r="B88" s="45"/>
      <c r="C88"/>
      <c r="D88"/>
      <c r="E88"/>
      <c r="F88"/>
      <c r="G88" s="446"/>
      <c r="I88" s="4"/>
    </row>
    <row r="89" spans="2:9">
      <c r="B89" s="45"/>
      <c r="C89"/>
      <c r="D89"/>
      <c r="E89"/>
      <c r="F89"/>
      <c r="G89" s="446"/>
      <c r="I89" s="4"/>
    </row>
    <row r="90" spans="2:9">
      <c r="B90" s="45"/>
      <c r="C90"/>
      <c r="D90"/>
      <c r="E90"/>
      <c r="F90"/>
      <c r="G90" s="446"/>
      <c r="I90" s="4"/>
    </row>
    <row r="91" spans="2:9">
      <c r="B91" s="45"/>
      <c r="C91"/>
      <c r="D91"/>
      <c r="E91"/>
      <c r="F91"/>
      <c r="G91" s="446"/>
      <c r="I91" s="4"/>
    </row>
    <row r="92" spans="2:9">
      <c r="B92" s="45"/>
      <c r="C92"/>
      <c r="D92"/>
      <c r="E92"/>
      <c r="F92"/>
      <c r="G92" s="446"/>
      <c r="I92" s="4"/>
    </row>
    <row r="93" spans="2:9">
      <c r="B93" s="45"/>
      <c r="C93"/>
      <c r="D93"/>
      <c r="E93"/>
      <c r="F93"/>
      <c r="G93" s="446"/>
      <c r="I93" s="4"/>
    </row>
    <row r="94" spans="2:9">
      <c r="B94" s="45"/>
      <c r="C94"/>
      <c r="D94"/>
      <c r="E94"/>
      <c r="F94"/>
      <c r="G94" s="446"/>
      <c r="I94" s="4"/>
    </row>
    <row r="95" spans="2:9">
      <c r="B95" s="45"/>
      <c r="C95"/>
      <c r="D95"/>
      <c r="E95"/>
      <c r="F95"/>
      <c r="G95" s="446"/>
      <c r="I95" s="4"/>
    </row>
    <row r="96" spans="2:9">
      <c r="B96" s="45"/>
      <c r="C96"/>
      <c r="D96"/>
      <c r="E96"/>
      <c r="F96"/>
      <c r="G96" s="446"/>
      <c r="I96" s="4"/>
    </row>
    <row r="97" spans="2:9">
      <c r="B97" s="45"/>
      <c r="C97"/>
      <c r="D97"/>
      <c r="E97"/>
      <c r="F97"/>
      <c r="G97" s="446"/>
      <c r="I97" s="4"/>
    </row>
    <row r="98" spans="2:9">
      <c r="B98" s="45"/>
      <c r="C98"/>
      <c r="D98"/>
      <c r="E98"/>
      <c r="F98"/>
      <c r="G98" s="446"/>
      <c r="I98" s="4"/>
    </row>
    <row r="99" spans="2:9">
      <c r="B99" s="25"/>
      <c r="C99"/>
      <c r="D99"/>
      <c r="E99"/>
      <c r="F99"/>
      <c r="G99" s="446"/>
      <c r="I99" s="4"/>
    </row>
    <row r="100" spans="2:9">
      <c r="B100" s="42"/>
      <c r="C100"/>
      <c r="D100"/>
      <c r="E100"/>
      <c r="F100"/>
      <c r="G100" s="446"/>
      <c r="I100" s="4"/>
    </row>
    <row r="101" spans="2:9">
      <c r="B101" s="42"/>
      <c r="C101"/>
      <c r="D101"/>
      <c r="E101"/>
      <c r="F101"/>
      <c r="G101" s="446"/>
      <c r="I101" s="4"/>
    </row>
    <row r="102" spans="2:9">
      <c r="B102" s="42"/>
      <c r="C102"/>
      <c r="D102"/>
      <c r="E102"/>
      <c r="F102"/>
      <c r="G102" s="446"/>
      <c r="I102" s="4"/>
    </row>
    <row r="103" spans="2:9">
      <c r="B103" s="25"/>
      <c r="C103"/>
      <c r="D103"/>
      <c r="E103"/>
      <c r="F103"/>
      <c r="G103" s="446"/>
      <c r="I103" s="4"/>
    </row>
    <row r="104" spans="2:9">
      <c r="B104" s="25"/>
      <c r="C104"/>
      <c r="D104"/>
      <c r="E104"/>
      <c r="F104"/>
      <c r="G104" s="446"/>
      <c r="I104" s="4"/>
    </row>
    <row r="105" spans="2:9">
      <c r="B105" s="25"/>
      <c r="I105" s="4"/>
    </row>
    <row r="106" spans="2:9">
      <c r="B106" s="25"/>
    </row>
    <row r="107" spans="2:9">
      <c r="B107" s="26"/>
    </row>
    <row r="108" spans="2:9">
      <c r="B108" s="26"/>
    </row>
    <row r="109" spans="2:9">
      <c r="B109" s="26"/>
    </row>
    <row r="110" spans="2:9">
      <c r="B110" s="26"/>
    </row>
    <row r="111" spans="2:9">
      <c r="B111" s="26"/>
    </row>
    <row r="112" spans="2:9">
      <c r="B112" s="26"/>
    </row>
    <row r="113" spans="2:2">
      <c r="B113" s="26"/>
    </row>
    <row r="114" spans="2:2">
      <c r="B114" s="26"/>
    </row>
    <row r="115" spans="2:2">
      <c r="B115" s="26"/>
    </row>
    <row r="116" spans="2:2">
      <c r="B116" s="26"/>
    </row>
    <row r="117" spans="2:2">
      <c r="B117" s="26"/>
    </row>
    <row r="118" spans="2:2">
      <c r="B118" s="26"/>
    </row>
    <row r="119" spans="2:2">
      <c r="B119" s="26"/>
    </row>
    <row r="120" spans="2:2">
      <c r="B120" s="26"/>
    </row>
    <row r="121" spans="2:2">
      <c r="B121" s="26"/>
    </row>
    <row r="122" spans="2:2">
      <c r="B122" s="26"/>
    </row>
    <row r="123" spans="2:2">
      <c r="B123" s="26"/>
    </row>
    <row r="124" spans="2:2">
      <c r="B124" s="26"/>
    </row>
    <row r="125" spans="2:2">
      <c r="B125" s="26"/>
    </row>
    <row r="126" spans="2:2">
      <c r="B126" s="26"/>
    </row>
    <row r="127" spans="2:2">
      <c r="B127" s="26"/>
    </row>
    <row r="128" spans="2:2">
      <c r="B128" s="26"/>
    </row>
    <row r="129" spans="2:2">
      <c r="B129" s="26"/>
    </row>
    <row r="130" spans="2:2">
      <c r="B130" s="26"/>
    </row>
    <row r="131" spans="2:2">
      <c r="B131" s="26"/>
    </row>
    <row r="132" spans="2:2">
      <c r="B132" s="26"/>
    </row>
    <row r="133" spans="2:2">
      <c r="B133" s="26"/>
    </row>
    <row r="134" spans="2:2">
      <c r="B134" s="26"/>
    </row>
    <row r="135" spans="2:2">
      <c r="B135" s="26"/>
    </row>
    <row r="136" spans="2:2">
      <c r="B136" s="26"/>
    </row>
    <row r="137" spans="2:2">
      <c r="B137" s="26"/>
    </row>
    <row r="138" spans="2:2">
      <c r="B138" s="26"/>
    </row>
    <row r="139" spans="2:2">
      <c r="B139" s="26"/>
    </row>
    <row r="140" spans="2:2">
      <c r="B140" s="26"/>
    </row>
    <row r="141" spans="2:2">
      <c r="B141" s="26"/>
    </row>
    <row r="142" spans="2:2">
      <c r="B142" s="26"/>
    </row>
    <row r="143" spans="2:2">
      <c r="B143" s="26"/>
    </row>
    <row r="144" spans="2:2">
      <c r="B144" s="26"/>
    </row>
    <row r="145" spans="2:2">
      <c r="B145" s="26"/>
    </row>
    <row r="146" spans="2:2">
      <c r="B146" s="26"/>
    </row>
    <row r="147" spans="2:2">
      <c r="B147" s="26"/>
    </row>
    <row r="148" spans="2:2">
      <c r="B148" s="26"/>
    </row>
    <row r="149" spans="2:2">
      <c r="B149" s="26"/>
    </row>
    <row r="150" spans="2:2">
      <c r="B150" s="26"/>
    </row>
    <row r="151" spans="2:2">
      <c r="B151" s="26"/>
    </row>
    <row r="152" spans="2:2">
      <c r="B152" s="26"/>
    </row>
    <row r="153" spans="2:2">
      <c r="B153" s="26"/>
    </row>
    <row r="154" spans="2:2">
      <c r="B154" s="26"/>
    </row>
    <row r="155" spans="2:2">
      <c r="B155" s="26"/>
    </row>
    <row r="156" spans="2:2">
      <c r="B156" s="26"/>
    </row>
    <row r="157" spans="2:2">
      <c r="B157" s="26"/>
    </row>
    <row r="158" spans="2:2">
      <c r="B158" s="26"/>
    </row>
    <row r="159" spans="2:2">
      <c r="B159" s="26"/>
    </row>
    <row r="160" spans="2:2">
      <c r="B160" s="26"/>
    </row>
    <row r="161" spans="2:2">
      <c r="B161" s="26"/>
    </row>
    <row r="162" spans="2:2">
      <c r="B162" s="26"/>
    </row>
    <row r="163" spans="2:2">
      <c r="B163" s="26"/>
    </row>
    <row r="164" spans="2:2">
      <c r="B164" s="26"/>
    </row>
    <row r="165" spans="2:2">
      <c r="B165" s="26"/>
    </row>
    <row r="166" spans="2:2">
      <c r="B166" s="26"/>
    </row>
    <row r="167" spans="2:2">
      <c r="B167" s="26"/>
    </row>
    <row r="168" spans="2:2">
      <c r="B168" s="26"/>
    </row>
    <row r="169" spans="2:2">
      <c r="B169" s="26"/>
    </row>
    <row r="170" spans="2:2">
      <c r="B170" s="26"/>
    </row>
    <row r="171" spans="2:2">
      <c r="B171" s="26"/>
    </row>
    <row r="172" spans="2:2">
      <c r="B172" s="26"/>
    </row>
    <row r="173" spans="2:2">
      <c r="B173" s="26"/>
    </row>
    <row r="174" spans="2:2">
      <c r="B174" s="26"/>
    </row>
    <row r="175" spans="2:2">
      <c r="B175" s="26"/>
    </row>
    <row r="176" spans="2:2">
      <c r="B176" s="26"/>
    </row>
    <row r="177" spans="2:2">
      <c r="B177" s="26"/>
    </row>
    <row r="178" spans="2:2">
      <c r="B178" s="26"/>
    </row>
    <row r="179" spans="2:2">
      <c r="B179" s="26"/>
    </row>
    <row r="180" spans="2:2">
      <c r="B180" s="26"/>
    </row>
    <row r="181" spans="2:2">
      <c r="B181" s="26"/>
    </row>
    <row r="182" spans="2:2">
      <c r="B182" s="26"/>
    </row>
    <row r="183" spans="2:2">
      <c r="B183" s="26"/>
    </row>
    <row r="184" spans="2:2">
      <c r="B184" s="26"/>
    </row>
    <row r="185" spans="2:2">
      <c r="B185" s="26"/>
    </row>
    <row r="186" spans="2:2">
      <c r="B186" s="26"/>
    </row>
    <row r="187" spans="2:2">
      <c r="B187" s="26"/>
    </row>
    <row r="188" spans="2:2">
      <c r="B188" s="26"/>
    </row>
    <row r="189" spans="2:2">
      <c r="B189" s="26"/>
    </row>
    <row r="190" spans="2:2">
      <c r="B190" s="26"/>
    </row>
    <row r="191" spans="2:2">
      <c r="B191" s="26"/>
    </row>
    <row r="192" spans="2:2">
      <c r="B192" s="26"/>
    </row>
    <row r="193" spans="2:2">
      <c r="B193" s="26"/>
    </row>
    <row r="194" spans="2:2">
      <c r="B194" s="26"/>
    </row>
    <row r="195" spans="2:2">
      <c r="B195" s="26"/>
    </row>
    <row r="196" spans="2:2">
      <c r="B196" s="26"/>
    </row>
    <row r="197" spans="2:2">
      <c r="B197" s="26"/>
    </row>
    <row r="198" spans="2:2">
      <c r="B198" s="26"/>
    </row>
    <row r="199" spans="2:2">
      <c r="B199" s="26"/>
    </row>
    <row r="200" spans="2:2">
      <c r="B200" s="26"/>
    </row>
    <row r="201" spans="2:2">
      <c r="B201" s="26"/>
    </row>
    <row r="202" spans="2:2">
      <c r="B202" s="26"/>
    </row>
    <row r="203" spans="2:2">
      <c r="B203" s="26"/>
    </row>
    <row r="204" spans="2:2">
      <c r="B204" s="26"/>
    </row>
    <row r="205" spans="2:2">
      <c r="B205" s="26"/>
    </row>
    <row r="206" spans="2:2">
      <c r="B206" s="26"/>
    </row>
    <row r="207" spans="2:2">
      <c r="B207" s="26"/>
    </row>
    <row r="208" spans="2:2">
      <c r="B208" s="26"/>
    </row>
    <row r="209" spans="2:2">
      <c r="B209" s="26"/>
    </row>
    <row r="210" spans="2:2">
      <c r="B210" s="26"/>
    </row>
    <row r="211" spans="2:2">
      <c r="B211" s="26"/>
    </row>
    <row r="212" spans="2:2">
      <c r="B212" s="26"/>
    </row>
    <row r="213" spans="2:2">
      <c r="B213" s="26"/>
    </row>
    <row r="214" spans="2:2">
      <c r="B214" s="26"/>
    </row>
    <row r="215" spans="2:2">
      <c r="B215" s="26"/>
    </row>
    <row r="216" spans="2:2">
      <c r="B216" s="26"/>
    </row>
    <row r="217" spans="2:2">
      <c r="B217" s="26"/>
    </row>
    <row r="218" spans="2:2">
      <c r="B218" s="26"/>
    </row>
    <row r="219" spans="2:2">
      <c r="B219" s="26"/>
    </row>
    <row r="220" spans="2:2">
      <c r="B220" s="26"/>
    </row>
    <row r="221" spans="2:2">
      <c r="B221" s="26"/>
    </row>
    <row r="222" spans="2:2">
      <c r="B222" s="26"/>
    </row>
    <row r="223" spans="2:2">
      <c r="B223" s="26"/>
    </row>
    <row r="224" spans="2:2">
      <c r="B224" s="26"/>
    </row>
    <row r="225" spans="2:2">
      <c r="B225" s="26"/>
    </row>
    <row r="226" spans="2:2">
      <c r="B226" s="26"/>
    </row>
    <row r="227" spans="2:2">
      <c r="B227" s="26"/>
    </row>
    <row r="228" spans="2:2">
      <c r="B228" s="26"/>
    </row>
    <row r="229" spans="2:2">
      <c r="B229" s="26"/>
    </row>
    <row r="230" spans="2:2">
      <c r="B230" s="26"/>
    </row>
    <row r="231" spans="2:2">
      <c r="B231" s="26"/>
    </row>
    <row r="232" spans="2:2">
      <c r="B232" s="26"/>
    </row>
    <row r="233" spans="2:2">
      <c r="B233" s="26"/>
    </row>
    <row r="234" spans="2:2">
      <c r="B234" s="26"/>
    </row>
    <row r="235" spans="2:2">
      <c r="B235" s="26"/>
    </row>
    <row r="236" spans="2:2">
      <c r="B236" s="26"/>
    </row>
    <row r="237" spans="2:2">
      <c r="B237" s="26"/>
    </row>
    <row r="238" spans="2:2">
      <c r="B238" s="26"/>
    </row>
    <row r="239" spans="2:2">
      <c r="B239" s="26"/>
    </row>
    <row r="240" spans="2:2">
      <c r="B240" s="26"/>
    </row>
    <row r="241" spans="2:2">
      <c r="B241" s="26"/>
    </row>
    <row r="242" spans="2:2">
      <c r="B242" s="26"/>
    </row>
    <row r="243" spans="2:2">
      <c r="B243" s="26"/>
    </row>
    <row r="244" spans="2:2">
      <c r="B244" s="26"/>
    </row>
    <row r="245" spans="2:2">
      <c r="B245" s="26"/>
    </row>
    <row r="246" spans="2:2">
      <c r="B246" s="26"/>
    </row>
    <row r="247" spans="2:2">
      <c r="B247" s="26"/>
    </row>
    <row r="248" spans="2:2">
      <c r="B248" s="26"/>
    </row>
    <row r="249" spans="2:2">
      <c r="B249" s="26"/>
    </row>
    <row r="250" spans="2:2">
      <c r="B250" s="26"/>
    </row>
    <row r="251" spans="2:2">
      <c r="B251" s="26"/>
    </row>
    <row r="252" spans="2:2">
      <c r="B252" s="26"/>
    </row>
    <row r="253" spans="2:2">
      <c r="B253" s="26"/>
    </row>
    <row r="254" spans="2:2">
      <c r="B254" s="26"/>
    </row>
    <row r="255" spans="2:2">
      <c r="B255" s="26"/>
    </row>
    <row r="256" spans="2:2">
      <c r="B256" s="26"/>
    </row>
    <row r="257" spans="2:2">
      <c r="B257" s="26"/>
    </row>
    <row r="258" spans="2:2">
      <c r="B258" s="26"/>
    </row>
    <row r="259" spans="2:2">
      <c r="B259" s="26"/>
    </row>
    <row r="260" spans="2:2">
      <c r="B260" s="26"/>
    </row>
    <row r="261" spans="2:2">
      <c r="B261" s="26"/>
    </row>
    <row r="262" spans="2:2">
      <c r="B262" s="26"/>
    </row>
    <row r="263" spans="2:2">
      <c r="B263" s="26"/>
    </row>
    <row r="264" spans="2:2">
      <c r="B264" s="26"/>
    </row>
    <row r="265" spans="2:2">
      <c r="B265" s="26"/>
    </row>
    <row r="266" spans="2:2">
      <c r="B266" s="26"/>
    </row>
    <row r="267" spans="2:2">
      <c r="B267" s="26"/>
    </row>
    <row r="268" spans="2:2">
      <c r="B268" s="26"/>
    </row>
    <row r="269" spans="2:2">
      <c r="B269" s="26"/>
    </row>
    <row r="270" spans="2:2">
      <c r="B270" s="26"/>
    </row>
    <row r="271" spans="2:2">
      <c r="B271" s="26"/>
    </row>
    <row r="272" spans="2:2">
      <c r="B272" s="26"/>
    </row>
    <row r="273" spans="2:2">
      <c r="B273" s="26"/>
    </row>
    <row r="274" spans="2:2">
      <c r="B274" s="26"/>
    </row>
    <row r="275" spans="2:2">
      <c r="B275" s="26"/>
    </row>
    <row r="276" spans="2:2">
      <c r="B276" s="26"/>
    </row>
    <row r="277" spans="2:2">
      <c r="B277" s="26"/>
    </row>
    <row r="278" spans="2:2">
      <c r="B278" s="26"/>
    </row>
    <row r="279" spans="2:2">
      <c r="B279" s="26"/>
    </row>
    <row r="280" spans="2:2">
      <c r="B280" s="26"/>
    </row>
    <row r="281" spans="2:2">
      <c r="B281" s="26"/>
    </row>
    <row r="282" spans="2:2">
      <c r="B282" s="26"/>
    </row>
    <row r="283" spans="2:2">
      <c r="B283" s="26"/>
    </row>
    <row r="284" spans="2:2">
      <c r="B284" s="26"/>
    </row>
    <row r="285" spans="2:2">
      <c r="B285" s="26"/>
    </row>
    <row r="286" spans="2:2">
      <c r="B286" s="26"/>
    </row>
    <row r="287" spans="2:2">
      <c r="B287" s="26"/>
    </row>
    <row r="288" spans="2:2">
      <c r="B288" s="26"/>
    </row>
    <row r="289" spans="2:2">
      <c r="B289" s="26"/>
    </row>
    <row r="290" spans="2:2">
      <c r="B290" s="26"/>
    </row>
    <row r="291" spans="2:2">
      <c r="B291" s="26"/>
    </row>
    <row r="292" spans="2:2">
      <c r="B292" s="26"/>
    </row>
    <row r="293" spans="2:2">
      <c r="B293" s="26"/>
    </row>
    <row r="294" spans="2:2">
      <c r="B294" s="26"/>
    </row>
    <row r="295" spans="2:2">
      <c r="B295" s="26"/>
    </row>
    <row r="296" spans="2:2">
      <c r="B296" s="26"/>
    </row>
    <row r="297" spans="2:2">
      <c r="B297" s="26"/>
    </row>
    <row r="298" spans="2:2">
      <c r="B298" s="26"/>
    </row>
    <row r="299" spans="2:2">
      <c r="B299" s="26"/>
    </row>
    <row r="300" spans="2:2">
      <c r="B300" s="26"/>
    </row>
    <row r="301" spans="2:2">
      <c r="B301" s="26"/>
    </row>
    <row r="302" spans="2:2">
      <c r="B302" s="26"/>
    </row>
    <row r="303" spans="2:2">
      <c r="B303" s="26"/>
    </row>
    <row r="304" spans="2:2">
      <c r="B304" s="26"/>
    </row>
    <row r="305" spans="2:2">
      <c r="B305" s="26"/>
    </row>
    <row r="306" spans="2:2">
      <c r="B306" s="26"/>
    </row>
    <row r="307" spans="2:2">
      <c r="B307" s="26"/>
    </row>
    <row r="308" spans="2:2">
      <c r="B308" s="26"/>
    </row>
    <row r="309" spans="2:2">
      <c r="B309" s="26"/>
    </row>
    <row r="310" spans="2:2">
      <c r="B310" s="26"/>
    </row>
    <row r="311" spans="2:2">
      <c r="B311" s="26"/>
    </row>
    <row r="312" spans="2:2">
      <c r="B312" s="26"/>
    </row>
    <row r="313" spans="2:2">
      <c r="B313" s="26"/>
    </row>
    <row r="314" spans="2:2">
      <c r="B314" s="26"/>
    </row>
    <row r="315" spans="2:2">
      <c r="B315" s="26"/>
    </row>
    <row r="316" spans="2:2">
      <c r="B316" s="26"/>
    </row>
    <row r="317" spans="2:2">
      <c r="B317" s="26"/>
    </row>
    <row r="318" spans="2:2">
      <c r="B318" s="26"/>
    </row>
    <row r="319" spans="2:2">
      <c r="B319" s="26"/>
    </row>
    <row r="320" spans="2:2">
      <c r="B320" s="26"/>
    </row>
    <row r="321" spans="2:2">
      <c r="B321" s="26"/>
    </row>
    <row r="322" spans="2:2">
      <c r="B322" s="26"/>
    </row>
    <row r="323" spans="2:2">
      <c r="B323" s="26"/>
    </row>
    <row r="324" spans="2:2">
      <c r="B324" s="26"/>
    </row>
    <row r="325" spans="2:2">
      <c r="B325" s="26"/>
    </row>
    <row r="326" spans="2:2">
      <c r="B326" s="26"/>
    </row>
    <row r="327" spans="2:2">
      <c r="B327" s="26"/>
    </row>
    <row r="328" spans="2:2">
      <c r="B328" s="26"/>
    </row>
    <row r="329" spans="2:2">
      <c r="B329" s="26"/>
    </row>
    <row r="330" spans="2:2">
      <c r="B330" s="26"/>
    </row>
    <row r="331" spans="2:2">
      <c r="B331" s="26"/>
    </row>
    <row r="332" spans="2:2">
      <c r="B332" s="26"/>
    </row>
    <row r="333" spans="2:2">
      <c r="B333" s="26"/>
    </row>
    <row r="334" spans="2:2">
      <c r="B334" s="26"/>
    </row>
    <row r="335" spans="2:2">
      <c r="B335" s="26"/>
    </row>
    <row r="336" spans="2:2">
      <c r="B336" s="26"/>
    </row>
    <row r="337" spans="2:2">
      <c r="B337" s="26"/>
    </row>
    <row r="338" spans="2:2">
      <c r="B338" s="26"/>
    </row>
    <row r="339" spans="2:2">
      <c r="B339" s="26"/>
    </row>
    <row r="340" spans="2:2">
      <c r="B340" s="26"/>
    </row>
    <row r="341" spans="2:2">
      <c r="B341" s="26"/>
    </row>
    <row r="342" spans="2:2">
      <c r="B342" s="26"/>
    </row>
    <row r="343" spans="2:2">
      <c r="B343" s="26"/>
    </row>
    <row r="344" spans="2:2">
      <c r="B344" s="26"/>
    </row>
    <row r="345" spans="2:2">
      <c r="B345" s="26"/>
    </row>
    <row r="346" spans="2:2">
      <c r="B346" s="26"/>
    </row>
    <row r="347" spans="2:2">
      <c r="B347" s="26"/>
    </row>
    <row r="348" spans="2:2">
      <c r="B348" s="26"/>
    </row>
    <row r="349" spans="2:2">
      <c r="B349" s="26"/>
    </row>
    <row r="350" spans="2:2">
      <c r="B350" s="26"/>
    </row>
    <row r="351" spans="2:2">
      <c r="B351" s="26"/>
    </row>
    <row r="352" spans="2:2">
      <c r="B352" s="26"/>
    </row>
    <row r="353" spans="2:2">
      <c r="B353" s="26"/>
    </row>
    <row r="354" spans="2:2">
      <c r="B354" s="26"/>
    </row>
    <row r="355" spans="2:2">
      <c r="B355" s="26"/>
    </row>
    <row r="356" spans="2:2">
      <c r="B356" s="26"/>
    </row>
    <row r="357" spans="2:2">
      <c r="B357" s="26"/>
    </row>
    <row r="358" spans="2:2">
      <c r="B358" s="26"/>
    </row>
    <row r="359" spans="2:2">
      <c r="B359" s="26"/>
    </row>
    <row r="360" spans="2:2">
      <c r="B360" s="26"/>
    </row>
    <row r="361" spans="2:2">
      <c r="B361" s="26"/>
    </row>
    <row r="362" spans="2:2">
      <c r="B362" s="26"/>
    </row>
    <row r="363" spans="2:2">
      <c r="B363" s="26"/>
    </row>
    <row r="364" spans="2:2">
      <c r="B364" s="26"/>
    </row>
    <row r="365" spans="2:2">
      <c r="B365" s="26"/>
    </row>
    <row r="366" spans="2:2">
      <c r="B366" s="26"/>
    </row>
    <row r="367" spans="2:2">
      <c r="B367" s="26"/>
    </row>
    <row r="368" spans="2:2">
      <c r="B368" s="26"/>
    </row>
    <row r="369" spans="2:2">
      <c r="B369" s="26"/>
    </row>
    <row r="370" spans="2:2">
      <c r="B370" s="26"/>
    </row>
    <row r="371" spans="2:2">
      <c r="B371" s="26"/>
    </row>
    <row r="372" spans="2:2">
      <c r="B372" s="26"/>
    </row>
    <row r="373" spans="2:2">
      <c r="B373" s="26"/>
    </row>
    <row r="374" spans="2:2">
      <c r="B374" s="26"/>
    </row>
    <row r="375" spans="2:2">
      <c r="B375" s="26"/>
    </row>
    <row r="376" spans="2:2">
      <c r="B376" s="26"/>
    </row>
    <row r="377" spans="2:2">
      <c r="B377" s="26"/>
    </row>
    <row r="378" spans="2:2">
      <c r="B378" s="26"/>
    </row>
    <row r="379" spans="2:2">
      <c r="B379" s="26"/>
    </row>
    <row r="380" spans="2:2">
      <c r="B380" s="26"/>
    </row>
    <row r="381" spans="2:2">
      <c r="B381" s="26"/>
    </row>
    <row r="382" spans="2:2">
      <c r="B382" s="26"/>
    </row>
    <row r="383" spans="2:2">
      <c r="B383" s="26"/>
    </row>
    <row r="384" spans="2:2">
      <c r="B384" s="26"/>
    </row>
    <row r="385" spans="2:2">
      <c r="B385" s="26"/>
    </row>
    <row r="386" spans="2:2">
      <c r="B386" s="26"/>
    </row>
    <row r="387" spans="2:2">
      <c r="B387" s="26"/>
    </row>
    <row r="388" spans="2:2">
      <c r="B388" s="26"/>
    </row>
    <row r="389" spans="2:2">
      <c r="B389" s="26"/>
    </row>
    <row r="390" spans="2:2">
      <c r="B390" s="26"/>
    </row>
    <row r="391" spans="2:2">
      <c r="B391" s="26"/>
    </row>
    <row r="392" spans="2:2">
      <c r="B392" s="26"/>
    </row>
    <row r="393" spans="2:2">
      <c r="B393" s="26"/>
    </row>
    <row r="394" spans="2:2">
      <c r="B394" s="26"/>
    </row>
    <row r="395" spans="2:2">
      <c r="B395" s="26"/>
    </row>
    <row r="396" spans="2:2">
      <c r="B396" s="26"/>
    </row>
    <row r="397" spans="2:2">
      <c r="B397" s="26"/>
    </row>
    <row r="398" spans="2:2">
      <c r="B398" s="26"/>
    </row>
    <row r="399" spans="2:2">
      <c r="B399" s="26"/>
    </row>
    <row r="400" spans="2:2">
      <c r="B400" s="26"/>
    </row>
    <row r="401" spans="2:2">
      <c r="B401" s="26"/>
    </row>
    <row r="402" spans="2:2">
      <c r="B402" s="26"/>
    </row>
    <row r="403" spans="2:2">
      <c r="B403" s="26"/>
    </row>
    <row r="404" spans="2:2">
      <c r="B404" s="26"/>
    </row>
    <row r="405" spans="2:2">
      <c r="B405" s="26"/>
    </row>
    <row r="406" spans="2:2">
      <c r="B406" s="26"/>
    </row>
    <row r="407" spans="2:2">
      <c r="B407" s="26"/>
    </row>
    <row r="408" spans="2:2">
      <c r="B408" s="26"/>
    </row>
    <row r="409" spans="2:2">
      <c r="B409" s="26"/>
    </row>
    <row r="410" spans="2:2">
      <c r="B410" s="26"/>
    </row>
    <row r="411" spans="2:2">
      <c r="B411" s="26"/>
    </row>
    <row r="412" spans="2:2">
      <c r="B412" s="26"/>
    </row>
    <row r="413" spans="2:2">
      <c r="B413" s="26"/>
    </row>
    <row r="414" spans="2:2">
      <c r="B414" s="26"/>
    </row>
    <row r="415" spans="2:2">
      <c r="B415" s="26"/>
    </row>
    <row r="416" spans="2:2">
      <c r="B416" s="26"/>
    </row>
    <row r="417" spans="2:2">
      <c r="B417" s="26"/>
    </row>
    <row r="418" spans="2:2">
      <c r="B418" s="26"/>
    </row>
    <row r="419" spans="2:2">
      <c r="B419" s="26"/>
    </row>
    <row r="420" spans="2:2">
      <c r="B420" s="26"/>
    </row>
    <row r="421" spans="2:2">
      <c r="B421" s="26"/>
    </row>
    <row r="422" spans="2:2">
      <c r="B422" s="26"/>
    </row>
    <row r="423" spans="2:2">
      <c r="B423" s="26"/>
    </row>
    <row r="424" spans="2:2">
      <c r="B424" s="26"/>
    </row>
    <row r="425" spans="2:2">
      <c r="B425" s="26"/>
    </row>
    <row r="426" spans="2:2">
      <c r="B426" s="26"/>
    </row>
    <row r="427" spans="2:2">
      <c r="B427" s="26"/>
    </row>
    <row r="428" spans="2:2">
      <c r="B428" s="26"/>
    </row>
    <row r="429" spans="2:2">
      <c r="B429" s="26"/>
    </row>
    <row r="430" spans="2:2">
      <c r="B430" s="26"/>
    </row>
    <row r="431" spans="2:2">
      <c r="B431" s="26"/>
    </row>
    <row r="432" spans="2:2">
      <c r="B432" s="26"/>
    </row>
    <row r="433" spans="2:2">
      <c r="B433" s="26"/>
    </row>
    <row r="434" spans="2:2">
      <c r="B434" s="26"/>
    </row>
    <row r="435" spans="2:2">
      <c r="B435" s="26"/>
    </row>
    <row r="436" spans="2:2">
      <c r="B436" s="26"/>
    </row>
    <row r="437" spans="2:2">
      <c r="B437" s="26"/>
    </row>
    <row r="438" spans="2:2">
      <c r="B438" s="26"/>
    </row>
    <row r="439" spans="2:2">
      <c r="B439" s="26"/>
    </row>
    <row r="440" spans="2:2">
      <c r="B440" s="26"/>
    </row>
    <row r="441" spans="2:2">
      <c r="B441" s="26"/>
    </row>
    <row r="442" spans="2:2">
      <c r="B442" s="26"/>
    </row>
    <row r="443" spans="2:2">
      <c r="B443" s="26"/>
    </row>
    <row r="444" spans="2:2">
      <c r="B444" s="26"/>
    </row>
    <row r="445" spans="2:2">
      <c r="B445" s="26"/>
    </row>
    <row r="446" spans="2:2">
      <c r="B446" s="26"/>
    </row>
    <row r="447" spans="2:2">
      <c r="B447" s="26"/>
    </row>
    <row r="448" spans="2:2">
      <c r="B448" s="26"/>
    </row>
    <row r="449" spans="2:2">
      <c r="B449" s="26"/>
    </row>
    <row r="450" spans="2:2">
      <c r="B450" s="26"/>
    </row>
    <row r="451" spans="2:2">
      <c r="B451" s="26"/>
    </row>
    <row r="452" spans="2:2">
      <c r="B452" s="26"/>
    </row>
    <row r="453" spans="2:2">
      <c r="B453" s="26"/>
    </row>
    <row r="454" spans="2:2">
      <c r="B454" s="26"/>
    </row>
    <row r="455" spans="2:2">
      <c r="B455" s="26"/>
    </row>
    <row r="456" spans="2:2">
      <c r="B456" s="26"/>
    </row>
    <row r="457" spans="2:2">
      <c r="B457" s="26"/>
    </row>
    <row r="458" spans="2:2">
      <c r="B458" s="26"/>
    </row>
    <row r="459" spans="2:2">
      <c r="B459" s="26"/>
    </row>
    <row r="460" spans="2:2">
      <c r="B460" s="26"/>
    </row>
    <row r="461" spans="2:2">
      <c r="B461" s="26"/>
    </row>
    <row r="462" spans="2:2">
      <c r="B462" s="26"/>
    </row>
    <row r="463" spans="2:2">
      <c r="B463" s="26"/>
    </row>
    <row r="464" spans="2:2">
      <c r="B464" s="26"/>
    </row>
    <row r="465" spans="2:2">
      <c r="B465" s="26"/>
    </row>
    <row r="466" spans="2:2">
      <c r="B466" s="26"/>
    </row>
    <row r="467" spans="2:2">
      <c r="B467" s="26"/>
    </row>
    <row r="468" spans="2:2">
      <c r="B468" s="26"/>
    </row>
    <row r="469" spans="2:2">
      <c r="B469" s="26"/>
    </row>
    <row r="470" spans="2:2">
      <c r="B470" s="26"/>
    </row>
    <row r="471" spans="2:2">
      <c r="B471" s="26"/>
    </row>
    <row r="472" spans="2:2">
      <c r="B472" s="26"/>
    </row>
    <row r="473" spans="2:2">
      <c r="B473" s="26"/>
    </row>
    <row r="474" spans="2:2">
      <c r="B474" s="26"/>
    </row>
    <row r="475" spans="2:2">
      <c r="B475" s="26"/>
    </row>
    <row r="476" spans="2:2">
      <c r="B476" s="26"/>
    </row>
    <row r="477" spans="2:2">
      <c r="B477" s="26"/>
    </row>
    <row r="478" spans="2:2">
      <c r="B478" s="26"/>
    </row>
    <row r="479" spans="2:2">
      <c r="B479" s="26"/>
    </row>
    <row r="480" spans="2:2">
      <c r="B480" s="26"/>
    </row>
    <row r="481" spans="2:2">
      <c r="B481" s="26"/>
    </row>
    <row r="482" spans="2:2">
      <c r="B482" s="26"/>
    </row>
    <row r="483" spans="2:2">
      <c r="B483" s="26"/>
    </row>
    <row r="484" spans="2:2">
      <c r="B484" s="26"/>
    </row>
    <row r="485" spans="2:2">
      <c r="B485" s="26"/>
    </row>
    <row r="486" spans="2:2">
      <c r="B486" s="26"/>
    </row>
    <row r="487" spans="2:2">
      <c r="B487" s="26"/>
    </row>
    <row r="488" spans="2:2">
      <c r="B488" s="26"/>
    </row>
    <row r="489" spans="2:2">
      <c r="B489" s="26"/>
    </row>
    <row r="490" spans="2:2">
      <c r="B490" s="26"/>
    </row>
    <row r="491" spans="2:2">
      <c r="B491" s="26"/>
    </row>
    <row r="492" spans="2:2">
      <c r="B492" s="26"/>
    </row>
    <row r="493" spans="2:2">
      <c r="B493" s="26"/>
    </row>
    <row r="494" spans="2:2">
      <c r="B494" s="26"/>
    </row>
    <row r="495" spans="2:2">
      <c r="B495" s="26"/>
    </row>
    <row r="496" spans="2:2">
      <c r="B496" s="26"/>
    </row>
    <row r="497" spans="2:2">
      <c r="B497" s="26"/>
    </row>
    <row r="498" spans="2:2">
      <c r="B498" s="26"/>
    </row>
    <row r="499" spans="2:2">
      <c r="B499" s="26"/>
    </row>
    <row r="500" spans="2:2">
      <c r="B500" s="26"/>
    </row>
    <row r="501" spans="2:2">
      <c r="B501" s="26"/>
    </row>
    <row r="502" spans="2:2">
      <c r="B502" s="26"/>
    </row>
    <row r="503" spans="2:2">
      <c r="B503" s="26"/>
    </row>
    <row r="504" spans="2:2">
      <c r="B504" s="26"/>
    </row>
    <row r="505" spans="2:2">
      <c r="B505" s="26"/>
    </row>
    <row r="506" spans="2:2">
      <c r="B506" s="26"/>
    </row>
    <row r="507" spans="2:2">
      <c r="B507" s="26"/>
    </row>
    <row r="508" spans="2:2">
      <c r="B508" s="26"/>
    </row>
    <row r="509" spans="2:2">
      <c r="B509" s="26"/>
    </row>
    <row r="510" spans="2:2">
      <c r="B510" s="26"/>
    </row>
    <row r="511" spans="2:2">
      <c r="B511" s="26"/>
    </row>
    <row r="512" spans="2:2">
      <c r="B512" s="26"/>
    </row>
    <row r="513" spans="2:2">
      <c r="B513" s="26"/>
    </row>
    <row r="514" spans="2:2">
      <c r="B514" s="26"/>
    </row>
    <row r="515" spans="2:2">
      <c r="B515" s="26"/>
    </row>
    <row r="516" spans="2:2">
      <c r="B516" s="26"/>
    </row>
    <row r="517" spans="2:2">
      <c r="B517" s="26"/>
    </row>
    <row r="518" spans="2:2">
      <c r="B518" s="26"/>
    </row>
    <row r="519" spans="2:2">
      <c r="B519" s="26"/>
    </row>
    <row r="520" spans="2:2">
      <c r="B520" s="26"/>
    </row>
    <row r="521" spans="2:2">
      <c r="B521" s="26"/>
    </row>
    <row r="522" spans="2:2">
      <c r="B522" s="26"/>
    </row>
    <row r="523" spans="2:2">
      <c r="B523" s="26"/>
    </row>
    <row r="524" spans="2:2">
      <c r="B524" s="26"/>
    </row>
    <row r="525" spans="2:2">
      <c r="B525" s="26"/>
    </row>
    <row r="526" spans="2:2">
      <c r="B526" s="26"/>
    </row>
    <row r="527" spans="2:2">
      <c r="B527" s="26"/>
    </row>
    <row r="528" spans="2:2">
      <c r="B528" s="26"/>
    </row>
    <row r="529" spans="2:2">
      <c r="B529" s="26"/>
    </row>
    <row r="530" spans="2:2">
      <c r="B530" s="26"/>
    </row>
    <row r="531" spans="2:2">
      <c r="B531" s="26"/>
    </row>
    <row r="532" spans="2:2">
      <c r="B532" s="26"/>
    </row>
    <row r="533" spans="2:2">
      <c r="B533" s="26"/>
    </row>
    <row r="534" spans="2:2">
      <c r="B534" s="26"/>
    </row>
    <row r="535" spans="2:2">
      <c r="B535" s="26"/>
    </row>
    <row r="536" spans="2:2">
      <c r="B536" s="26"/>
    </row>
    <row r="537" spans="2:2">
      <c r="B537" s="26"/>
    </row>
    <row r="538" spans="2:2">
      <c r="B538" s="26"/>
    </row>
    <row r="539" spans="2:2">
      <c r="B539" s="26"/>
    </row>
    <row r="540" spans="2:2">
      <c r="B540" s="26"/>
    </row>
    <row r="541" spans="2:2">
      <c r="B541" s="26"/>
    </row>
    <row r="542" spans="2:2">
      <c r="B542" s="26"/>
    </row>
    <row r="543" spans="2:2">
      <c r="B543" s="26"/>
    </row>
    <row r="544" spans="2:2">
      <c r="B544" s="26"/>
    </row>
    <row r="545" spans="2:2">
      <c r="B545" s="26"/>
    </row>
    <row r="546" spans="2:2">
      <c r="B546" s="26"/>
    </row>
    <row r="547" spans="2:2">
      <c r="B547" s="26"/>
    </row>
    <row r="548" spans="2:2">
      <c r="B548" s="26"/>
    </row>
    <row r="549" spans="2:2">
      <c r="B549" s="26"/>
    </row>
    <row r="550" spans="2:2">
      <c r="B550" s="26"/>
    </row>
    <row r="551" spans="2:2">
      <c r="B551" s="26"/>
    </row>
    <row r="552" spans="2:2">
      <c r="B552" s="26"/>
    </row>
    <row r="553" spans="2:2">
      <c r="B553" s="26"/>
    </row>
    <row r="554" spans="2:2">
      <c r="B554" s="26"/>
    </row>
    <row r="555" spans="2:2">
      <c r="B555" s="26"/>
    </row>
    <row r="556" spans="2:2">
      <c r="B556" s="26"/>
    </row>
    <row r="557" spans="2:2">
      <c r="B557" s="26"/>
    </row>
    <row r="558" spans="2:2">
      <c r="B558" s="26"/>
    </row>
    <row r="559" spans="2:2">
      <c r="B559" s="26"/>
    </row>
    <row r="560" spans="2:2">
      <c r="B560" s="26"/>
    </row>
    <row r="561" spans="2:2">
      <c r="B561" s="26"/>
    </row>
    <row r="562" spans="2:2">
      <c r="B562" s="26"/>
    </row>
    <row r="563" spans="2:2">
      <c r="B563" s="26"/>
    </row>
    <row r="564" spans="2:2">
      <c r="B564" s="26"/>
    </row>
    <row r="565" spans="2:2">
      <c r="B565" s="26"/>
    </row>
    <row r="566" spans="2:2">
      <c r="B566" s="26"/>
    </row>
    <row r="567" spans="2:2">
      <c r="B567" s="26"/>
    </row>
    <row r="568" spans="2:2">
      <c r="B568" s="26"/>
    </row>
    <row r="569" spans="2:2">
      <c r="B569" s="26"/>
    </row>
    <row r="570" spans="2:2">
      <c r="B570" s="26"/>
    </row>
    <row r="571" spans="2:2">
      <c r="B571" s="26"/>
    </row>
    <row r="572" spans="2:2">
      <c r="B572" s="26"/>
    </row>
    <row r="573" spans="2:2">
      <c r="B573" s="26"/>
    </row>
    <row r="574" spans="2:2">
      <c r="B574" s="26"/>
    </row>
    <row r="575" spans="2:2">
      <c r="B575" s="26"/>
    </row>
    <row r="576" spans="2:2">
      <c r="B576" s="26"/>
    </row>
    <row r="577" spans="2:2">
      <c r="B577" s="26"/>
    </row>
    <row r="578" spans="2:2">
      <c r="B578" s="26"/>
    </row>
    <row r="579" spans="2:2">
      <c r="B579" s="26"/>
    </row>
    <row r="580" spans="2:2">
      <c r="B580" s="26"/>
    </row>
    <row r="581" spans="2:2">
      <c r="B581" s="26"/>
    </row>
    <row r="582" spans="2:2">
      <c r="B582" s="26"/>
    </row>
    <row r="583" spans="2:2">
      <c r="B583" s="26"/>
    </row>
    <row r="584" spans="2:2">
      <c r="B584" s="26"/>
    </row>
    <row r="585" spans="2:2">
      <c r="B585" s="26"/>
    </row>
    <row r="586" spans="2:2">
      <c r="B586" s="26"/>
    </row>
    <row r="587" spans="2:2">
      <c r="B587" s="26"/>
    </row>
    <row r="588" spans="2:2">
      <c r="B588" s="26"/>
    </row>
    <row r="589" spans="2:2">
      <c r="B589" s="26"/>
    </row>
    <row r="590" spans="2:2">
      <c r="B590" s="26"/>
    </row>
    <row r="591" spans="2:2">
      <c r="B591" s="26"/>
    </row>
    <row r="592" spans="2:2">
      <c r="B592" s="26"/>
    </row>
    <row r="593" spans="2:2">
      <c r="B593" s="26"/>
    </row>
    <row r="594" spans="2:2">
      <c r="B594" s="26"/>
    </row>
    <row r="595" spans="2:2">
      <c r="B595" s="26"/>
    </row>
    <row r="596" spans="2:2">
      <c r="B596" s="26"/>
    </row>
    <row r="597" spans="2:2">
      <c r="B597" s="26"/>
    </row>
    <row r="598" spans="2:2">
      <c r="B598" s="26"/>
    </row>
    <row r="599" spans="2:2">
      <c r="B599" s="26"/>
    </row>
    <row r="600" spans="2:2">
      <c r="B600" s="26"/>
    </row>
    <row r="601" spans="2:2">
      <c r="B601" s="26"/>
    </row>
    <row r="602" spans="2:2">
      <c r="B602" s="26"/>
    </row>
    <row r="603" spans="2:2">
      <c r="B603" s="26"/>
    </row>
    <row r="604" spans="2:2">
      <c r="B604" s="26"/>
    </row>
    <row r="605" spans="2:2">
      <c r="B605" s="26"/>
    </row>
    <row r="606" spans="2:2">
      <c r="B606" s="26"/>
    </row>
    <row r="607" spans="2:2">
      <c r="B607" s="26"/>
    </row>
    <row r="608" spans="2:2">
      <c r="B608" s="26"/>
    </row>
  </sheetData>
  <phoneticPr fontId="25"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2012/13&amp;C&amp;9&amp;P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827"/>
  <sheetViews>
    <sheetView zoomScaleNormal="100" workbookViewId="0">
      <pane ySplit="3" topLeftCell="A4" activePane="bottomLeft" state="frozen"/>
      <selection activeCell="E6" sqref="E6"/>
      <selection pane="bottomLeft" activeCell="A2" sqref="A2"/>
    </sheetView>
  </sheetViews>
  <sheetFormatPr defaultRowHeight="12.75"/>
  <cols>
    <col min="1" max="1" width="19.5703125" style="22" customWidth="1"/>
    <col min="2" max="2" width="17.85546875" style="22" customWidth="1"/>
    <col min="3" max="4" width="12" style="22" customWidth="1"/>
    <col min="5" max="5" width="11.7109375" style="22" customWidth="1"/>
    <col min="6" max="6" width="10.7109375" style="22" customWidth="1"/>
    <col min="7" max="7" width="10.28515625" style="22" customWidth="1"/>
    <col min="9" max="16384" width="9.140625" style="22"/>
  </cols>
  <sheetData>
    <row r="1" spans="1:16" ht="15">
      <c r="A1" s="40" t="s">
        <v>586</v>
      </c>
    </row>
    <row r="2" spans="1:16" ht="10.5" customHeight="1"/>
    <row r="3" spans="1:16" ht="39.75" customHeight="1">
      <c r="A3" s="36"/>
      <c r="B3" s="579" t="s">
        <v>523</v>
      </c>
      <c r="C3" s="579" t="s">
        <v>644</v>
      </c>
      <c r="D3" s="357" t="s">
        <v>72</v>
      </c>
      <c r="E3" s="357" t="s">
        <v>73</v>
      </c>
      <c r="F3" s="357" t="s">
        <v>74</v>
      </c>
      <c r="G3" s="357" t="s">
        <v>75</v>
      </c>
      <c r="I3"/>
      <c r="J3" s="168"/>
      <c r="K3"/>
      <c r="L3" s="168"/>
      <c r="M3" s="168"/>
      <c r="N3"/>
      <c r="O3" s="168"/>
      <c r="P3" s="168"/>
    </row>
    <row r="4" spans="1:16" ht="13.5" customHeight="1">
      <c r="A4" s="4" t="s">
        <v>315</v>
      </c>
      <c r="B4" s="185">
        <v>4228</v>
      </c>
      <c r="C4" s="4">
        <v>392</v>
      </c>
      <c r="D4" s="4"/>
      <c r="E4" s="185">
        <v>1618</v>
      </c>
      <c r="F4" s="185">
        <v>2862</v>
      </c>
      <c r="G4" s="4">
        <v>149</v>
      </c>
      <c r="I4"/>
      <c r="J4" s="168"/>
      <c r="K4"/>
      <c r="L4"/>
      <c r="M4" s="168"/>
      <c r="N4"/>
      <c r="O4"/>
      <c r="P4" s="168"/>
    </row>
    <row r="5" spans="1:16" ht="13.5" customHeight="1">
      <c r="A5" s="4" t="s">
        <v>424</v>
      </c>
      <c r="B5" s="185">
        <v>2430</v>
      </c>
      <c r="C5" s="185">
        <v>1780</v>
      </c>
      <c r="D5" s="4">
        <v>379</v>
      </c>
      <c r="E5" s="4"/>
      <c r="F5" s="185">
        <v>4301</v>
      </c>
      <c r="G5" s="4">
        <v>104</v>
      </c>
      <c r="I5"/>
      <c r="J5" s="168"/>
      <c r="K5"/>
      <c r="L5"/>
      <c r="M5" s="168"/>
      <c r="N5"/>
      <c r="O5"/>
      <c r="P5" s="168"/>
    </row>
    <row r="6" spans="1:16" ht="13.5" customHeight="1">
      <c r="A6" s="4" t="s">
        <v>425</v>
      </c>
      <c r="B6" s="185">
        <v>1750</v>
      </c>
      <c r="C6" s="4">
        <v>42</v>
      </c>
      <c r="D6" s="4">
        <v>214</v>
      </c>
      <c r="E6" s="4"/>
      <c r="F6" s="185">
        <v>3096</v>
      </c>
      <c r="G6" s="4">
        <v>137</v>
      </c>
      <c r="I6"/>
      <c r="J6" s="168"/>
      <c r="K6"/>
      <c r="L6"/>
      <c r="M6" s="168"/>
      <c r="N6"/>
      <c r="O6"/>
      <c r="P6" s="168"/>
    </row>
    <row r="7" spans="1:16" ht="13.5" customHeight="1">
      <c r="A7" s="4" t="s">
        <v>426</v>
      </c>
      <c r="B7" s="185">
        <v>3819</v>
      </c>
      <c r="C7" s="4">
        <v>340</v>
      </c>
      <c r="D7" s="185">
        <v>1527</v>
      </c>
      <c r="E7" s="4"/>
      <c r="F7" s="185">
        <v>3530</v>
      </c>
      <c r="G7" s="4">
        <v>318</v>
      </c>
      <c r="I7"/>
      <c r="J7" s="168"/>
      <c r="K7"/>
      <c r="L7"/>
      <c r="M7" s="168"/>
      <c r="N7"/>
      <c r="O7"/>
      <c r="P7" s="168"/>
    </row>
    <row r="8" spans="1:16" ht="13.5" customHeight="1">
      <c r="A8" s="4" t="s">
        <v>154</v>
      </c>
      <c r="B8" s="185">
        <v>1413</v>
      </c>
      <c r="C8" s="4">
        <v>308</v>
      </c>
      <c r="D8" s="4">
        <v>123</v>
      </c>
      <c r="E8" s="4"/>
      <c r="F8" s="4">
        <v>583</v>
      </c>
      <c r="G8" s="4"/>
      <c r="I8"/>
      <c r="J8" s="168"/>
      <c r="K8"/>
      <c r="L8"/>
      <c r="M8"/>
      <c r="N8"/>
      <c r="O8"/>
      <c r="P8" s="168"/>
    </row>
    <row r="9" spans="1:16" ht="13.5" customHeight="1">
      <c r="A9" s="4" t="s">
        <v>316</v>
      </c>
      <c r="B9" s="4">
        <v>832</v>
      </c>
      <c r="C9" s="4">
        <v>152</v>
      </c>
      <c r="D9" s="4"/>
      <c r="E9" s="4">
        <v>12</v>
      </c>
      <c r="F9" s="4">
        <v>551</v>
      </c>
      <c r="G9" s="4">
        <v>103</v>
      </c>
      <c r="I9"/>
      <c r="J9"/>
      <c r="K9"/>
      <c r="L9"/>
      <c r="M9"/>
      <c r="N9"/>
      <c r="O9"/>
      <c r="P9" s="168"/>
    </row>
    <row r="10" spans="1:16" ht="13.5" customHeight="1">
      <c r="A10" s="4" t="s">
        <v>427</v>
      </c>
      <c r="B10" s="185">
        <v>1634</v>
      </c>
      <c r="C10" s="4">
        <v>42</v>
      </c>
      <c r="D10" s="4"/>
      <c r="E10" s="4">
        <v>999</v>
      </c>
      <c r="F10" s="185">
        <v>2617</v>
      </c>
      <c r="G10" s="4">
        <v>166</v>
      </c>
      <c r="I10"/>
      <c r="J10" s="168"/>
      <c r="K10"/>
      <c r="L10"/>
      <c r="M10" s="168"/>
      <c r="N10"/>
      <c r="O10"/>
      <c r="P10" s="168"/>
    </row>
    <row r="11" spans="1:16" ht="13.5" customHeight="1">
      <c r="A11" s="4" t="s">
        <v>510</v>
      </c>
      <c r="B11" s="185">
        <v>2000</v>
      </c>
      <c r="C11" s="4"/>
      <c r="D11" s="4">
        <v>28</v>
      </c>
      <c r="E11" s="4"/>
      <c r="F11" s="4">
        <v>3</v>
      </c>
      <c r="G11" s="4"/>
      <c r="I11"/>
      <c r="J11" s="168"/>
      <c r="K11"/>
      <c r="L11" s="168"/>
      <c r="M11" s="168"/>
      <c r="N11"/>
      <c r="O11" s="168"/>
      <c r="P11" s="168"/>
    </row>
    <row r="12" spans="1:16" ht="13.5" customHeight="1">
      <c r="A12" s="4" t="s">
        <v>428</v>
      </c>
      <c r="B12" s="185">
        <v>9954</v>
      </c>
      <c r="C12" s="4">
        <v>938</v>
      </c>
      <c r="D12" s="4"/>
      <c r="E12" s="185">
        <v>314095</v>
      </c>
      <c r="F12" s="185">
        <v>28474</v>
      </c>
      <c r="G12" s="185">
        <v>1308</v>
      </c>
      <c r="I12"/>
      <c r="J12" s="168"/>
      <c r="K12"/>
      <c r="L12" s="168"/>
      <c r="M12" s="168"/>
      <c r="N12"/>
      <c r="O12" s="168"/>
      <c r="P12" s="168"/>
    </row>
    <row r="13" spans="1:16" ht="13.5" customHeight="1">
      <c r="A13" s="4" t="s">
        <v>429</v>
      </c>
      <c r="B13" s="185">
        <v>3592</v>
      </c>
      <c r="C13" s="4">
        <v>42</v>
      </c>
      <c r="D13" s="185">
        <v>1521</v>
      </c>
      <c r="E13" s="185">
        <v>10352</v>
      </c>
      <c r="F13" s="185">
        <v>13076</v>
      </c>
      <c r="G13" s="4">
        <v>986</v>
      </c>
      <c r="I13"/>
      <c r="J13" s="168"/>
      <c r="K13"/>
      <c r="L13"/>
      <c r="M13" s="168"/>
      <c r="N13"/>
      <c r="O13"/>
      <c r="P13" s="168"/>
    </row>
    <row r="14" spans="1:16" ht="13.5" customHeight="1">
      <c r="A14" s="4" t="s">
        <v>317</v>
      </c>
      <c r="B14" s="185">
        <v>1405</v>
      </c>
      <c r="C14" s="4">
        <v>250</v>
      </c>
      <c r="D14" s="4"/>
      <c r="E14" s="185">
        <v>1056</v>
      </c>
      <c r="F14" s="185">
        <v>1014</v>
      </c>
      <c r="G14" s="4">
        <v>44</v>
      </c>
      <c r="I14"/>
      <c r="J14" s="168"/>
      <c r="K14"/>
      <c r="L14"/>
      <c r="M14" s="168"/>
      <c r="N14"/>
      <c r="O14"/>
      <c r="P14" s="168"/>
    </row>
    <row r="15" spans="1:16" ht="13.5" customHeight="1">
      <c r="A15" s="171" t="s">
        <v>554</v>
      </c>
      <c r="B15" s="185">
        <v>1193</v>
      </c>
      <c r="C15" s="4"/>
      <c r="D15" s="4"/>
      <c r="E15" s="4"/>
      <c r="F15" s="4"/>
      <c r="G15" s="4"/>
      <c r="I15"/>
      <c r="J15" s="168"/>
      <c r="K15"/>
      <c r="L15" s="168"/>
      <c r="M15" s="168"/>
      <c r="N15"/>
      <c r="O15"/>
      <c r="P15"/>
    </row>
    <row r="16" spans="1:16" ht="13.5" customHeight="1">
      <c r="A16" s="4" t="s">
        <v>514</v>
      </c>
      <c r="B16" s="4">
        <v>379</v>
      </c>
      <c r="C16" s="4"/>
      <c r="D16" s="4"/>
      <c r="E16" s="4"/>
      <c r="F16" s="4">
        <v>117</v>
      </c>
      <c r="G16" s="4">
        <v>3</v>
      </c>
      <c r="I16"/>
      <c r="J16" s="168"/>
      <c r="K16"/>
      <c r="L16"/>
      <c r="M16"/>
      <c r="N16"/>
      <c r="O16"/>
      <c r="P16" s="168"/>
    </row>
    <row r="17" spans="1:16" ht="13.5" customHeight="1">
      <c r="A17" s="4" t="s">
        <v>516</v>
      </c>
      <c r="B17" s="185">
        <v>2552</v>
      </c>
      <c r="C17" s="4"/>
      <c r="D17" s="4"/>
      <c r="E17" s="4"/>
      <c r="F17" s="185">
        <v>1045</v>
      </c>
      <c r="G17" s="4">
        <v>132</v>
      </c>
      <c r="I17"/>
      <c r="J17" s="168"/>
      <c r="K17" s="168"/>
      <c r="L17" s="168"/>
      <c r="M17" s="168"/>
      <c r="N17"/>
      <c r="O17" s="168"/>
      <c r="P17" s="168"/>
    </row>
    <row r="18" spans="1:16" ht="13.5" customHeight="1">
      <c r="A18" s="4" t="s">
        <v>430</v>
      </c>
      <c r="B18" s="185">
        <v>5434</v>
      </c>
      <c r="C18" s="4"/>
      <c r="D18" s="185">
        <v>2020</v>
      </c>
      <c r="E18" s="4"/>
      <c r="F18" s="185">
        <v>5958</v>
      </c>
      <c r="G18" s="185">
        <v>2323</v>
      </c>
      <c r="I18"/>
      <c r="J18" s="168"/>
      <c r="K18"/>
      <c r="L18" s="168"/>
      <c r="M18" s="168"/>
      <c r="N18"/>
      <c r="O18"/>
      <c r="P18" s="168"/>
    </row>
    <row r="19" spans="1:16" ht="13.5" customHeight="1">
      <c r="A19" s="4" t="s">
        <v>431</v>
      </c>
      <c r="B19" s="185">
        <v>2973</v>
      </c>
      <c r="C19" s="185">
        <v>3363</v>
      </c>
      <c r="D19" s="4">
        <v>340</v>
      </c>
      <c r="E19" s="185">
        <v>45254</v>
      </c>
      <c r="F19" s="185">
        <v>1020</v>
      </c>
      <c r="G19" s="4">
        <v>278</v>
      </c>
      <c r="I19"/>
      <c r="J19" s="168"/>
      <c r="K19"/>
      <c r="L19" s="168"/>
      <c r="M19" s="168"/>
      <c r="N19"/>
      <c r="O19"/>
      <c r="P19" s="168"/>
    </row>
    <row r="20" spans="1:16" ht="13.5" customHeight="1">
      <c r="A20" s="4" t="s">
        <v>432</v>
      </c>
      <c r="B20" s="185">
        <v>2855</v>
      </c>
      <c r="C20" s="185">
        <v>1053</v>
      </c>
      <c r="D20" s="4">
        <v>89</v>
      </c>
      <c r="E20" s="185">
        <v>1857</v>
      </c>
      <c r="F20" s="185">
        <v>2728</v>
      </c>
      <c r="G20" s="4">
        <v>1</v>
      </c>
      <c r="I20"/>
      <c r="J20" s="168"/>
      <c r="K20"/>
      <c r="L20"/>
      <c r="M20" s="168"/>
      <c r="N20"/>
      <c r="O20"/>
      <c r="P20" s="168"/>
    </row>
    <row r="21" spans="1:16" ht="13.5" customHeight="1">
      <c r="A21" s="4" t="s">
        <v>21</v>
      </c>
      <c r="B21" s="185">
        <v>2900</v>
      </c>
      <c r="C21" s="4">
        <v>493</v>
      </c>
      <c r="D21" s="4"/>
      <c r="E21" s="4">
        <v>192</v>
      </c>
      <c r="F21" s="185">
        <v>3945</v>
      </c>
      <c r="G21" s="4">
        <v>40</v>
      </c>
      <c r="I21"/>
      <c r="J21" s="168"/>
      <c r="K21"/>
      <c r="L21"/>
      <c r="M21" s="168"/>
      <c r="N21"/>
      <c r="O21"/>
      <c r="P21" s="168"/>
    </row>
    <row r="22" spans="1:16" ht="13.5" customHeight="1">
      <c r="A22" s="4" t="s">
        <v>433</v>
      </c>
      <c r="B22" s="185">
        <v>2251</v>
      </c>
      <c r="C22" s="4">
        <v>152</v>
      </c>
      <c r="D22" s="4">
        <v>105</v>
      </c>
      <c r="E22" s="4">
        <v>500</v>
      </c>
      <c r="F22" s="185">
        <v>2115</v>
      </c>
      <c r="G22" s="4"/>
      <c r="I22"/>
      <c r="J22" s="168"/>
      <c r="K22"/>
      <c r="L22" s="168"/>
      <c r="M22" s="168"/>
      <c r="N22"/>
      <c r="O22"/>
      <c r="P22" s="168"/>
    </row>
    <row r="23" spans="1:16" ht="13.5" customHeight="1">
      <c r="A23" s="4" t="s">
        <v>434</v>
      </c>
      <c r="B23" s="185">
        <v>4236</v>
      </c>
      <c r="C23" s="185">
        <v>3137</v>
      </c>
      <c r="D23" s="4">
        <v>488</v>
      </c>
      <c r="E23" s="185">
        <v>4200</v>
      </c>
      <c r="F23" s="185">
        <v>4515</v>
      </c>
      <c r="G23" s="4">
        <v>185</v>
      </c>
      <c r="I23"/>
      <c r="J23" s="168"/>
      <c r="K23"/>
      <c r="L23"/>
      <c r="M23" s="168"/>
      <c r="N23"/>
      <c r="O23" s="168"/>
      <c r="P23" s="168"/>
    </row>
    <row r="24" spans="1:16" ht="13.5" customHeight="1">
      <c r="A24" s="4" t="s">
        <v>318</v>
      </c>
      <c r="B24" s="185">
        <v>11556</v>
      </c>
      <c r="C24" s="4">
        <v>578</v>
      </c>
      <c r="D24" s="4">
        <v>515</v>
      </c>
      <c r="E24" s="4"/>
      <c r="F24" s="185">
        <v>16536</v>
      </c>
      <c r="G24" s="185">
        <v>1405</v>
      </c>
      <c r="I24"/>
      <c r="J24" s="168"/>
      <c r="K24"/>
      <c r="L24"/>
      <c r="M24" s="168"/>
      <c r="N24"/>
      <c r="O24"/>
      <c r="P24" s="168"/>
    </row>
    <row r="25" spans="1:16" ht="13.5" customHeight="1">
      <c r="A25" s="4" t="s">
        <v>319</v>
      </c>
      <c r="B25" s="4">
        <v>891</v>
      </c>
      <c r="C25" s="4">
        <v>434</v>
      </c>
      <c r="D25" s="4">
        <v>15</v>
      </c>
      <c r="E25" s="4"/>
      <c r="F25" s="185">
        <v>1145</v>
      </c>
      <c r="G25" s="4">
        <v>419</v>
      </c>
      <c r="I25"/>
      <c r="J25" s="168"/>
      <c r="K25"/>
      <c r="L25" s="168"/>
      <c r="M25" s="168"/>
      <c r="N25"/>
      <c r="O25"/>
      <c r="P25" s="168"/>
    </row>
    <row r="26" spans="1:16" ht="13.5" customHeight="1">
      <c r="A26" s="4" t="s">
        <v>320</v>
      </c>
      <c r="B26" s="185">
        <v>4411</v>
      </c>
      <c r="C26" s="4">
        <v>75</v>
      </c>
      <c r="D26" s="4"/>
      <c r="E26" s="185">
        <v>3429</v>
      </c>
      <c r="F26" s="185">
        <v>4024</v>
      </c>
      <c r="G26" s="4">
        <v>388</v>
      </c>
      <c r="I26"/>
      <c r="J26" s="168"/>
      <c r="K26"/>
      <c r="L26" s="168"/>
      <c r="M26" s="168"/>
      <c r="N26"/>
      <c r="O26"/>
      <c r="P26" s="168"/>
    </row>
    <row r="27" spans="1:16" ht="13.5" customHeight="1">
      <c r="A27" s="4" t="s">
        <v>435</v>
      </c>
      <c r="B27" s="185">
        <v>3502</v>
      </c>
      <c r="C27" s="185">
        <v>1019</v>
      </c>
      <c r="D27" s="4">
        <v>767</v>
      </c>
      <c r="E27" s="185">
        <v>3583</v>
      </c>
      <c r="F27" s="185">
        <v>12967</v>
      </c>
      <c r="G27" s="4">
        <v>379</v>
      </c>
      <c r="I27"/>
      <c r="J27" s="168"/>
      <c r="K27"/>
      <c r="L27" s="168"/>
      <c r="M27" s="168"/>
      <c r="N27"/>
      <c r="O27"/>
      <c r="P27" s="168"/>
    </row>
    <row r="28" spans="1:16" ht="13.5" customHeight="1">
      <c r="A28" s="4" t="s">
        <v>436</v>
      </c>
      <c r="B28" s="185">
        <v>3662</v>
      </c>
      <c r="C28" s="185">
        <v>1167</v>
      </c>
      <c r="D28" s="185">
        <v>1249</v>
      </c>
      <c r="E28" s="185">
        <v>2273</v>
      </c>
      <c r="F28" s="185">
        <v>6179</v>
      </c>
      <c r="G28" s="4">
        <v>127</v>
      </c>
      <c r="I28"/>
      <c r="J28" s="168"/>
      <c r="K28"/>
      <c r="L28" s="168"/>
      <c r="M28" s="168"/>
      <c r="N28"/>
      <c r="O28"/>
      <c r="P28" s="168"/>
    </row>
    <row r="29" spans="1:16" ht="13.5" customHeight="1">
      <c r="A29" s="4" t="s">
        <v>437</v>
      </c>
      <c r="B29" s="185">
        <v>2088</v>
      </c>
      <c r="C29" s="4">
        <v>185</v>
      </c>
      <c r="D29" s="4"/>
      <c r="E29" s="185">
        <v>6050</v>
      </c>
      <c r="F29" s="185">
        <v>3200</v>
      </c>
      <c r="G29" s="4">
        <v>172</v>
      </c>
      <c r="I29"/>
      <c r="J29" s="168"/>
      <c r="K29"/>
      <c r="L29"/>
      <c r="M29" s="168"/>
      <c r="N29"/>
      <c r="O29"/>
      <c r="P29" s="168"/>
    </row>
    <row r="30" spans="1:16" ht="13.5" customHeight="1">
      <c r="A30" s="4" t="s">
        <v>284</v>
      </c>
      <c r="B30" s="185">
        <v>3851</v>
      </c>
      <c r="C30" s="4">
        <v>152</v>
      </c>
      <c r="D30" s="4">
        <v>390</v>
      </c>
      <c r="E30" s="4">
        <v>32</v>
      </c>
      <c r="F30" s="185">
        <v>4503</v>
      </c>
      <c r="G30" s="4">
        <v>13</v>
      </c>
      <c r="I30"/>
      <c r="J30" s="168"/>
      <c r="K30"/>
      <c r="L30"/>
      <c r="M30" s="168"/>
      <c r="N30"/>
      <c r="O30"/>
      <c r="P30" s="168"/>
    </row>
    <row r="31" spans="1:16" ht="13.5" customHeight="1">
      <c r="A31" s="4" t="s">
        <v>285</v>
      </c>
      <c r="B31" s="4">
        <v>762</v>
      </c>
      <c r="C31" s="185">
        <v>1248</v>
      </c>
      <c r="D31" s="4">
        <v>17</v>
      </c>
      <c r="E31" s="4">
        <v>615</v>
      </c>
      <c r="F31" s="4">
        <v>896</v>
      </c>
      <c r="G31" s="4">
        <v>147</v>
      </c>
      <c r="I31"/>
      <c r="J31" s="168"/>
      <c r="K31"/>
      <c r="L31"/>
      <c r="M31" s="168"/>
      <c r="N31"/>
      <c r="O31"/>
      <c r="P31" s="168"/>
    </row>
    <row r="32" spans="1:16" ht="13.5" customHeight="1">
      <c r="A32" s="4" t="s">
        <v>172</v>
      </c>
      <c r="B32" s="4">
        <v>940</v>
      </c>
      <c r="C32" s="4">
        <v>75</v>
      </c>
      <c r="D32" s="4">
        <v>22</v>
      </c>
      <c r="E32" s="4"/>
      <c r="F32" s="185">
        <v>1365</v>
      </c>
      <c r="G32" s="4">
        <v>35</v>
      </c>
      <c r="I32"/>
      <c r="J32" s="168"/>
      <c r="K32"/>
      <c r="L32" s="168"/>
      <c r="M32" s="168"/>
      <c r="N32"/>
      <c r="O32"/>
      <c r="P32" s="168"/>
    </row>
    <row r="33" spans="1:16" ht="13.5" customHeight="1">
      <c r="A33" s="4" t="s">
        <v>438</v>
      </c>
      <c r="B33" s="4">
        <v>651</v>
      </c>
      <c r="C33" s="185">
        <v>1181</v>
      </c>
      <c r="D33" s="4">
        <v>328</v>
      </c>
      <c r="E33" s="4"/>
      <c r="F33" s="4">
        <v>964</v>
      </c>
      <c r="G33" s="4"/>
      <c r="I33"/>
      <c r="J33"/>
      <c r="K33"/>
      <c r="L33"/>
      <c r="M33"/>
      <c r="N33"/>
      <c r="O33"/>
      <c r="P33" s="168"/>
    </row>
    <row r="34" spans="1:16" ht="13.5" customHeight="1">
      <c r="A34" s="4" t="s">
        <v>439</v>
      </c>
      <c r="B34" s="185">
        <v>4940</v>
      </c>
      <c r="C34" s="185">
        <v>3294</v>
      </c>
      <c r="D34" s="4">
        <v>382</v>
      </c>
      <c r="E34" s="185">
        <v>6537</v>
      </c>
      <c r="F34" s="185">
        <v>6444</v>
      </c>
      <c r="G34" s="4">
        <v>304</v>
      </c>
      <c r="I34"/>
      <c r="J34" s="168"/>
      <c r="K34"/>
      <c r="L34" s="168"/>
      <c r="M34" s="168"/>
      <c r="N34"/>
      <c r="O34"/>
      <c r="P34" s="168"/>
    </row>
    <row r="35" spans="1:16" ht="13.5" customHeight="1">
      <c r="A35" s="4" t="s">
        <v>441</v>
      </c>
      <c r="B35" s="185">
        <v>14639</v>
      </c>
      <c r="C35" s="4"/>
      <c r="D35" s="185">
        <v>2152</v>
      </c>
      <c r="E35" s="4"/>
      <c r="F35" s="185">
        <v>28475</v>
      </c>
      <c r="G35" s="185">
        <v>1097</v>
      </c>
      <c r="I35"/>
      <c r="J35" s="168"/>
      <c r="K35" s="168"/>
      <c r="L35"/>
      <c r="M35" s="168"/>
      <c r="N35"/>
      <c r="O35" s="168"/>
      <c r="P35" s="168"/>
    </row>
    <row r="36" spans="1:16" ht="13.5" customHeight="1">
      <c r="A36" s="4" t="s">
        <v>288</v>
      </c>
      <c r="B36" s="4">
        <v>685</v>
      </c>
      <c r="C36" s="4">
        <v>866</v>
      </c>
      <c r="D36" s="4"/>
      <c r="E36" s="4"/>
      <c r="F36" s="185">
        <v>1115</v>
      </c>
      <c r="G36" s="4">
        <v>219</v>
      </c>
      <c r="I36"/>
      <c r="J36"/>
      <c r="K36"/>
      <c r="L36"/>
      <c r="M36"/>
      <c r="N36"/>
      <c r="O36"/>
      <c r="P36" s="168"/>
    </row>
    <row r="37" spans="1:16" ht="13.5" customHeight="1">
      <c r="A37" s="171" t="s">
        <v>548</v>
      </c>
      <c r="B37" s="185">
        <v>2944</v>
      </c>
      <c r="C37" s="185">
        <v>1159</v>
      </c>
      <c r="D37" s="4">
        <v>275</v>
      </c>
      <c r="E37" s="4"/>
      <c r="F37" s="185">
        <v>1768</v>
      </c>
      <c r="G37" s="4">
        <v>189</v>
      </c>
      <c r="I37"/>
      <c r="J37" s="168"/>
      <c r="K37"/>
      <c r="L37"/>
      <c r="M37" s="168"/>
      <c r="N37"/>
      <c r="O37"/>
      <c r="P37" s="168"/>
    </row>
    <row r="38" spans="1:16" ht="13.5" customHeight="1">
      <c r="A38" s="4" t="s">
        <v>149</v>
      </c>
      <c r="B38" s="4">
        <v>799</v>
      </c>
      <c r="C38" s="4">
        <v>493</v>
      </c>
      <c r="D38" s="4">
        <v>89</v>
      </c>
      <c r="E38" s="4"/>
      <c r="F38" s="4">
        <v>595</v>
      </c>
      <c r="G38" s="4">
        <v>2</v>
      </c>
      <c r="I38"/>
      <c r="J38" s="168"/>
      <c r="K38"/>
      <c r="L38"/>
      <c r="M38"/>
      <c r="N38"/>
      <c r="O38"/>
      <c r="P38" s="168"/>
    </row>
    <row r="39" spans="1:16" ht="13.5" customHeight="1">
      <c r="A39" s="4" t="s">
        <v>325</v>
      </c>
      <c r="B39" s="4"/>
      <c r="C39" s="4">
        <v>75</v>
      </c>
      <c r="D39" s="4"/>
      <c r="E39" s="4"/>
      <c r="F39" s="4"/>
      <c r="G39" s="4"/>
      <c r="I39"/>
      <c r="J39"/>
      <c r="K39"/>
      <c r="L39"/>
      <c r="M39"/>
      <c r="N39"/>
      <c r="O39"/>
      <c r="P39"/>
    </row>
    <row r="40" spans="1:16" ht="13.5" customHeight="1">
      <c r="A40" s="4" t="s">
        <v>295</v>
      </c>
      <c r="B40" s="4">
        <v>109</v>
      </c>
      <c r="C40" s="4">
        <v>75</v>
      </c>
      <c r="D40" s="4"/>
      <c r="E40" s="4"/>
      <c r="F40" s="4">
        <v>8</v>
      </c>
      <c r="G40" s="4">
        <v>63</v>
      </c>
      <c r="I40"/>
      <c r="J40" s="168"/>
      <c r="K40" s="168"/>
      <c r="L40" s="168"/>
      <c r="M40" s="168"/>
      <c r="N40"/>
      <c r="O40"/>
      <c r="P40" s="168"/>
    </row>
    <row r="41" spans="1:16" ht="13.5" customHeight="1">
      <c r="A41" s="4" t="s">
        <v>442</v>
      </c>
      <c r="B41" s="185">
        <v>5578</v>
      </c>
      <c r="C41" s="185">
        <v>1334</v>
      </c>
      <c r="D41" s="185">
        <v>2300</v>
      </c>
      <c r="E41" s="185">
        <v>10000</v>
      </c>
      <c r="F41" s="185">
        <v>10632</v>
      </c>
      <c r="G41" s="4">
        <v>311</v>
      </c>
      <c r="I41"/>
      <c r="J41" s="168"/>
      <c r="K41"/>
      <c r="L41"/>
      <c r="M41" s="168"/>
      <c r="N41"/>
      <c r="O41"/>
      <c r="P41" s="168"/>
    </row>
    <row r="42" spans="1:16" ht="13.5" customHeight="1">
      <c r="A42" s="4" t="s">
        <v>443</v>
      </c>
      <c r="B42" s="185">
        <v>3215</v>
      </c>
      <c r="C42" s="185">
        <v>1341</v>
      </c>
      <c r="D42" s="4">
        <v>132</v>
      </c>
      <c r="E42" s="185">
        <v>5000</v>
      </c>
      <c r="F42" s="185">
        <v>3090</v>
      </c>
      <c r="G42" s="4">
        <v>154</v>
      </c>
      <c r="I42"/>
      <c r="J42"/>
      <c r="K42"/>
      <c r="L42"/>
      <c r="M42"/>
      <c r="N42"/>
      <c r="O42"/>
      <c r="P42"/>
    </row>
    <row r="43" spans="1:16" ht="13.5" customHeight="1">
      <c r="A43" s="4" t="s">
        <v>301</v>
      </c>
      <c r="B43" s="4">
        <v>727</v>
      </c>
      <c r="C43" s="4">
        <v>75</v>
      </c>
      <c r="D43" s="4">
        <v>85</v>
      </c>
      <c r="E43" s="4"/>
      <c r="F43" s="4">
        <v>29</v>
      </c>
      <c r="G43" s="4">
        <v>23</v>
      </c>
      <c r="I43"/>
      <c r="J43" s="168"/>
      <c r="K43"/>
      <c r="L43" s="168"/>
      <c r="M43" s="168"/>
      <c r="N43"/>
      <c r="O43"/>
      <c r="P43" s="168"/>
    </row>
    <row r="44" spans="1:16" ht="13.5" customHeight="1">
      <c r="A44" s="4" t="s">
        <v>322</v>
      </c>
      <c r="B44" s="185">
        <v>2387</v>
      </c>
      <c r="C44" s="4">
        <v>75</v>
      </c>
      <c r="D44" s="4">
        <v>178</v>
      </c>
      <c r="E44" s="185">
        <v>3401</v>
      </c>
      <c r="F44" s="185">
        <v>1583</v>
      </c>
      <c r="G44" s="4">
        <v>87</v>
      </c>
      <c r="I44"/>
      <c r="J44" s="168"/>
      <c r="K44" s="168"/>
      <c r="L44"/>
      <c r="M44" s="168"/>
      <c r="N44"/>
      <c r="O44"/>
      <c r="P44" s="168"/>
    </row>
    <row r="45" spans="1:16" ht="13.5" customHeight="1">
      <c r="A45" s="4" t="s">
        <v>444</v>
      </c>
      <c r="B45" s="185">
        <v>5614</v>
      </c>
      <c r="C45" s="4">
        <v>42</v>
      </c>
      <c r="D45" s="185">
        <v>1872</v>
      </c>
      <c r="E45" s="185">
        <v>8900</v>
      </c>
      <c r="F45" s="185">
        <v>4773</v>
      </c>
      <c r="G45" s="4">
        <v>172</v>
      </c>
      <c r="I45"/>
      <c r="J45" s="168"/>
      <c r="K45"/>
      <c r="L45"/>
      <c r="M45" s="168"/>
      <c r="N45"/>
      <c r="O45"/>
      <c r="P45" s="168"/>
    </row>
    <row r="46" spans="1:16" ht="13.5" customHeight="1">
      <c r="A46" s="4" t="s">
        <v>302</v>
      </c>
      <c r="B46" s="185">
        <v>2741</v>
      </c>
      <c r="C46" s="4">
        <v>152</v>
      </c>
      <c r="D46" s="4">
        <v>87</v>
      </c>
      <c r="E46" s="4"/>
      <c r="F46" s="185">
        <v>2042</v>
      </c>
      <c r="G46" s="4">
        <v>32</v>
      </c>
      <c r="I46"/>
      <c r="J46" s="168"/>
      <c r="K46"/>
      <c r="L46"/>
      <c r="M46"/>
      <c r="N46"/>
      <c r="O46"/>
      <c r="P46" s="168"/>
    </row>
    <row r="47" spans="1:16" ht="13.5" customHeight="1">
      <c r="A47" s="4" t="s">
        <v>445</v>
      </c>
      <c r="B47" s="185">
        <v>1044</v>
      </c>
      <c r="C47" s="4">
        <v>76</v>
      </c>
      <c r="D47" s="4"/>
      <c r="E47" s="4"/>
      <c r="F47" s="4">
        <v>869</v>
      </c>
      <c r="G47" s="4"/>
      <c r="I47"/>
      <c r="J47" s="168"/>
      <c r="K47" s="168"/>
      <c r="L47"/>
      <c r="M47" s="168"/>
      <c r="N47"/>
      <c r="O47"/>
      <c r="P47" s="168"/>
    </row>
    <row r="48" spans="1:16" ht="13.5" customHeight="1">
      <c r="A48" s="4" t="s">
        <v>446</v>
      </c>
      <c r="B48" s="185">
        <v>9007</v>
      </c>
      <c r="C48" s="185">
        <v>1328</v>
      </c>
      <c r="D48" s="185">
        <v>1468</v>
      </c>
      <c r="E48" s="4"/>
      <c r="F48" s="185">
        <v>16082</v>
      </c>
      <c r="G48" s="4">
        <v>900</v>
      </c>
      <c r="I48"/>
      <c r="J48" s="168"/>
      <c r="K48"/>
      <c r="L48" s="168"/>
      <c r="M48" s="168"/>
      <c r="N48"/>
      <c r="O48"/>
      <c r="P48" s="168"/>
    </row>
    <row r="49" spans="1:16" ht="13.5" customHeight="1">
      <c r="A49" s="4" t="s">
        <v>447</v>
      </c>
      <c r="B49" s="185">
        <v>2648</v>
      </c>
      <c r="C49" s="4">
        <v>574</v>
      </c>
      <c r="D49" s="4">
        <v>375</v>
      </c>
      <c r="E49" s="185">
        <v>1697</v>
      </c>
      <c r="F49" s="185">
        <v>2156</v>
      </c>
      <c r="G49" s="4">
        <v>2</v>
      </c>
      <c r="I49"/>
      <c r="J49" s="168"/>
      <c r="K49"/>
      <c r="L49"/>
      <c r="M49" s="168"/>
      <c r="N49"/>
      <c r="O49"/>
      <c r="P49" s="168"/>
    </row>
    <row r="50" spans="1:16" ht="13.5" customHeight="1">
      <c r="A50" s="4" t="s">
        <v>448</v>
      </c>
      <c r="B50" s="185">
        <v>4257</v>
      </c>
      <c r="C50" s="4"/>
      <c r="D50" s="4"/>
      <c r="E50" s="4">
        <v>477</v>
      </c>
      <c r="F50" s="185">
        <v>4240</v>
      </c>
      <c r="G50" s="4">
        <v>560</v>
      </c>
    </row>
    <row r="51" spans="1:16" ht="12.75" customHeight="1">
      <c r="A51" s="4" t="s">
        <v>151</v>
      </c>
      <c r="B51" s="185">
        <v>1158</v>
      </c>
      <c r="C51" s="4">
        <v>493</v>
      </c>
      <c r="D51" s="4">
        <v>57</v>
      </c>
      <c r="E51" s="4"/>
      <c r="F51" s="4">
        <v>961</v>
      </c>
      <c r="G51" s="4">
        <v>12</v>
      </c>
    </row>
    <row r="52" spans="1:16" ht="12.75" customHeight="1">
      <c r="A52" s="4"/>
      <c r="B52" s="185"/>
      <c r="C52" s="185"/>
      <c r="D52" s="4"/>
      <c r="E52" s="4"/>
      <c r="F52" s="4"/>
      <c r="G52" s="4"/>
    </row>
    <row r="53" spans="1:16" ht="12.75" customHeight="1">
      <c r="A53" s="126"/>
      <c r="B53" s="141"/>
      <c r="C53" s="141"/>
      <c r="D53" s="141"/>
      <c r="E53" s="141"/>
      <c r="F53" s="141"/>
      <c r="G53" s="141"/>
    </row>
    <row r="54" spans="1:16" ht="13.5" customHeight="1">
      <c r="A54" s="28" t="s">
        <v>379</v>
      </c>
      <c r="B54" s="42">
        <f>MEDIAN(B4:B51,'Total Non-Book Material A-L'!B4:B57)</f>
        <v>2275</v>
      </c>
      <c r="C54" s="42">
        <f>MEDIAN(C4:C51,'Total Non-Book Material A-L'!C4:C57)</f>
        <v>472</v>
      </c>
      <c r="D54" s="42">
        <f>MEDIAN(D4:D51,'Total Non-Book Material A-L'!D4:D57)</f>
        <v>283</v>
      </c>
      <c r="E54" s="42">
        <f>MEDIAN(E4:E51,'Total Non-Book Material A-L'!E4:E57)</f>
        <v>2237</v>
      </c>
      <c r="F54" s="42">
        <f>MEDIAN(F4:F51,'Total Non-Book Material A-L'!F4:F57)</f>
        <v>2465</v>
      </c>
      <c r="G54" s="42">
        <f>MEDIAN(G4:G51,'Total Non-Book Material A-L'!G4:G57)</f>
        <v>131</v>
      </c>
    </row>
    <row r="55" spans="1:16" ht="13.5" customHeight="1">
      <c r="A55" s="28" t="s">
        <v>378</v>
      </c>
      <c r="B55" s="42">
        <f>AVERAGE(B4:B51,'Total Non-Book Material A-L'!B4:B57)</f>
        <v>2806</v>
      </c>
      <c r="C55" s="42">
        <f>AVERAGE(C4:C51,'Total Non-Book Material A-L'!C4:C57)</f>
        <v>1251.375</v>
      </c>
      <c r="D55" s="42">
        <f>AVERAGE(D4:D51,'Total Non-Book Material A-L'!D4:D57)</f>
        <v>565.62686567164178</v>
      </c>
      <c r="E55" s="42">
        <f>AVERAGE(E4:E51,'Total Non-Book Material A-L'!E4:E57)</f>
        <v>11033.814814814816</v>
      </c>
      <c r="F55" s="42">
        <f>AVERAGE(F4:F51,'Total Non-Book Material A-L'!F4:F57)</f>
        <v>3910.4315789473685</v>
      </c>
      <c r="G55" s="42">
        <f>AVERAGE(G4:G51,'Total Non-Book Material A-L'!G4:G57)</f>
        <v>283.17073170731709</v>
      </c>
    </row>
    <row r="56" spans="1:16" ht="13.5" customHeight="1">
      <c r="A56" s="28" t="s">
        <v>328</v>
      </c>
      <c r="B56" s="42">
        <f>SUM(B4:B51,'Total Non-Book Material A-L'!B4:B57)</f>
        <v>283406</v>
      </c>
      <c r="C56" s="42">
        <f>SUM(C4:C51,'Total Non-Book Material A-L'!C4:C57)</f>
        <v>100110</v>
      </c>
      <c r="D56" s="42">
        <f>SUM(D4:D51,'Total Non-Book Material A-L'!D4:D57)</f>
        <v>37897</v>
      </c>
      <c r="E56" s="42">
        <f>SUM(E4:E51,'Total Non-Book Material A-L'!E4:E57)</f>
        <v>595826</v>
      </c>
      <c r="F56" s="42">
        <f>SUM(F4:F51,'Total Non-Book Material A-L'!F4:F57)</f>
        <v>371491</v>
      </c>
      <c r="G56" s="42">
        <f>SUM(G4:G51,'Total Non-Book Material A-L'!G4:G57)</f>
        <v>23220</v>
      </c>
    </row>
    <row r="57" spans="1:16" ht="13.5" customHeight="1"/>
    <row r="58" spans="1:16" ht="13.5" customHeight="1"/>
    <row r="59" spans="1:16" ht="13.5" customHeight="1"/>
    <row r="60" spans="1:16" ht="13.5" customHeight="1"/>
    <row r="61" spans="1:16" ht="13.5" customHeight="1"/>
    <row r="62" spans="1:16" ht="13.5" customHeight="1"/>
    <row r="63" spans="1:16" ht="13.5" customHeight="1"/>
    <row r="64" spans="1: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90"/>
  <sheetViews>
    <sheetView zoomScaleNormal="100" workbookViewId="0">
      <pane ySplit="3" topLeftCell="A4" activePane="bottomLeft" state="frozen"/>
      <selection activeCell="E6" sqref="E6"/>
      <selection pane="bottomLeft" activeCell="A15" sqref="A15"/>
    </sheetView>
  </sheetViews>
  <sheetFormatPr defaultRowHeight="12.75" customHeight="1"/>
  <cols>
    <col min="1" max="1" width="20.5703125" style="22" customWidth="1"/>
    <col min="2" max="2" width="15.28515625" style="22" customWidth="1"/>
    <col min="3" max="3" width="10.85546875" style="22" customWidth="1"/>
    <col min="4" max="4" width="11.42578125" style="22" customWidth="1"/>
    <col min="5" max="5" width="10.42578125" style="22" customWidth="1"/>
    <col min="6" max="6" width="9.85546875" style="22" customWidth="1"/>
    <col min="7" max="7" width="15.85546875" style="32" customWidth="1"/>
    <col min="8" max="8" width="10.28515625" style="22" bestFit="1" customWidth="1"/>
    <col min="9" max="16384" width="9.140625" style="22"/>
  </cols>
  <sheetData>
    <row r="1" spans="1:14" ht="15.75" customHeight="1">
      <c r="A1" s="40" t="s">
        <v>586</v>
      </c>
    </row>
    <row r="2" spans="1:14" ht="13.5" customHeight="1">
      <c r="A2" s="40"/>
    </row>
    <row r="3" spans="1:14" ht="27" customHeight="1">
      <c r="A3" s="36"/>
      <c r="B3" s="643" t="s">
        <v>542</v>
      </c>
      <c r="C3" s="357" t="s">
        <v>50</v>
      </c>
      <c r="D3" s="357" t="s">
        <v>77</v>
      </c>
      <c r="E3" s="357" t="s">
        <v>78</v>
      </c>
      <c r="F3" s="357" t="s">
        <v>79</v>
      </c>
      <c r="G3" s="457" t="s">
        <v>76</v>
      </c>
      <c r="H3" s="10"/>
      <c r="I3" s="10"/>
      <c r="J3" s="10"/>
      <c r="K3" s="10"/>
      <c r="L3" s="10"/>
      <c r="M3" s="10"/>
      <c r="N3" s="10"/>
    </row>
    <row r="4" spans="1:14" ht="13.5" customHeight="1">
      <c r="A4" s="4" t="s">
        <v>315</v>
      </c>
      <c r="B4" s="185">
        <v>13748</v>
      </c>
      <c r="C4" s="4"/>
      <c r="D4" s="4"/>
      <c r="E4" s="4"/>
      <c r="F4" s="4"/>
      <c r="G4" s="185">
        <v>22997</v>
      </c>
      <c r="H4" s="117"/>
    </row>
    <row r="5" spans="1:14" ht="13.5" customHeight="1">
      <c r="A5" s="4" t="s">
        <v>424</v>
      </c>
      <c r="B5" s="185">
        <v>15240</v>
      </c>
      <c r="C5" s="4"/>
      <c r="D5" s="4">
        <v>10</v>
      </c>
      <c r="E5" s="4"/>
      <c r="F5" s="4"/>
      <c r="G5" s="185">
        <v>24244</v>
      </c>
      <c r="H5" s="117"/>
    </row>
    <row r="6" spans="1:14" ht="13.5" customHeight="1">
      <c r="A6" s="4" t="s">
        <v>425</v>
      </c>
      <c r="B6" s="185">
        <v>9156</v>
      </c>
      <c r="C6" s="4"/>
      <c r="D6" s="4">
        <v>44</v>
      </c>
      <c r="E6" s="4"/>
      <c r="F6" s="185">
        <v>2440</v>
      </c>
      <c r="G6" s="185">
        <v>16879</v>
      </c>
      <c r="H6" s="117"/>
    </row>
    <row r="7" spans="1:14" ht="13.5" customHeight="1">
      <c r="A7" s="4" t="s">
        <v>426</v>
      </c>
      <c r="B7" s="185">
        <v>12042</v>
      </c>
      <c r="C7" s="4">
        <v>1</v>
      </c>
      <c r="D7" s="4"/>
      <c r="E7" s="4"/>
      <c r="F7" s="4"/>
      <c r="G7" s="185">
        <v>21577</v>
      </c>
      <c r="H7" s="117"/>
    </row>
    <row r="8" spans="1:14" ht="13.5" customHeight="1">
      <c r="A8" s="4" t="s">
        <v>154</v>
      </c>
      <c r="B8" s="185">
        <v>6542</v>
      </c>
      <c r="C8" s="4"/>
      <c r="D8" s="4">
        <v>6</v>
      </c>
      <c r="E8" s="4"/>
      <c r="F8" s="4"/>
      <c r="G8" s="185">
        <v>8975</v>
      </c>
      <c r="H8" s="117"/>
    </row>
    <row r="9" spans="1:14" ht="13.5" customHeight="1">
      <c r="A9" s="4" t="s">
        <v>316</v>
      </c>
      <c r="B9" s="185">
        <v>8175</v>
      </c>
      <c r="C9" s="4"/>
      <c r="D9" s="4"/>
      <c r="E9" s="4"/>
      <c r="F9" s="4"/>
      <c r="G9" s="185">
        <v>9825</v>
      </c>
      <c r="H9" s="117"/>
    </row>
    <row r="10" spans="1:14" ht="13.5" customHeight="1">
      <c r="A10" s="4" t="s">
        <v>427</v>
      </c>
      <c r="B10" s="185">
        <v>8160</v>
      </c>
      <c r="C10" s="4"/>
      <c r="D10" s="4"/>
      <c r="E10" s="4"/>
      <c r="F10" s="4"/>
      <c r="G10" s="185">
        <v>13618</v>
      </c>
      <c r="H10" s="117"/>
    </row>
    <row r="11" spans="1:14" ht="13.5" customHeight="1">
      <c r="A11" s="4" t="s">
        <v>510</v>
      </c>
      <c r="B11" s="185">
        <v>5853</v>
      </c>
      <c r="C11" s="4"/>
      <c r="D11" s="4"/>
      <c r="E11" s="185">
        <v>4356</v>
      </c>
      <c r="F11" s="4"/>
      <c r="G11" s="185">
        <v>12240</v>
      </c>
      <c r="H11" s="117"/>
    </row>
    <row r="12" spans="1:14" ht="13.5" customHeight="1">
      <c r="A12" s="4" t="s">
        <v>428</v>
      </c>
      <c r="B12" s="185">
        <v>44076</v>
      </c>
      <c r="C12" s="4"/>
      <c r="D12" s="4">
        <v>597</v>
      </c>
      <c r="E12" s="4"/>
      <c r="F12" s="185">
        <v>12202</v>
      </c>
      <c r="G12" s="185">
        <v>411644</v>
      </c>
      <c r="H12" s="117"/>
    </row>
    <row r="13" spans="1:14" ht="13.5" customHeight="1">
      <c r="A13" s="4" t="s">
        <v>429</v>
      </c>
      <c r="B13" s="185">
        <v>14946</v>
      </c>
      <c r="C13" s="4"/>
      <c r="D13" s="4"/>
      <c r="E13" s="4"/>
      <c r="F13" s="4"/>
      <c r="G13" s="185">
        <v>44515</v>
      </c>
      <c r="H13" s="117"/>
    </row>
    <row r="14" spans="1:14" ht="13.5" customHeight="1">
      <c r="A14" s="4" t="s">
        <v>317</v>
      </c>
      <c r="B14" s="185">
        <v>7114</v>
      </c>
      <c r="C14" s="4"/>
      <c r="D14" s="4">
        <v>508</v>
      </c>
      <c r="E14" s="4"/>
      <c r="F14" s="4"/>
      <c r="G14" s="185">
        <v>11391</v>
      </c>
      <c r="H14" s="117"/>
    </row>
    <row r="15" spans="1:14" ht="13.5" customHeight="1">
      <c r="A15" s="171" t="s">
        <v>554</v>
      </c>
      <c r="B15" s="185">
        <v>6688</v>
      </c>
      <c r="C15" s="4"/>
      <c r="D15" s="4"/>
      <c r="E15" s="4"/>
      <c r="F15" s="4">
        <v>509</v>
      </c>
      <c r="G15" s="185">
        <v>8390</v>
      </c>
      <c r="H15" s="117"/>
    </row>
    <row r="16" spans="1:14" ht="13.5" customHeight="1">
      <c r="A16" s="4" t="s">
        <v>514</v>
      </c>
      <c r="B16" s="185">
        <v>5845</v>
      </c>
      <c r="C16" s="4"/>
      <c r="D16" s="4">
        <v>12</v>
      </c>
      <c r="E16" s="4"/>
      <c r="F16" s="4"/>
      <c r="G16" s="185">
        <v>6356</v>
      </c>
      <c r="H16" s="117"/>
    </row>
    <row r="17" spans="1:8" ht="13.5" customHeight="1">
      <c r="A17" s="4" t="s">
        <v>516</v>
      </c>
      <c r="B17" s="185">
        <v>7808</v>
      </c>
      <c r="C17" s="4"/>
      <c r="D17" s="4"/>
      <c r="E17" s="4"/>
      <c r="F17" s="4"/>
      <c r="G17" s="185">
        <v>11537</v>
      </c>
      <c r="H17" s="117"/>
    </row>
    <row r="18" spans="1:8" ht="13.5" customHeight="1">
      <c r="A18" s="4" t="s">
        <v>430</v>
      </c>
      <c r="B18" s="185">
        <v>28626</v>
      </c>
      <c r="C18" s="4"/>
      <c r="D18" s="4"/>
      <c r="E18" s="4"/>
      <c r="F18" s="185">
        <v>1008</v>
      </c>
      <c r="G18" s="185">
        <v>45369</v>
      </c>
      <c r="H18" s="117"/>
    </row>
    <row r="19" spans="1:8" ht="13.5" customHeight="1">
      <c r="A19" s="4" t="s">
        <v>431</v>
      </c>
      <c r="B19" s="185">
        <v>28212</v>
      </c>
      <c r="C19" s="4"/>
      <c r="D19" s="185">
        <v>2042</v>
      </c>
      <c r="E19" s="4"/>
      <c r="F19" s="185">
        <v>3286</v>
      </c>
      <c r="G19" s="185">
        <v>86768</v>
      </c>
      <c r="H19" s="117"/>
    </row>
    <row r="20" spans="1:8" ht="13.5" customHeight="1">
      <c r="A20" s="4" t="s">
        <v>432</v>
      </c>
      <c r="B20" s="185">
        <v>11829</v>
      </c>
      <c r="C20" s="4"/>
      <c r="D20" s="4"/>
      <c r="E20" s="4"/>
      <c r="F20" s="4">
        <v>6</v>
      </c>
      <c r="G20" s="185">
        <v>20418</v>
      </c>
      <c r="H20" s="117"/>
    </row>
    <row r="21" spans="1:8" ht="13.5" customHeight="1">
      <c r="A21" s="4" t="s">
        <v>21</v>
      </c>
      <c r="B21" s="185">
        <v>12749</v>
      </c>
      <c r="C21" s="4"/>
      <c r="D21" s="4"/>
      <c r="E21" s="4">
        <v>275</v>
      </c>
      <c r="F21" s="185">
        <v>1201</v>
      </c>
      <c r="G21" s="185">
        <v>21795</v>
      </c>
      <c r="H21" s="117"/>
    </row>
    <row r="22" spans="1:8" ht="13.5" customHeight="1">
      <c r="A22" s="4" t="s">
        <v>433</v>
      </c>
      <c r="B22" s="185">
        <v>12322</v>
      </c>
      <c r="C22" s="4"/>
      <c r="D22" s="4">
        <v>407</v>
      </c>
      <c r="E22" s="4"/>
      <c r="F22" s="185">
        <v>1000</v>
      </c>
      <c r="G22" s="185">
        <v>18852</v>
      </c>
      <c r="H22" s="117"/>
    </row>
    <row r="23" spans="1:8" ht="13.5" customHeight="1">
      <c r="A23" s="4" t="s">
        <v>434</v>
      </c>
      <c r="B23" s="185">
        <v>16544</v>
      </c>
      <c r="C23" s="4">
        <v>483</v>
      </c>
      <c r="D23" s="185">
        <v>2369</v>
      </c>
      <c r="E23" s="4"/>
      <c r="F23" s="4">
        <v>81</v>
      </c>
      <c r="G23" s="185">
        <v>36238</v>
      </c>
      <c r="H23" s="117"/>
    </row>
    <row r="24" spans="1:8" ht="13.5" customHeight="1">
      <c r="A24" s="4" t="s">
        <v>318</v>
      </c>
      <c r="B24" s="185">
        <v>35012</v>
      </c>
      <c r="C24" s="4">
        <v>11</v>
      </c>
      <c r="D24" s="4">
        <v>760</v>
      </c>
      <c r="E24" s="4"/>
      <c r="F24" s="185">
        <v>2285</v>
      </c>
      <c r="G24" s="185">
        <v>68658</v>
      </c>
      <c r="H24" s="117"/>
    </row>
    <row r="25" spans="1:8" ht="13.5" customHeight="1">
      <c r="A25" s="4" t="s">
        <v>319</v>
      </c>
      <c r="B25" s="185">
        <v>6843</v>
      </c>
      <c r="C25" s="4">
        <v>140</v>
      </c>
      <c r="D25" s="4">
        <v>8</v>
      </c>
      <c r="E25" s="4"/>
      <c r="F25" s="4">
        <v>15</v>
      </c>
      <c r="G25" s="185">
        <v>9910</v>
      </c>
      <c r="H25" s="117"/>
    </row>
    <row r="26" spans="1:8" ht="13.5" customHeight="1">
      <c r="A26" s="4" t="s">
        <v>320</v>
      </c>
      <c r="B26" s="185">
        <v>22844</v>
      </c>
      <c r="C26" s="4"/>
      <c r="D26" s="4"/>
      <c r="E26" s="4"/>
      <c r="F26" s="185">
        <v>2461</v>
      </c>
      <c r="G26" s="185">
        <v>37632</v>
      </c>
      <c r="H26" s="117"/>
    </row>
    <row r="27" spans="1:8" ht="13.5" customHeight="1">
      <c r="A27" s="4" t="s">
        <v>435</v>
      </c>
      <c r="B27" s="185">
        <v>22133</v>
      </c>
      <c r="C27" s="4"/>
      <c r="D27" s="4"/>
      <c r="E27" s="185">
        <v>18139</v>
      </c>
      <c r="F27" s="4">
        <v>158</v>
      </c>
      <c r="G27" s="185">
        <v>62647</v>
      </c>
      <c r="H27" s="117"/>
    </row>
    <row r="28" spans="1:8" ht="13.5" customHeight="1">
      <c r="A28" s="4" t="s">
        <v>436</v>
      </c>
      <c r="B28" s="185">
        <v>15963</v>
      </c>
      <c r="C28" s="4"/>
      <c r="D28" s="4">
        <v>690</v>
      </c>
      <c r="E28" s="4"/>
      <c r="F28" s="185">
        <v>2596</v>
      </c>
      <c r="G28" s="185">
        <v>33906</v>
      </c>
      <c r="H28" s="117"/>
    </row>
    <row r="29" spans="1:8" ht="13.5" customHeight="1">
      <c r="A29" s="4" t="s">
        <v>437</v>
      </c>
      <c r="B29" s="185">
        <v>11100</v>
      </c>
      <c r="C29" s="4">
        <v>182</v>
      </c>
      <c r="D29" s="4"/>
      <c r="E29" s="4"/>
      <c r="F29" s="4">
        <v>615</v>
      </c>
      <c r="G29" s="185">
        <v>23592</v>
      </c>
      <c r="H29" s="117"/>
    </row>
    <row r="30" spans="1:8" ht="13.5" customHeight="1">
      <c r="A30" s="4" t="s">
        <v>284</v>
      </c>
      <c r="B30" s="185">
        <v>11743</v>
      </c>
      <c r="C30" s="4"/>
      <c r="D30" s="4">
        <v>743</v>
      </c>
      <c r="E30" s="4"/>
      <c r="F30" s="4">
        <v>2</v>
      </c>
      <c r="G30" s="185">
        <v>21429</v>
      </c>
      <c r="H30" s="117"/>
    </row>
    <row r="31" spans="1:8" ht="13.5" customHeight="1">
      <c r="A31" s="4" t="s">
        <v>285</v>
      </c>
      <c r="B31" s="185">
        <v>8577</v>
      </c>
      <c r="C31" s="4">
        <v>39</v>
      </c>
      <c r="D31" s="4">
        <v>3</v>
      </c>
      <c r="E31" s="4"/>
      <c r="F31" s="4">
        <v>876</v>
      </c>
      <c r="G31" s="185">
        <v>13180</v>
      </c>
      <c r="H31" s="117"/>
    </row>
    <row r="32" spans="1:8" ht="13.5" customHeight="1">
      <c r="A32" s="4" t="s">
        <v>172</v>
      </c>
      <c r="B32" s="185">
        <v>7159</v>
      </c>
      <c r="C32" s="4"/>
      <c r="D32" s="4"/>
      <c r="E32" s="4"/>
      <c r="F32" s="4">
        <v>38</v>
      </c>
      <c r="G32" s="185">
        <v>9634</v>
      </c>
      <c r="H32" s="117"/>
    </row>
    <row r="33" spans="1:8" ht="13.5" customHeight="1">
      <c r="A33" s="4" t="s">
        <v>438</v>
      </c>
      <c r="B33" s="185">
        <v>7836</v>
      </c>
      <c r="C33" s="4"/>
      <c r="D33" s="4"/>
      <c r="E33" s="4"/>
      <c r="F33" s="185">
        <v>1701</v>
      </c>
      <c r="G33" s="185">
        <v>12661</v>
      </c>
      <c r="H33" s="117"/>
    </row>
    <row r="34" spans="1:8" ht="13.5" customHeight="1">
      <c r="A34" s="4" t="s">
        <v>439</v>
      </c>
      <c r="B34" s="185">
        <v>24027</v>
      </c>
      <c r="C34" s="4">
        <v>10</v>
      </c>
      <c r="D34" s="4"/>
      <c r="E34" s="4"/>
      <c r="F34" s="4">
        <v>83</v>
      </c>
      <c r="G34" s="185">
        <v>46021</v>
      </c>
      <c r="H34" s="117"/>
    </row>
    <row r="35" spans="1:8" ht="13.5" customHeight="1">
      <c r="A35" s="4" t="s">
        <v>441</v>
      </c>
      <c r="B35" s="185">
        <v>44023</v>
      </c>
      <c r="C35" s="4"/>
      <c r="D35" s="185">
        <v>1107</v>
      </c>
      <c r="E35" s="185">
        <v>4022</v>
      </c>
      <c r="F35" s="4"/>
      <c r="G35" s="185">
        <v>95515</v>
      </c>
      <c r="H35" s="117"/>
    </row>
    <row r="36" spans="1:8" ht="13.5" customHeight="1">
      <c r="A36" s="4" t="s">
        <v>288</v>
      </c>
      <c r="B36" s="185">
        <v>6843</v>
      </c>
      <c r="C36" s="4"/>
      <c r="D36" s="4"/>
      <c r="E36" s="4">
        <v>29</v>
      </c>
      <c r="F36" s="185">
        <v>1423</v>
      </c>
      <c r="G36" s="185">
        <v>11180</v>
      </c>
      <c r="H36" s="117"/>
    </row>
    <row r="37" spans="1:8" ht="13.5" customHeight="1">
      <c r="A37" s="171" t="s">
        <v>548</v>
      </c>
      <c r="B37" s="185">
        <v>9054</v>
      </c>
      <c r="C37" s="4">
        <v>59</v>
      </c>
      <c r="D37" s="4"/>
      <c r="E37" s="4"/>
      <c r="F37" s="185">
        <v>3106</v>
      </c>
      <c r="G37" s="185">
        <v>18554</v>
      </c>
      <c r="H37" s="117"/>
    </row>
    <row r="38" spans="1:8" ht="13.5" customHeight="1">
      <c r="A38" s="4" t="s">
        <v>149</v>
      </c>
      <c r="B38" s="185">
        <v>6971</v>
      </c>
      <c r="C38" s="4"/>
      <c r="D38" s="4"/>
      <c r="E38" s="4"/>
      <c r="F38" s="4"/>
      <c r="G38" s="185">
        <v>8949</v>
      </c>
      <c r="H38" s="117"/>
    </row>
    <row r="39" spans="1:8" ht="13.5" customHeight="1">
      <c r="A39" s="4" t="s">
        <v>325</v>
      </c>
      <c r="B39" s="185">
        <v>4857</v>
      </c>
      <c r="C39" s="4"/>
      <c r="D39" s="4"/>
      <c r="E39" s="4"/>
      <c r="F39" s="4"/>
      <c r="G39" s="185">
        <v>4932</v>
      </c>
      <c r="H39" s="117"/>
    </row>
    <row r="40" spans="1:8" ht="13.5" customHeight="1">
      <c r="A40" s="4" t="s">
        <v>295</v>
      </c>
      <c r="B40" s="185">
        <v>5782</v>
      </c>
      <c r="C40" s="4"/>
      <c r="D40" s="4">
        <v>4</v>
      </c>
      <c r="E40" s="4"/>
      <c r="F40" s="4"/>
      <c r="G40" s="185">
        <v>6041</v>
      </c>
      <c r="H40" s="117"/>
    </row>
    <row r="41" spans="1:8" ht="13.5" customHeight="1">
      <c r="A41" s="4" t="s">
        <v>442</v>
      </c>
      <c r="B41" s="185">
        <v>22032</v>
      </c>
      <c r="C41" s="4"/>
      <c r="D41" s="4">
        <v>3</v>
      </c>
      <c r="E41" s="4"/>
      <c r="F41" s="4">
        <v>278</v>
      </c>
      <c r="G41" s="185">
        <v>52468</v>
      </c>
      <c r="H41" s="117"/>
    </row>
    <row r="42" spans="1:8" ht="13.5" customHeight="1">
      <c r="A42" s="4" t="s">
        <v>443</v>
      </c>
      <c r="B42" s="185">
        <v>12652</v>
      </c>
      <c r="C42" s="4"/>
      <c r="D42" s="4"/>
      <c r="E42" s="4"/>
      <c r="F42" s="185">
        <v>1987</v>
      </c>
      <c r="G42" s="185">
        <v>27571</v>
      </c>
      <c r="H42" s="117"/>
    </row>
    <row r="43" spans="1:8" ht="13.5" customHeight="1">
      <c r="A43" s="4" t="s">
        <v>301</v>
      </c>
      <c r="B43" s="185">
        <v>5486</v>
      </c>
      <c r="C43" s="4">
        <v>20</v>
      </c>
      <c r="D43" s="4">
        <v>111</v>
      </c>
      <c r="E43" s="4"/>
      <c r="F43" s="4"/>
      <c r="G43" s="185">
        <v>6556</v>
      </c>
      <c r="H43" s="117"/>
    </row>
    <row r="44" spans="1:8" ht="13.5" customHeight="1">
      <c r="A44" s="4" t="s">
        <v>322</v>
      </c>
      <c r="B44" s="185">
        <v>12988</v>
      </c>
      <c r="C44" s="4"/>
      <c r="D44" s="4"/>
      <c r="E44" s="4"/>
      <c r="F44" s="185">
        <v>1862</v>
      </c>
      <c r="G44" s="185">
        <v>22561</v>
      </c>
      <c r="H44" s="117"/>
    </row>
    <row r="45" spans="1:8" ht="13.5" customHeight="1">
      <c r="A45" s="4" t="s">
        <v>444</v>
      </c>
      <c r="B45" s="185">
        <v>17621</v>
      </c>
      <c r="C45" s="4"/>
      <c r="D45" s="4"/>
      <c r="E45" s="185">
        <v>3146</v>
      </c>
      <c r="F45" s="185">
        <v>1299</v>
      </c>
      <c r="G45" s="185">
        <v>43439</v>
      </c>
      <c r="H45" s="117"/>
    </row>
    <row r="46" spans="1:8" ht="13.5" customHeight="1">
      <c r="A46" s="4" t="s">
        <v>302</v>
      </c>
      <c r="B46" s="185">
        <v>9660</v>
      </c>
      <c r="C46" s="4"/>
      <c r="D46" s="4"/>
      <c r="E46" s="4"/>
      <c r="F46" s="4"/>
      <c r="G46" s="185">
        <v>14714</v>
      </c>
      <c r="H46" s="117"/>
    </row>
    <row r="47" spans="1:8" ht="13.5" customHeight="1">
      <c r="A47" s="4" t="s">
        <v>445</v>
      </c>
      <c r="B47" s="185">
        <v>6409</v>
      </c>
      <c r="C47" s="4"/>
      <c r="D47" s="4"/>
      <c r="E47" s="4"/>
      <c r="F47" s="4"/>
      <c r="G47" s="185">
        <v>8398</v>
      </c>
      <c r="H47" s="117"/>
    </row>
    <row r="48" spans="1:8" ht="13.5" customHeight="1">
      <c r="A48" s="4" t="s">
        <v>446</v>
      </c>
      <c r="B48" s="185">
        <v>31086</v>
      </c>
      <c r="C48" s="4"/>
      <c r="D48" s="4">
        <v>230</v>
      </c>
      <c r="E48" s="4"/>
      <c r="F48" s="185">
        <v>4789</v>
      </c>
      <c r="G48" s="185">
        <v>64890</v>
      </c>
      <c r="H48" s="117"/>
    </row>
    <row r="49" spans="1:8" ht="13.5" customHeight="1">
      <c r="A49" s="4" t="s">
        <v>447</v>
      </c>
      <c r="B49" s="185">
        <v>15050</v>
      </c>
      <c r="C49" s="4"/>
      <c r="D49" s="4"/>
      <c r="E49" s="4"/>
      <c r="F49" s="4">
        <v>45</v>
      </c>
      <c r="G49" s="185">
        <v>22547</v>
      </c>
      <c r="H49" s="117"/>
    </row>
    <row r="50" spans="1:8" ht="13.5" customHeight="1">
      <c r="A50" s="4" t="s">
        <v>448</v>
      </c>
      <c r="B50" s="185">
        <v>21671</v>
      </c>
      <c r="C50" s="4"/>
      <c r="D50" s="4"/>
      <c r="E50" s="4"/>
      <c r="F50" s="185">
        <v>1391</v>
      </c>
      <c r="G50" s="185">
        <v>32596</v>
      </c>
      <c r="H50" s="117"/>
    </row>
    <row r="51" spans="1:8" ht="13.5" customHeight="1">
      <c r="A51" s="171" t="s">
        <v>151</v>
      </c>
      <c r="B51" s="382">
        <v>7132</v>
      </c>
      <c r="C51" s="171"/>
      <c r="D51" s="171">
        <v>22</v>
      </c>
      <c r="E51" s="171"/>
      <c r="F51" s="171"/>
      <c r="G51" s="382">
        <v>9835</v>
      </c>
      <c r="H51" s="695"/>
    </row>
    <row r="52" spans="1:8" ht="13.5" customHeight="1">
      <c r="A52" s="4"/>
      <c r="B52" s="185"/>
      <c r="C52" s="4"/>
      <c r="D52" s="4"/>
      <c r="E52" s="4"/>
      <c r="F52" s="4"/>
      <c r="G52" s="185"/>
      <c r="H52" s="693"/>
    </row>
    <row r="53" spans="1:8" ht="13.5" customHeight="1">
      <c r="A53" s="126" t="s">
        <v>639</v>
      </c>
      <c r="B53" s="425"/>
      <c r="C53" s="25"/>
      <c r="D53" s="25"/>
      <c r="E53" s="25"/>
      <c r="F53" s="56"/>
      <c r="G53" s="461"/>
      <c r="H53" s="188"/>
    </row>
    <row r="54" spans="1:8" ht="13.5" customHeight="1">
      <c r="A54" s="126"/>
      <c r="B54" s="425"/>
      <c r="C54" s="25"/>
      <c r="D54" s="25"/>
      <c r="E54" s="25"/>
      <c r="F54" s="56"/>
      <c r="G54" s="461"/>
      <c r="H54" s="188"/>
    </row>
    <row r="55" spans="1:8" ht="13.5" customHeight="1">
      <c r="A55" s="28" t="s">
        <v>379</v>
      </c>
      <c r="B55" s="42">
        <f>MEDIAN(B4:B51,' Total Non-Book Material A-L (2'!B4:B57)</f>
        <v>11182</v>
      </c>
      <c r="C55" s="42">
        <f>MEDIAN(C4:C51,' Total Non-Book Material A-L (2'!C4:C57)</f>
        <v>34</v>
      </c>
      <c r="D55" s="42">
        <f>MEDIAN(D4:D51,' Total Non-Book Material A-L (2'!D4:D57)</f>
        <v>138</v>
      </c>
      <c r="E55" s="42">
        <f>MEDIAN(E4:E51,' Total Non-Book Material A-L (2'!E4:E57)</f>
        <v>702</v>
      </c>
      <c r="F55" s="42">
        <f>MEDIAN(F4:F51,' Total Non-Book Material A-L (2'!F4:F57)</f>
        <v>690</v>
      </c>
      <c r="G55" s="42">
        <f>MEDIAN(G4:G51,' Total Non-Book Material A-L (2'!G4:G57)</f>
        <v>20004</v>
      </c>
      <c r="H55" s="188"/>
    </row>
    <row r="56" spans="1:8" ht="13.5" customHeight="1">
      <c r="A56" s="28" t="s">
        <v>378</v>
      </c>
      <c r="B56" s="42">
        <f>AVERAGE(B4:B51,' Total Non-Book Material A-L (2'!B4:B57)</f>
        <v>13096.656862745098</v>
      </c>
      <c r="C56" s="42">
        <f>AVERAGE(C4:C51,' Total Non-Book Material A-L (2'!C4:C57)</f>
        <v>79.952380952380949</v>
      </c>
      <c r="D56" s="42">
        <f>AVERAGE(D4:D51,' Total Non-Book Material A-L (2'!D4:D57)</f>
        <v>369.27906976744185</v>
      </c>
      <c r="E56" s="42">
        <f>AVERAGE(E4:E51,' Total Non-Book Material A-L (2'!E4:E57)</f>
        <v>2934.181818181818</v>
      </c>
      <c r="F56" s="42">
        <f>AVERAGE(F4:F51,' Total Non-Book Material A-L (2'!F4:F57)</f>
        <v>1797</v>
      </c>
      <c r="G56" s="42">
        <f>AVERAGE(G4:G51,' Total Non-Book Material A-L (2'!G4:G57)</f>
        <v>28537.784313725489</v>
      </c>
      <c r="H56" s="188"/>
    </row>
    <row r="57" spans="1:8" ht="13.5" customHeight="1">
      <c r="A57" s="28" t="s">
        <v>328</v>
      </c>
      <c r="B57" s="42">
        <f>SUM(B4:B51,' Total Non-Book Material A-L (2'!B4:B57)</f>
        <v>1335859</v>
      </c>
      <c r="C57" s="42">
        <f>SUM(C4:C51,' Total Non-Book Material A-L (2'!C4:C57)</f>
        <v>1679</v>
      </c>
      <c r="D57" s="42">
        <f>SUM(D4:D51,' Total Non-Book Material A-L (2'!D4:D57)</f>
        <v>15879</v>
      </c>
      <c r="E57" s="42">
        <f>SUM(E4:E51,' Total Non-Book Material A-L (2'!E4:E57)</f>
        <v>32276</v>
      </c>
      <c r="F57" s="42">
        <f>SUM(F4:F51,' Total Non-Book Material A-L (2'!F4:F57)</f>
        <v>113211</v>
      </c>
      <c r="G57" s="42">
        <f>SUM(G4:G51,' Total Non-Book Material A-L (2'!G4:G57)</f>
        <v>2910854</v>
      </c>
      <c r="H57" s="692"/>
    </row>
    <row r="58" spans="1:8" ht="13.5" customHeight="1"/>
    <row r="59" spans="1:8" ht="13.5" customHeight="1"/>
    <row r="60" spans="1:8" ht="13.5" customHeight="1"/>
    <row r="61" spans="1:8" ht="13.5" customHeight="1"/>
    <row r="62" spans="1:8" ht="13.5" customHeight="1"/>
    <row r="63" spans="1:8" ht="13.5" customHeight="1"/>
    <row r="64" spans="1:8"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W534"/>
  <sheetViews>
    <sheetView zoomScaleNormal="100" workbookViewId="0">
      <pane ySplit="3" topLeftCell="A4" activePane="bottomLeft" state="frozen"/>
      <selection activeCell="E6" sqref="E6"/>
      <selection pane="bottomLeft" activeCell="I1" sqref="I1"/>
    </sheetView>
  </sheetViews>
  <sheetFormatPr defaultRowHeight="12.75" customHeight="1"/>
  <cols>
    <col min="1" max="1" width="14.85546875" style="22" customWidth="1"/>
    <col min="2" max="5" width="10.7109375" style="22" bestFit="1" customWidth="1"/>
    <col min="6" max="6" width="12.28515625" style="22" customWidth="1"/>
    <col min="7" max="7" width="10.85546875" style="51" customWidth="1"/>
    <col min="8" max="8" width="10" style="462" customWidth="1"/>
    <col min="9" max="9" width="12.42578125" style="26" bestFit="1" customWidth="1"/>
    <col min="10" max="10" width="14" style="292" customWidth="1"/>
    <col min="11" max="11" width="12.28515625" style="292" customWidth="1"/>
    <col min="12" max="13" width="10.42578125" style="292" customWidth="1"/>
    <col min="14" max="18" width="9.140625" style="292"/>
    <col min="19" max="16384" width="9.140625" style="22"/>
  </cols>
  <sheetData>
    <row r="1" spans="1:23" ht="13.7" customHeight="1">
      <c r="A1" s="40" t="s">
        <v>587</v>
      </c>
      <c r="I1" s="210"/>
    </row>
    <row r="2" spans="1:23" ht="9" customHeight="1">
      <c r="A2" s="52"/>
    </row>
    <row r="3" spans="1:23" ht="24.75" customHeight="1">
      <c r="A3" s="37"/>
      <c r="B3" s="491" t="s">
        <v>28</v>
      </c>
      <c r="C3" s="491" t="s">
        <v>29</v>
      </c>
      <c r="D3" s="491" t="s">
        <v>30</v>
      </c>
      <c r="E3" s="491" t="s">
        <v>31</v>
      </c>
      <c r="F3" s="357" t="s">
        <v>27</v>
      </c>
      <c r="G3" s="642" t="s">
        <v>543</v>
      </c>
      <c r="H3" s="357" t="s">
        <v>26</v>
      </c>
      <c r="I3" s="10"/>
      <c r="J3" s="10"/>
      <c r="K3" s="10"/>
      <c r="L3" s="10"/>
      <c r="M3" s="10"/>
      <c r="N3" s="10"/>
      <c r="O3" s="10"/>
      <c r="P3" s="10"/>
      <c r="Q3" s="10"/>
      <c r="R3" s="418"/>
      <c r="S3" s="348"/>
      <c r="T3" s="348"/>
      <c r="U3" s="348"/>
      <c r="V3" s="348"/>
      <c r="W3" s="348"/>
    </row>
    <row r="4" spans="1:23" ht="13.5" customHeight="1">
      <c r="A4" s="4" t="s">
        <v>530</v>
      </c>
      <c r="B4" s="4">
        <v>100</v>
      </c>
      <c r="C4" s="4">
        <v>5</v>
      </c>
      <c r="D4" s="4">
        <v>2</v>
      </c>
      <c r="E4" s="4">
        <v>107</v>
      </c>
      <c r="F4" s="4">
        <v>16</v>
      </c>
      <c r="G4" s="185">
        <v>5344</v>
      </c>
      <c r="H4" s="185">
        <v>5467</v>
      </c>
      <c r="J4" s="4"/>
      <c r="K4" s="4"/>
      <c r="L4" s="4"/>
      <c r="M4" s="4"/>
      <c r="N4" s="4"/>
      <c r="O4" s="4"/>
      <c r="P4" s="185"/>
      <c r="Q4" s="185"/>
    </row>
    <row r="5" spans="1:23" ht="13.5" customHeight="1">
      <c r="A5" s="4" t="s">
        <v>310</v>
      </c>
      <c r="B5" s="4">
        <v>91</v>
      </c>
      <c r="C5" s="4">
        <v>5</v>
      </c>
      <c r="D5" s="4">
        <v>1</v>
      </c>
      <c r="E5" s="4">
        <v>97</v>
      </c>
      <c r="F5" s="4">
        <v>12</v>
      </c>
      <c r="G5" s="185">
        <v>5444</v>
      </c>
      <c r="H5" s="185">
        <v>5553</v>
      </c>
      <c r="J5" s="4"/>
      <c r="K5" s="4"/>
      <c r="L5" s="4"/>
      <c r="M5" s="4"/>
      <c r="N5" s="4"/>
      <c r="O5" s="4"/>
      <c r="P5" s="185"/>
      <c r="Q5" s="185"/>
    </row>
    <row r="6" spans="1:23" ht="13.5" customHeight="1">
      <c r="A6" s="4" t="s">
        <v>391</v>
      </c>
      <c r="B6" s="4">
        <v>149</v>
      </c>
      <c r="C6" s="4">
        <v>9</v>
      </c>
      <c r="D6" s="4">
        <v>3</v>
      </c>
      <c r="E6" s="4">
        <v>161</v>
      </c>
      <c r="F6" s="4">
        <v>11</v>
      </c>
      <c r="G6" s="185">
        <v>5369</v>
      </c>
      <c r="H6" s="185">
        <v>5541</v>
      </c>
      <c r="J6" s="4"/>
      <c r="K6" s="4"/>
      <c r="L6" s="4"/>
      <c r="M6" s="4"/>
      <c r="N6" s="4"/>
      <c r="O6" s="4"/>
      <c r="P6" s="185"/>
      <c r="Q6" s="185"/>
    </row>
    <row r="7" spans="1:23" ht="13.5" customHeight="1">
      <c r="A7" s="4" t="s">
        <v>392</v>
      </c>
      <c r="B7" s="4">
        <v>205</v>
      </c>
      <c r="C7" s="4">
        <v>12</v>
      </c>
      <c r="D7" s="4">
        <v>19</v>
      </c>
      <c r="E7" s="4">
        <v>236</v>
      </c>
      <c r="F7" s="4">
        <v>32</v>
      </c>
      <c r="G7" s="185">
        <v>5346</v>
      </c>
      <c r="H7" s="185">
        <v>5614</v>
      </c>
      <c r="J7" s="4"/>
      <c r="K7" s="4"/>
      <c r="L7" s="4"/>
      <c r="M7" s="4"/>
      <c r="N7" s="4"/>
      <c r="O7" s="4"/>
      <c r="P7" s="185"/>
      <c r="Q7" s="185"/>
    </row>
    <row r="8" spans="1:23" ht="13.5" customHeight="1">
      <c r="A8" s="4" t="s">
        <v>452</v>
      </c>
      <c r="B8" s="4">
        <v>10</v>
      </c>
      <c r="C8" s="4"/>
      <c r="D8" s="4"/>
      <c r="E8" s="4">
        <v>10</v>
      </c>
      <c r="F8" s="4"/>
      <c r="G8" s="185">
        <v>5344</v>
      </c>
      <c r="H8" s="185">
        <v>5354</v>
      </c>
      <c r="J8" s="4"/>
      <c r="K8" s="4"/>
      <c r="L8" s="4"/>
      <c r="M8" s="4"/>
      <c r="N8" s="4"/>
      <c r="O8" s="4"/>
      <c r="P8" s="185"/>
      <c r="Q8" s="185"/>
    </row>
    <row r="9" spans="1:23" ht="13.5" customHeight="1">
      <c r="A9" s="4" t="s">
        <v>394</v>
      </c>
      <c r="B9" s="4">
        <v>423</v>
      </c>
      <c r="C9" s="4">
        <v>4</v>
      </c>
      <c r="D9" s="4">
        <v>17</v>
      </c>
      <c r="E9" s="4">
        <v>444</v>
      </c>
      <c r="F9" s="4">
        <v>50</v>
      </c>
      <c r="G9" s="185">
        <v>7682</v>
      </c>
      <c r="H9" s="185">
        <v>8176</v>
      </c>
      <c r="J9" s="4"/>
      <c r="K9" s="4"/>
      <c r="L9" s="4"/>
      <c r="M9" s="4"/>
      <c r="N9" s="4"/>
      <c r="O9" s="4"/>
      <c r="P9" s="185"/>
      <c r="Q9" s="185"/>
    </row>
    <row r="10" spans="1:23" ht="13.5" customHeight="1">
      <c r="A10" s="4" t="s">
        <v>453</v>
      </c>
      <c r="B10" s="4">
        <v>78</v>
      </c>
      <c r="C10" s="4">
        <v>4</v>
      </c>
      <c r="D10" s="4">
        <v>4</v>
      </c>
      <c r="E10" s="4">
        <v>86</v>
      </c>
      <c r="F10" s="4">
        <v>10</v>
      </c>
      <c r="G10" s="185">
        <v>5344</v>
      </c>
      <c r="H10" s="185">
        <v>5440</v>
      </c>
      <c r="J10" s="4"/>
      <c r="K10" s="4"/>
      <c r="L10" s="4"/>
      <c r="M10" s="4"/>
      <c r="N10" s="4"/>
      <c r="O10" s="4"/>
      <c r="P10" s="185"/>
      <c r="Q10" s="185"/>
    </row>
    <row r="11" spans="1:23" ht="13.5" customHeight="1">
      <c r="A11" s="4" t="s">
        <v>454</v>
      </c>
      <c r="B11" s="4">
        <v>78</v>
      </c>
      <c r="C11" s="4">
        <v>6</v>
      </c>
      <c r="D11" s="4">
        <v>1</v>
      </c>
      <c r="E11" s="4">
        <v>85</v>
      </c>
      <c r="F11" s="4">
        <v>11</v>
      </c>
      <c r="G11" s="185">
        <v>5345</v>
      </c>
      <c r="H11" s="185">
        <v>5441</v>
      </c>
      <c r="J11" s="4"/>
      <c r="K11" s="4"/>
      <c r="L11" s="4"/>
      <c r="M11" s="4"/>
      <c r="N11" s="4"/>
      <c r="O11" s="4"/>
      <c r="P11" s="185"/>
      <c r="Q11" s="185"/>
    </row>
    <row r="12" spans="1:23" ht="13.5" customHeight="1">
      <c r="A12" s="4" t="s">
        <v>457</v>
      </c>
      <c r="B12" s="4">
        <v>20</v>
      </c>
      <c r="C12" s="4"/>
      <c r="D12" s="4">
        <v>2</v>
      </c>
      <c r="E12" s="4">
        <v>22</v>
      </c>
      <c r="F12" s="4">
        <v>5</v>
      </c>
      <c r="G12" s="185">
        <v>5344</v>
      </c>
      <c r="H12" s="185">
        <v>5371</v>
      </c>
      <c r="J12" s="4"/>
      <c r="K12" s="4"/>
      <c r="L12" s="4"/>
      <c r="M12" s="4"/>
      <c r="N12" s="4"/>
      <c r="O12" s="4"/>
      <c r="P12" s="185"/>
      <c r="Q12" s="185"/>
    </row>
    <row r="13" spans="1:23" ht="13.5" customHeight="1">
      <c r="A13" s="4" t="s">
        <v>396</v>
      </c>
      <c r="B13" s="4">
        <v>268</v>
      </c>
      <c r="C13" s="4">
        <v>39</v>
      </c>
      <c r="D13" s="4">
        <v>35</v>
      </c>
      <c r="E13" s="4">
        <v>342</v>
      </c>
      <c r="F13" s="4">
        <v>30</v>
      </c>
      <c r="G13" s="185">
        <v>5374</v>
      </c>
      <c r="H13" s="185">
        <v>5746</v>
      </c>
      <c r="J13" s="4"/>
      <c r="K13" s="4"/>
      <c r="L13" s="4"/>
      <c r="M13" s="4"/>
      <c r="N13" s="4"/>
      <c r="O13" s="4"/>
      <c r="P13" s="185"/>
      <c r="Q13" s="185"/>
    </row>
    <row r="14" spans="1:23" ht="13.5" customHeight="1">
      <c r="A14" s="4" t="s">
        <v>458</v>
      </c>
      <c r="B14" s="4">
        <v>32</v>
      </c>
      <c r="C14" s="4">
        <v>4</v>
      </c>
      <c r="D14" s="4">
        <v>3</v>
      </c>
      <c r="E14" s="4">
        <v>39</v>
      </c>
      <c r="F14" s="4">
        <v>4</v>
      </c>
      <c r="G14" s="185">
        <v>5344</v>
      </c>
      <c r="H14" s="185">
        <v>5387</v>
      </c>
      <c r="J14" s="4"/>
      <c r="K14" s="4"/>
      <c r="L14" s="4"/>
      <c r="M14" s="4"/>
      <c r="N14" s="4"/>
      <c r="O14" s="4"/>
      <c r="P14" s="185"/>
      <c r="Q14" s="185"/>
    </row>
    <row r="15" spans="1:23" ht="13.5" customHeight="1">
      <c r="A15" s="4" t="s">
        <v>398</v>
      </c>
      <c r="B15" s="4">
        <v>261</v>
      </c>
      <c r="C15" s="4"/>
      <c r="D15" s="4"/>
      <c r="E15" s="4">
        <v>261</v>
      </c>
      <c r="F15" s="4">
        <v>19</v>
      </c>
      <c r="G15" s="185">
        <v>5344</v>
      </c>
      <c r="H15" s="185">
        <v>5624</v>
      </c>
      <c r="J15" s="4"/>
      <c r="K15" s="4"/>
      <c r="L15" s="4"/>
      <c r="M15" s="4"/>
      <c r="N15" s="4"/>
      <c r="O15" s="4"/>
      <c r="P15" s="185"/>
      <c r="Q15" s="185"/>
    </row>
    <row r="16" spans="1:23" ht="13.5" customHeight="1">
      <c r="A16" s="4" t="s">
        <v>170</v>
      </c>
      <c r="B16" s="4">
        <v>99</v>
      </c>
      <c r="C16" s="4">
        <v>5</v>
      </c>
      <c r="D16" s="4">
        <v>2</v>
      </c>
      <c r="E16" s="4">
        <v>106</v>
      </c>
      <c r="F16" s="4">
        <v>6</v>
      </c>
      <c r="G16" s="185">
        <v>5344</v>
      </c>
      <c r="H16" s="185">
        <v>5456</v>
      </c>
      <c r="J16" s="4"/>
      <c r="K16" s="4"/>
      <c r="L16" s="4"/>
      <c r="M16" s="4"/>
      <c r="N16" s="4"/>
      <c r="O16" s="4"/>
      <c r="P16" s="185"/>
      <c r="Q16" s="185"/>
    </row>
    <row r="17" spans="1:17" ht="13.5" customHeight="1">
      <c r="A17" s="4" t="s">
        <v>463</v>
      </c>
      <c r="B17" s="4">
        <v>32</v>
      </c>
      <c r="C17" s="4"/>
      <c r="D17" s="4"/>
      <c r="E17" s="4">
        <v>32</v>
      </c>
      <c r="F17" s="4"/>
      <c r="G17" s="185">
        <v>5344</v>
      </c>
      <c r="H17" s="185">
        <v>5376</v>
      </c>
      <c r="J17" s="4"/>
      <c r="K17" s="4"/>
      <c r="L17" s="4"/>
      <c r="M17" s="4"/>
      <c r="N17" s="4"/>
      <c r="O17" s="4"/>
      <c r="P17" s="185"/>
      <c r="Q17" s="185"/>
    </row>
    <row r="18" spans="1:17" ht="13.5" customHeight="1">
      <c r="A18" s="4" t="s">
        <v>465</v>
      </c>
      <c r="B18" s="4">
        <v>90</v>
      </c>
      <c r="C18" s="4"/>
      <c r="D18" s="4"/>
      <c r="E18" s="4">
        <v>90</v>
      </c>
      <c r="F18" s="4">
        <v>7</v>
      </c>
      <c r="G18" s="185">
        <v>5344</v>
      </c>
      <c r="H18" s="185">
        <v>5441</v>
      </c>
      <c r="J18" s="4"/>
      <c r="K18" s="4"/>
      <c r="L18" s="4"/>
      <c r="M18" s="4"/>
      <c r="N18" s="4"/>
      <c r="O18" s="4"/>
      <c r="P18" s="185"/>
      <c r="Q18" s="185"/>
    </row>
    <row r="19" spans="1:17" ht="13.5" customHeight="1">
      <c r="A19" s="4" t="s">
        <v>400</v>
      </c>
      <c r="B19" s="4">
        <v>78</v>
      </c>
      <c r="C19" s="4"/>
      <c r="D19" s="4">
        <v>8</v>
      </c>
      <c r="E19" s="4">
        <v>86</v>
      </c>
      <c r="F19" s="4">
        <v>10</v>
      </c>
      <c r="G19" s="185">
        <v>5344</v>
      </c>
      <c r="H19" s="185">
        <v>5440</v>
      </c>
      <c r="J19" s="4"/>
      <c r="K19" s="4"/>
      <c r="L19" s="4"/>
      <c r="M19" s="4"/>
      <c r="N19" s="4"/>
      <c r="O19" s="4"/>
      <c r="P19" s="185"/>
      <c r="Q19" s="185"/>
    </row>
    <row r="20" spans="1:17" ht="13.5" customHeight="1">
      <c r="A20" s="4" t="s">
        <v>401</v>
      </c>
      <c r="B20" s="4">
        <v>179</v>
      </c>
      <c r="C20" s="4">
        <v>20</v>
      </c>
      <c r="D20" s="4">
        <v>13</v>
      </c>
      <c r="E20" s="4">
        <v>212</v>
      </c>
      <c r="F20" s="4">
        <v>9</v>
      </c>
      <c r="G20" s="185">
        <v>5347</v>
      </c>
      <c r="H20" s="185">
        <v>5568</v>
      </c>
      <c r="J20" s="4"/>
      <c r="K20" s="4"/>
      <c r="L20" s="4"/>
      <c r="M20" s="4"/>
      <c r="N20" s="4"/>
      <c r="O20" s="4"/>
      <c r="P20" s="185"/>
      <c r="Q20" s="185"/>
    </row>
    <row r="21" spans="1:17" ht="13.5" customHeight="1">
      <c r="A21" s="4" t="s">
        <v>402</v>
      </c>
      <c r="B21" s="4">
        <v>196</v>
      </c>
      <c r="C21" s="4">
        <v>17</v>
      </c>
      <c r="D21" s="4">
        <v>12</v>
      </c>
      <c r="E21" s="4">
        <v>225</v>
      </c>
      <c r="F21" s="4">
        <v>9</v>
      </c>
      <c r="G21" s="185">
        <v>5344</v>
      </c>
      <c r="H21" s="185">
        <v>5578</v>
      </c>
      <c r="J21" s="4"/>
      <c r="K21" s="4"/>
      <c r="L21" s="4"/>
      <c r="M21" s="4"/>
      <c r="N21" s="4"/>
      <c r="O21" s="4"/>
      <c r="P21" s="185"/>
      <c r="Q21" s="185"/>
    </row>
    <row r="22" spans="1:17" ht="13.5" customHeight="1">
      <c r="A22" s="4" t="s">
        <v>193</v>
      </c>
      <c r="B22" s="4">
        <v>185</v>
      </c>
      <c r="C22" s="4">
        <v>6</v>
      </c>
      <c r="D22" s="4">
        <v>1</v>
      </c>
      <c r="E22" s="4">
        <v>192</v>
      </c>
      <c r="F22" s="4">
        <v>13</v>
      </c>
      <c r="G22" s="185">
        <v>5347</v>
      </c>
      <c r="H22" s="185">
        <v>5552</v>
      </c>
      <c r="J22" s="4"/>
      <c r="K22" s="4"/>
      <c r="L22" s="4"/>
      <c r="M22" s="4"/>
      <c r="N22" s="4"/>
      <c r="O22" s="4"/>
      <c r="P22" s="185"/>
      <c r="Q22" s="185"/>
    </row>
    <row r="23" spans="1:17" ht="13.5" customHeight="1">
      <c r="A23" s="4" t="s">
        <v>403</v>
      </c>
      <c r="B23" s="4">
        <v>192</v>
      </c>
      <c r="C23" s="4">
        <v>6</v>
      </c>
      <c r="D23" s="4">
        <v>4</v>
      </c>
      <c r="E23" s="4">
        <v>202</v>
      </c>
      <c r="F23" s="4">
        <v>17</v>
      </c>
      <c r="G23" s="185">
        <v>5348</v>
      </c>
      <c r="H23" s="185">
        <v>5567</v>
      </c>
      <c r="J23" s="4"/>
      <c r="K23" s="4"/>
      <c r="L23" s="4"/>
      <c r="M23" s="4"/>
      <c r="N23" s="4"/>
      <c r="O23" s="4"/>
      <c r="P23" s="185"/>
      <c r="Q23" s="185"/>
    </row>
    <row r="24" spans="1:17" ht="13.5" customHeight="1">
      <c r="A24" s="4" t="s">
        <v>311</v>
      </c>
      <c r="B24" s="4">
        <v>25</v>
      </c>
      <c r="C24" s="4"/>
      <c r="D24" s="4"/>
      <c r="E24" s="4">
        <v>25</v>
      </c>
      <c r="F24" s="4">
        <v>5</v>
      </c>
      <c r="G24" s="185">
        <v>5344</v>
      </c>
      <c r="H24" s="185">
        <v>5374</v>
      </c>
      <c r="J24" s="4"/>
      <c r="K24" s="4"/>
      <c r="L24" s="4"/>
      <c r="M24" s="4"/>
      <c r="N24" s="4"/>
      <c r="O24" s="4"/>
      <c r="P24" s="185"/>
      <c r="Q24" s="185"/>
    </row>
    <row r="25" spans="1:17" ht="13.5" customHeight="1">
      <c r="A25" s="4" t="s">
        <v>312</v>
      </c>
      <c r="B25" s="4">
        <v>189</v>
      </c>
      <c r="C25" s="4"/>
      <c r="D25" s="4"/>
      <c r="E25" s="4">
        <v>189</v>
      </c>
      <c r="F25" s="4">
        <v>14</v>
      </c>
      <c r="G25" s="185">
        <v>5345</v>
      </c>
      <c r="H25" s="185">
        <v>5548</v>
      </c>
      <c r="J25" s="4"/>
      <c r="K25" s="4"/>
      <c r="L25" s="4"/>
      <c r="M25" s="4"/>
      <c r="N25" s="4"/>
      <c r="O25" s="4"/>
      <c r="P25" s="185"/>
      <c r="Q25" s="185"/>
    </row>
    <row r="26" spans="1:17" ht="13.5" customHeight="1">
      <c r="A26" s="4" t="s">
        <v>194</v>
      </c>
      <c r="B26" s="4">
        <v>180</v>
      </c>
      <c r="C26" s="4">
        <v>7</v>
      </c>
      <c r="D26" s="4">
        <v>3</v>
      </c>
      <c r="E26" s="4">
        <v>190</v>
      </c>
      <c r="F26" s="4">
        <v>14</v>
      </c>
      <c r="G26" s="185">
        <v>5416</v>
      </c>
      <c r="H26" s="185">
        <v>5620</v>
      </c>
      <c r="J26" s="4"/>
      <c r="K26" s="4"/>
      <c r="L26" s="4"/>
      <c r="M26" s="4"/>
      <c r="N26" s="4"/>
      <c r="O26" s="4"/>
      <c r="P26" s="185"/>
      <c r="Q26" s="185"/>
    </row>
    <row r="27" spans="1:17" ht="13.5" customHeight="1">
      <c r="A27" s="4" t="s">
        <v>405</v>
      </c>
      <c r="B27" s="4">
        <v>224</v>
      </c>
      <c r="C27" s="4"/>
      <c r="D27" s="4"/>
      <c r="E27" s="4">
        <v>224</v>
      </c>
      <c r="F27" s="4">
        <v>6</v>
      </c>
      <c r="G27" s="185">
        <v>5344</v>
      </c>
      <c r="H27" s="185">
        <v>5574</v>
      </c>
      <c r="J27" s="4"/>
      <c r="K27" s="4"/>
      <c r="L27" s="4"/>
      <c r="M27" s="4"/>
      <c r="N27" s="4"/>
      <c r="O27" s="4"/>
      <c r="P27" s="185"/>
      <c r="Q27" s="185"/>
    </row>
    <row r="28" spans="1:17" ht="13.5" customHeight="1">
      <c r="A28" s="4" t="s">
        <v>313</v>
      </c>
      <c r="B28" s="4">
        <v>128</v>
      </c>
      <c r="C28" s="4">
        <v>11</v>
      </c>
      <c r="D28" s="4">
        <v>11</v>
      </c>
      <c r="E28" s="4">
        <v>150</v>
      </c>
      <c r="F28" s="4">
        <v>28</v>
      </c>
      <c r="G28" s="185">
        <v>5420</v>
      </c>
      <c r="H28" s="185">
        <v>5598</v>
      </c>
      <c r="J28" s="4"/>
      <c r="K28" s="4"/>
      <c r="L28" s="4"/>
      <c r="M28" s="4"/>
      <c r="N28" s="4"/>
      <c r="O28" s="4"/>
      <c r="P28" s="185"/>
      <c r="Q28" s="185"/>
    </row>
    <row r="29" spans="1:17" ht="13.5" customHeight="1">
      <c r="A29" s="4" t="s">
        <v>471</v>
      </c>
      <c r="B29" s="4">
        <v>28</v>
      </c>
      <c r="C29" s="4">
        <v>1</v>
      </c>
      <c r="D29" s="4">
        <v>2</v>
      </c>
      <c r="E29" s="4">
        <v>31</v>
      </c>
      <c r="F29" s="4">
        <v>3</v>
      </c>
      <c r="G29" s="185">
        <v>5344</v>
      </c>
      <c r="H29" s="185">
        <v>5378</v>
      </c>
      <c r="J29" s="4"/>
      <c r="K29" s="4"/>
      <c r="L29" s="4"/>
      <c r="M29" s="4"/>
      <c r="N29" s="4"/>
      <c r="O29" s="4"/>
      <c r="P29" s="185"/>
      <c r="Q29" s="185"/>
    </row>
    <row r="30" spans="1:17" ht="13.5" customHeight="1">
      <c r="A30" s="4" t="s">
        <v>472</v>
      </c>
      <c r="B30" s="4">
        <v>123</v>
      </c>
      <c r="C30" s="4">
        <v>3</v>
      </c>
      <c r="D30" s="4">
        <v>6</v>
      </c>
      <c r="E30" s="4">
        <v>132</v>
      </c>
      <c r="F30" s="4">
        <v>8</v>
      </c>
      <c r="G30" s="185">
        <v>5344</v>
      </c>
      <c r="H30" s="185">
        <v>5484</v>
      </c>
      <c r="J30" s="4"/>
      <c r="K30" s="4"/>
      <c r="L30" s="4"/>
      <c r="M30" s="4"/>
      <c r="N30" s="4"/>
      <c r="O30" s="4"/>
      <c r="P30" s="185"/>
      <c r="Q30" s="185"/>
    </row>
    <row r="31" spans="1:17" ht="13.5" customHeight="1">
      <c r="A31" s="4" t="s">
        <v>484</v>
      </c>
      <c r="B31" s="4">
        <v>44</v>
      </c>
      <c r="C31" s="4">
        <v>3</v>
      </c>
      <c r="D31" s="4">
        <v>2</v>
      </c>
      <c r="E31" s="4">
        <v>49</v>
      </c>
      <c r="F31" s="4">
        <v>13</v>
      </c>
      <c r="G31" s="185">
        <v>5344</v>
      </c>
      <c r="H31" s="185">
        <v>5406</v>
      </c>
      <c r="J31" s="4"/>
      <c r="K31" s="4"/>
      <c r="L31" s="4"/>
      <c r="M31" s="4"/>
      <c r="N31" s="4"/>
      <c r="O31" s="4"/>
      <c r="P31" s="185"/>
      <c r="Q31" s="185"/>
    </row>
    <row r="32" spans="1:17" ht="13.5" customHeight="1">
      <c r="A32" s="4" t="s">
        <v>406</v>
      </c>
      <c r="B32" s="4">
        <v>105</v>
      </c>
      <c r="C32" s="4"/>
      <c r="D32" s="4">
        <v>19</v>
      </c>
      <c r="E32" s="4">
        <v>124</v>
      </c>
      <c r="F32" s="4">
        <v>26</v>
      </c>
      <c r="G32" s="185">
        <v>5395</v>
      </c>
      <c r="H32" s="185">
        <v>5545</v>
      </c>
      <c r="J32" s="4"/>
      <c r="K32" s="4"/>
      <c r="L32" s="4"/>
      <c r="M32" s="4"/>
      <c r="N32" s="4"/>
      <c r="O32" s="4"/>
      <c r="P32" s="185"/>
      <c r="Q32" s="185"/>
    </row>
    <row r="33" spans="1:17" ht="13.5" customHeight="1">
      <c r="A33" s="4" t="s">
        <v>152</v>
      </c>
      <c r="B33" s="4">
        <v>46</v>
      </c>
      <c r="C33" s="4">
        <v>1</v>
      </c>
      <c r="D33" s="4"/>
      <c r="E33" s="4">
        <v>47</v>
      </c>
      <c r="F33" s="4">
        <v>5</v>
      </c>
      <c r="G33" s="185">
        <v>5344</v>
      </c>
      <c r="H33" s="185">
        <v>5396</v>
      </c>
      <c r="J33" s="4"/>
      <c r="K33" s="4"/>
      <c r="L33" s="4"/>
      <c r="M33" s="4"/>
      <c r="N33" s="4"/>
      <c r="O33" s="4"/>
      <c r="P33" s="185"/>
      <c r="Q33" s="185"/>
    </row>
    <row r="34" spans="1:17" ht="13.5" customHeight="1">
      <c r="A34" s="4" t="s">
        <v>407</v>
      </c>
      <c r="B34" s="4">
        <v>206</v>
      </c>
      <c r="C34" s="4">
        <v>8</v>
      </c>
      <c r="D34" s="4">
        <v>20</v>
      </c>
      <c r="E34" s="4">
        <v>234</v>
      </c>
      <c r="F34" s="4">
        <v>7</v>
      </c>
      <c r="G34" s="185">
        <v>5345</v>
      </c>
      <c r="H34" s="185">
        <v>5586</v>
      </c>
      <c r="J34" s="4"/>
      <c r="K34" s="4"/>
      <c r="L34" s="4"/>
      <c r="M34" s="4"/>
      <c r="N34" s="4"/>
      <c r="O34" s="4"/>
      <c r="P34" s="185"/>
      <c r="Q34" s="185"/>
    </row>
    <row r="35" spans="1:17" ht="13.5" customHeight="1">
      <c r="A35" s="4" t="s">
        <v>157</v>
      </c>
      <c r="B35" s="4">
        <v>96</v>
      </c>
      <c r="C35" s="4">
        <v>3</v>
      </c>
      <c r="D35" s="4">
        <v>3</v>
      </c>
      <c r="E35" s="4">
        <v>102</v>
      </c>
      <c r="F35" s="4">
        <v>7</v>
      </c>
      <c r="G35" s="185">
        <v>5346</v>
      </c>
      <c r="H35" s="185">
        <v>5455</v>
      </c>
      <c r="J35" s="4"/>
      <c r="K35" s="4"/>
      <c r="L35" s="4"/>
      <c r="M35" s="4"/>
      <c r="N35" s="4"/>
      <c r="O35" s="4"/>
      <c r="P35" s="185"/>
      <c r="Q35" s="185"/>
    </row>
    <row r="36" spans="1:17" ht="13.5" customHeight="1">
      <c r="A36" s="4" t="s">
        <v>488</v>
      </c>
      <c r="B36" s="4">
        <v>126</v>
      </c>
      <c r="C36" s="4">
        <v>12</v>
      </c>
      <c r="D36" s="4">
        <v>3</v>
      </c>
      <c r="E36" s="4">
        <v>141</v>
      </c>
      <c r="F36" s="4"/>
      <c r="G36" s="185">
        <v>5344</v>
      </c>
      <c r="H36" s="185">
        <v>5485</v>
      </c>
      <c r="J36" s="4"/>
      <c r="K36" s="4"/>
      <c r="L36" s="4"/>
      <c r="M36" s="4"/>
      <c r="N36" s="4"/>
      <c r="O36" s="4"/>
      <c r="P36" s="185"/>
      <c r="Q36" s="185"/>
    </row>
    <row r="37" spans="1:17" ht="13.5" customHeight="1">
      <c r="A37" s="4" t="s">
        <v>489</v>
      </c>
      <c r="B37" s="4">
        <v>277</v>
      </c>
      <c r="C37" s="4"/>
      <c r="D37" s="4">
        <v>15</v>
      </c>
      <c r="E37" s="4">
        <v>292</v>
      </c>
      <c r="F37" s="4">
        <v>23</v>
      </c>
      <c r="G37" s="185">
        <v>5344</v>
      </c>
      <c r="H37" s="185">
        <v>5659</v>
      </c>
      <c r="J37" s="4"/>
      <c r="K37" s="4"/>
      <c r="L37" s="4"/>
      <c r="M37" s="4"/>
      <c r="N37" s="4"/>
      <c r="O37" s="4"/>
      <c r="P37" s="185"/>
      <c r="Q37" s="185"/>
    </row>
    <row r="38" spans="1:17" ht="13.5" customHeight="1">
      <c r="A38" s="4" t="s">
        <v>171</v>
      </c>
      <c r="B38" s="4">
        <v>25</v>
      </c>
      <c r="C38" s="4"/>
      <c r="D38" s="4"/>
      <c r="E38" s="4">
        <v>25</v>
      </c>
      <c r="F38" s="4">
        <v>2</v>
      </c>
      <c r="G38" s="185">
        <v>5344</v>
      </c>
      <c r="H38" s="185">
        <v>5371</v>
      </c>
      <c r="J38" s="4"/>
      <c r="K38" s="4"/>
      <c r="L38" s="4"/>
      <c r="M38" s="4"/>
      <c r="N38" s="4"/>
      <c r="O38" s="4"/>
      <c r="P38" s="185"/>
      <c r="Q38" s="185"/>
    </row>
    <row r="39" spans="1:17" ht="13.5" customHeight="1">
      <c r="A39" s="4" t="s">
        <v>492</v>
      </c>
      <c r="B39" s="4">
        <v>18</v>
      </c>
      <c r="C39" s="4">
        <v>4</v>
      </c>
      <c r="D39" s="4"/>
      <c r="E39" s="4">
        <v>22</v>
      </c>
      <c r="F39" s="4">
        <v>21</v>
      </c>
      <c r="G39" s="185">
        <v>5344</v>
      </c>
      <c r="H39" s="185">
        <v>5387</v>
      </c>
      <c r="J39" s="4"/>
      <c r="K39" s="4"/>
      <c r="L39" s="4"/>
      <c r="M39" s="4"/>
      <c r="N39" s="4"/>
      <c r="O39" s="4"/>
      <c r="P39" s="185"/>
      <c r="Q39" s="185"/>
    </row>
    <row r="40" spans="1:17" ht="13.5" customHeight="1">
      <c r="A40" s="4" t="s">
        <v>493</v>
      </c>
      <c r="B40" s="4">
        <v>17</v>
      </c>
      <c r="C40" s="4">
        <v>2</v>
      </c>
      <c r="D40" s="4">
        <v>1</v>
      </c>
      <c r="E40" s="4">
        <v>20</v>
      </c>
      <c r="F40" s="4">
        <v>4</v>
      </c>
      <c r="G40" s="185">
        <v>5396</v>
      </c>
      <c r="H40" s="185">
        <v>5420</v>
      </c>
      <c r="J40" s="4"/>
      <c r="K40" s="4"/>
      <c r="L40" s="4"/>
      <c r="M40" s="4"/>
      <c r="N40" s="4"/>
      <c r="O40" s="4"/>
      <c r="P40" s="185"/>
      <c r="Q40" s="185"/>
    </row>
    <row r="41" spans="1:17" ht="13.5" customHeight="1">
      <c r="A41" s="4" t="s">
        <v>409</v>
      </c>
      <c r="B41" s="4">
        <v>93</v>
      </c>
      <c r="C41" s="4">
        <v>4</v>
      </c>
      <c r="D41" s="4"/>
      <c r="E41" s="4">
        <v>97</v>
      </c>
      <c r="F41" s="4">
        <v>8</v>
      </c>
      <c r="G41" s="185">
        <v>5346</v>
      </c>
      <c r="H41" s="185">
        <v>5451</v>
      </c>
      <c r="J41" s="4"/>
      <c r="K41" s="4"/>
      <c r="L41" s="4"/>
      <c r="M41" s="4"/>
      <c r="N41" s="4"/>
      <c r="O41" s="4"/>
      <c r="P41" s="185"/>
      <c r="Q41" s="185"/>
    </row>
    <row r="42" spans="1:17" ht="13.5" customHeight="1">
      <c r="A42" s="4" t="s">
        <v>525</v>
      </c>
      <c r="B42" s="4">
        <v>205</v>
      </c>
      <c r="C42" s="4">
        <v>5</v>
      </c>
      <c r="D42" s="4">
        <v>14</v>
      </c>
      <c r="E42" s="4">
        <v>224</v>
      </c>
      <c r="F42" s="4">
        <v>15</v>
      </c>
      <c r="G42" s="185">
        <v>10846</v>
      </c>
      <c r="H42" s="185">
        <v>11085</v>
      </c>
      <c r="J42" s="4"/>
      <c r="K42" s="4"/>
      <c r="L42" s="4"/>
      <c r="M42" s="4"/>
      <c r="N42" s="4"/>
      <c r="O42" s="4"/>
      <c r="P42" s="185"/>
      <c r="Q42" s="185"/>
    </row>
    <row r="43" spans="1:17" ht="13.5" customHeight="1">
      <c r="A43" s="4" t="s">
        <v>411</v>
      </c>
      <c r="B43" s="4">
        <v>99</v>
      </c>
      <c r="C43" s="4">
        <v>3</v>
      </c>
      <c r="D43" s="4">
        <v>1</v>
      </c>
      <c r="E43" s="4">
        <v>103</v>
      </c>
      <c r="F43" s="4">
        <v>21</v>
      </c>
      <c r="G43" s="185">
        <v>5397</v>
      </c>
      <c r="H43" s="185">
        <v>5521</v>
      </c>
      <c r="J43" s="4"/>
      <c r="K43" s="4"/>
      <c r="L43" s="4"/>
      <c r="M43" s="4"/>
      <c r="N43" s="4"/>
      <c r="O43" s="4"/>
      <c r="P43" s="185"/>
      <c r="Q43" s="185"/>
    </row>
    <row r="44" spans="1:17" ht="13.5" customHeight="1">
      <c r="A44" s="4" t="s">
        <v>412</v>
      </c>
      <c r="B44" s="4">
        <v>360</v>
      </c>
      <c r="C44" s="4">
        <v>13</v>
      </c>
      <c r="D44" s="4">
        <v>9</v>
      </c>
      <c r="E44" s="4">
        <v>382</v>
      </c>
      <c r="F44" s="4">
        <v>27</v>
      </c>
      <c r="G44" s="185">
        <v>5426</v>
      </c>
      <c r="H44" s="185">
        <v>5835</v>
      </c>
      <c r="J44" s="4"/>
      <c r="K44" s="4"/>
      <c r="L44" s="4"/>
      <c r="M44" s="4"/>
      <c r="N44" s="4"/>
      <c r="O44" s="4"/>
      <c r="P44" s="185"/>
      <c r="Q44" s="185"/>
    </row>
    <row r="45" spans="1:17" ht="13.5" customHeight="1">
      <c r="A45" s="4" t="s">
        <v>414</v>
      </c>
      <c r="B45" s="4">
        <v>279</v>
      </c>
      <c r="C45" s="4">
        <v>7</v>
      </c>
      <c r="D45" s="4">
        <v>10</v>
      </c>
      <c r="E45" s="4">
        <v>296</v>
      </c>
      <c r="F45" s="4">
        <v>9</v>
      </c>
      <c r="G45" s="185">
        <v>14808</v>
      </c>
      <c r="H45" s="185">
        <v>15113</v>
      </c>
      <c r="J45" s="4"/>
      <c r="K45" s="4"/>
      <c r="L45" s="4"/>
      <c r="M45" s="4"/>
      <c r="N45" s="4"/>
      <c r="O45" s="4"/>
      <c r="P45" s="185"/>
      <c r="Q45" s="185"/>
    </row>
    <row r="46" spans="1:17" ht="13.5" customHeight="1">
      <c r="A46" s="4" t="s">
        <v>496</v>
      </c>
      <c r="B46" s="4">
        <v>63</v>
      </c>
      <c r="C46" s="4">
        <v>1</v>
      </c>
      <c r="D46" s="4">
        <v>3</v>
      </c>
      <c r="E46" s="4">
        <v>67</v>
      </c>
      <c r="F46" s="4">
        <v>7</v>
      </c>
      <c r="G46" s="185">
        <v>5448</v>
      </c>
      <c r="H46" s="185">
        <v>5522</v>
      </c>
      <c r="J46" s="4"/>
      <c r="K46" s="4"/>
      <c r="L46" s="4"/>
      <c r="M46" s="4"/>
      <c r="N46" s="4"/>
      <c r="O46" s="4"/>
      <c r="P46" s="185"/>
      <c r="Q46" s="185"/>
    </row>
    <row r="47" spans="1:17" ht="13.5" customHeight="1">
      <c r="A47" s="4" t="s">
        <v>499</v>
      </c>
      <c r="B47" s="4">
        <v>33</v>
      </c>
      <c r="C47" s="4">
        <v>2</v>
      </c>
      <c r="D47" s="4">
        <v>1</v>
      </c>
      <c r="E47" s="4">
        <v>36</v>
      </c>
      <c r="F47" s="4">
        <v>6</v>
      </c>
      <c r="G47" s="185">
        <v>5349</v>
      </c>
      <c r="H47" s="185">
        <v>5391</v>
      </c>
      <c r="J47" s="4"/>
      <c r="K47" s="4"/>
      <c r="L47" s="4"/>
      <c r="M47" s="4"/>
      <c r="N47" s="4"/>
      <c r="O47" s="4"/>
      <c r="P47" s="185"/>
      <c r="Q47" s="185"/>
    </row>
    <row r="48" spans="1:17" ht="13.5" customHeight="1">
      <c r="A48" s="4" t="s">
        <v>416</v>
      </c>
      <c r="B48" s="4">
        <v>62</v>
      </c>
      <c r="C48" s="4">
        <v>7</v>
      </c>
      <c r="D48" s="4">
        <v>6</v>
      </c>
      <c r="E48" s="4">
        <v>75</v>
      </c>
      <c r="F48" s="4">
        <v>9</v>
      </c>
      <c r="G48" s="185">
        <v>5344</v>
      </c>
      <c r="H48" s="185">
        <v>5428</v>
      </c>
      <c r="J48" s="4"/>
      <c r="K48" s="4"/>
      <c r="L48" s="4"/>
      <c r="M48" s="4"/>
      <c r="N48" s="4"/>
      <c r="O48" s="4"/>
      <c r="P48" s="185"/>
      <c r="Q48" s="185"/>
    </row>
    <row r="49" spans="1:17" ht="13.5" customHeight="1">
      <c r="A49" s="4" t="s">
        <v>417</v>
      </c>
      <c r="B49" s="4">
        <v>89</v>
      </c>
      <c r="C49" s="4">
        <v>9</v>
      </c>
      <c r="D49" s="4">
        <v>15</v>
      </c>
      <c r="E49" s="4">
        <v>113</v>
      </c>
      <c r="F49" s="4">
        <v>15</v>
      </c>
      <c r="G49" s="185">
        <v>5344</v>
      </c>
      <c r="H49" s="185">
        <v>5472</v>
      </c>
      <c r="J49" s="4"/>
      <c r="K49" s="4"/>
      <c r="L49" s="4"/>
      <c r="M49" s="4"/>
      <c r="N49" s="4"/>
      <c r="O49" s="4"/>
      <c r="P49" s="185"/>
      <c r="Q49" s="185"/>
    </row>
    <row r="50" spans="1:17" ht="13.5" customHeight="1">
      <c r="A50" s="4" t="s">
        <v>201</v>
      </c>
      <c r="B50" s="4">
        <v>280</v>
      </c>
      <c r="C50" s="4">
        <v>18</v>
      </c>
      <c r="D50" s="4">
        <v>2</v>
      </c>
      <c r="E50" s="4">
        <v>300</v>
      </c>
      <c r="F50" s="4">
        <v>15</v>
      </c>
      <c r="G50" s="185">
        <v>5344</v>
      </c>
      <c r="H50" s="185">
        <v>5659</v>
      </c>
      <c r="J50" s="4"/>
      <c r="K50" s="4"/>
      <c r="L50" s="4"/>
      <c r="M50" s="4"/>
      <c r="N50" s="4"/>
      <c r="O50" s="4"/>
      <c r="P50" s="185"/>
      <c r="Q50" s="185"/>
    </row>
    <row r="51" spans="1:17" ht="13.5" customHeight="1">
      <c r="A51" s="4" t="s">
        <v>501</v>
      </c>
      <c r="B51" s="4">
        <v>19</v>
      </c>
      <c r="C51" s="4">
        <v>1</v>
      </c>
      <c r="D51" s="4"/>
      <c r="E51" s="4">
        <v>20</v>
      </c>
      <c r="F51" s="4">
        <v>4</v>
      </c>
      <c r="G51" s="185">
        <v>5344</v>
      </c>
      <c r="H51" s="185">
        <v>5368</v>
      </c>
      <c r="J51" s="4"/>
      <c r="K51" s="4"/>
      <c r="L51" s="4"/>
      <c r="M51" s="4"/>
      <c r="N51" s="4"/>
      <c r="O51" s="4"/>
      <c r="P51" s="185"/>
      <c r="Q51" s="185"/>
    </row>
    <row r="52" spans="1:17" ht="13.5" customHeight="1">
      <c r="A52" s="4" t="s">
        <v>420</v>
      </c>
      <c r="B52" s="4">
        <v>976</v>
      </c>
      <c r="C52" s="4">
        <v>68</v>
      </c>
      <c r="D52" s="4">
        <v>36</v>
      </c>
      <c r="E52" s="185">
        <v>1080</v>
      </c>
      <c r="F52" s="4">
        <v>11</v>
      </c>
      <c r="G52" s="185">
        <v>5531</v>
      </c>
      <c r="H52" s="185">
        <v>6622</v>
      </c>
      <c r="J52" s="4"/>
      <c r="K52" s="4"/>
      <c r="L52" s="4"/>
      <c r="M52" s="4"/>
      <c r="N52" s="185"/>
      <c r="O52" s="4"/>
      <c r="P52" s="185"/>
      <c r="Q52" s="185"/>
    </row>
    <row r="53" spans="1:17" ht="13.5" customHeight="1">
      <c r="A53" s="4" t="s">
        <v>421</v>
      </c>
      <c r="B53" s="4">
        <v>148</v>
      </c>
      <c r="C53" s="4">
        <v>6</v>
      </c>
      <c r="D53" s="4">
        <v>4</v>
      </c>
      <c r="E53" s="4">
        <v>158</v>
      </c>
      <c r="F53" s="4">
        <v>12</v>
      </c>
      <c r="G53" s="185">
        <v>14810</v>
      </c>
      <c r="H53" s="185">
        <v>14980</v>
      </c>
      <c r="J53" s="4"/>
      <c r="K53" s="4"/>
      <c r="L53" s="4"/>
      <c r="M53" s="4"/>
      <c r="N53" s="4"/>
      <c r="O53" s="4"/>
      <c r="P53" s="185"/>
      <c r="Q53" s="185"/>
    </row>
    <row r="54" spans="1:17" ht="12.95" customHeight="1">
      <c r="A54" s="4" t="s">
        <v>502</v>
      </c>
      <c r="B54" s="4">
        <v>49</v>
      </c>
      <c r="C54" s="4">
        <v>3</v>
      </c>
      <c r="D54" s="4">
        <v>1</v>
      </c>
      <c r="E54" s="4">
        <v>53</v>
      </c>
      <c r="F54" s="4">
        <v>7</v>
      </c>
      <c r="G54" s="185">
        <v>5346</v>
      </c>
      <c r="H54" s="185">
        <v>5406</v>
      </c>
      <c r="J54" s="4"/>
      <c r="K54" s="4"/>
      <c r="L54" s="4"/>
      <c r="M54" s="4"/>
      <c r="N54" s="4"/>
      <c r="O54" s="4"/>
      <c r="P54" s="185"/>
      <c r="Q54" s="185"/>
    </row>
    <row r="55" spans="1:17" ht="12.95" customHeight="1">
      <c r="A55" s="4" t="s">
        <v>422</v>
      </c>
      <c r="B55" s="4">
        <v>235</v>
      </c>
      <c r="C55" s="4">
        <v>10</v>
      </c>
      <c r="D55" s="4">
        <v>8</v>
      </c>
      <c r="E55" s="4">
        <v>253</v>
      </c>
      <c r="F55" s="4">
        <v>12</v>
      </c>
      <c r="G55" s="185">
        <v>5344</v>
      </c>
      <c r="H55" s="185">
        <v>5609</v>
      </c>
      <c r="J55" s="4"/>
      <c r="K55" s="4"/>
      <c r="L55" s="4"/>
      <c r="M55" s="4"/>
      <c r="N55" s="4"/>
      <c r="O55" s="4"/>
      <c r="P55" s="185"/>
      <c r="Q55" s="185"/>
    </row>
    <row r="56" spans="1:17" ht="12.95" customHeight="1">
      <c r="A56" s="4" t="s">
        <v>504</v>
      </c>
      <c r="B56" s="4">
        <v>76</v>
      </c>
      <c r="C56" s="4">
        <v>1</v>
      </c>
      <c r="D56" s="4">
        <v>3</v>
      </c>
      <c r="E56" s="4">
        <v>80</v>
      </c>
      <c r="F56" s="4">
        <v>7</v>
      </c>
      <c r="G56" s="185">
        <v>5344</v>
      </c>
      <c r="H56" s="185">
        <v>5431</v>
      </c>
      <c r="J56" s="4"/>
      <c r="K56" s="4"/>
      <c r="L56" s="4"/>
      <c r="M56" s="4"/>
      <c r="N56" s="4"/>
      <c r="O56" s="4"/>
      <c r="P56" s="185"/>
      <c r="Q56" s="185"/>
    </row>
    <row r="57" spans="1:17" ht="12.95" customHeight="1">
      <c r="A57" s="4" t="s">
        <v>423</v>
      </c>
      <c r="B57" s="4">
        <v>153</v>
      </c>
      <c r="C57" s="4">
        <v>14</v>
      </c>
      <c r="D57" s="4">
        <v>19</v>
      </c>
      <c r="E57" s="4">
        <v>186</v>
      </c>
      <c r="F57" s="4">
        <v>19</v>
      </c>
      <c r="G57" s="185">
        <v>5442</v>
      </c>
      <c r="H57" s="185">
        <v>5647</v>
      </c>
      <c r="J57" s="4"/>
      <c r="K57" s="4"/>
      <c r="L57" s="4"/>
      <c r="M57" s="4"/>
      <c r="N57" s="4"/>
      <c r="O57" s="4"/>
      <c r="P57" s="185"/>
      <c r="Q57" s="185"/>
    </row>
    <row r="58" spans="1:17" ht="12.95" customHeight="1">
      <c r="A58" s="126"/>
      <c r="J58" s="4"/>
      <c r="K58" s="4"/>
      <c r="L58" s="4"/>
      <c r="M58" s="4"/>
      <c r="N58" s="4"/>
      <c r="O58" s="4"/>
      <c r="P58" s="185"/>
      <c r="Q58" s="185"/>
    </row>
    <row r="59" spans="1:17" ht="12.95" customHeight="1">
      <c r="J59" s="4"/>
      <c r="K59" s="4"/>
      <c r="L59" s="4"/>
      <c r="M59" s="4"/>
      <c r="N59" s="4"/>
      <c r="O59" s="4"/>
      <c r="P59" s="185"/>
      <c r="Q59" s="185"/>
    </row>
    <row r="60" spans="1:17" ht="12.95" customHeight="1">
      <c r="J60" s="4"/>
      <c r="K60" s="4"/>
      <c r="L60" s="4"/>
      <c r="M60" s="4"/>
      <c r="N60" s="4"/>
      <c r="O60" s="4"/>
      <c r="P60" s="185"/>
      <c r="Q60" s="185"/>
    </row>
    <row r="61" spans="1:17" ht="12.95" customHeight="1">
      <c r="J61" s="4"/>
      <c r="K61" s="4"/>
      <c r="L61" s="4"/>
      <c r="M61" s="4"/>
      <c r="N61" s="4"/>
      <c r="O61" s="4"/>
      <c r="P61" s="185"/>
      <c r="Q61" s="185"/>
    </row>
    <row r="62" spans="1:17" ht="12.95" customHeight="1">
      <c r="J62" s="4"/>
      <c r="K62" s="4"/>
      <c r="L62" s="4"/>
      <c r="M62" s="4"/>
      <c r="N62" s="4"/>
      <c r="O62" s="4"/>
      <c r="P62" s="185"/>
      <c r="Q62" s="185"/>
    </row>
    <row r="63" spans="1:17" ht="12.95" customHeight="1">
      <c r="J63" s="4"/>
      <c r="K63" s="4"/>
      <c r="L63" s="4"/>
      <c r="M63" s="4"/>
      <c r="N63" s="4"/>
      <c r="O63" s="4"/>
      <c r="P63" s="185"/>
      <c r="Q63" s="185"/>
    </row>
    <row r="64" spans="1:17" ht="12.95" customHeight="1">
      <c r="J64" s="4"/>
      <c r="K64" s="4"/>
      <c r="L64" s="4"/>
      <c r="M64" s="4"/>
      <c r="N64" s="4"/>
      <c r="O64" s="4"/>
      <c r="P64" s="185"/>
      <c r="Q64" s="185"/>
    </row>
    <row r="65" spans="10:17" ht="12.95" customHeight="1">
      <c r="J65" s="4"/>
      <c r="K65" s="4"/>
      <c r="L65" s="4"/>
      <c r="M65" s="4"/>
      <c r="N65" s="4"/>
      <c r="O65" s="4"/>
      <c r="P65" s="185"/>
      <c r="Q65" s="185"/>
    </row>
    <row r="66" spans="10:17" ht="12.95" customHeight="1">
      <c r="J66" s="4"/>
      <c r="K66" s="185"/>
      <c r="L66" s="4"/>
      <c r="M66" s="4"/>
      <c r="N66" s="185"/>
      <c r="O66" s="4"/>
      <c r="P66" s="185"/>
      <c r="Q66" s="185"/>
    </row>
    <row r="67" spans="10:17" ht="12.95" customHeight="1">
      <c r="J67" s="4"/>
      <c r="K67" s="4"/>
      <c r="L67" s="4"/>
      <c r="M67" s="4"/>
      <c r="N67" s="4"/>
      <c r="O67" s="4"/>
      <c r="P67" s="185"/>
      <c r="Q67" s="185"/>
    </row>
    <row r="68" spans="10:17" ht="12.95" customHeight="1">
      <c r="J68" s="4"/>
      <c r="K68" s="4"/>
      <c r="L68" s="4"/>
      <c r="M68" s="4"/>
      <c r="N68" s="4"/>
      <c r="O68" s="4"/>
      <c r="P68" s="185"/>
      <c r="Q68" s="185"/>
    </row>
    <row r="69" spans="10:17" ht="12.95" customHeight="1">
      <c r="J69" s="4"/>
      <c r="K69" s="4"/>
      <c r="L69" s="4"/>
      <c r="M69" s="4"/>
      <c r="N69" s="4"/>
      <c r="O69" s="4"/>
      <c r="P69" s="185"/>
      <c r="Q69" s="185"/>
    </row>
    <row r="70" spans="10:17" ht="12.95" customHeight="1">
      <c r="J70" s="4"/>
      <c r="K70" s="4"/>
      <c r="L70" s="4"/>
      <c r="M70" s="4"/>
      <c r="N70" s="4"/>
      <c r="O70" s="4"/>
      <c r="P70" s="185"/>
      <c r="Q70" s="185"/>
    </row>
    <row r="71" spans="10:17" ht="12.95" customHeight="1">
      <c r="J71" s="4"/>
      <c r="K71" s="4"/>
      <c r="L71" s="4"/>
      <c r="M71" s="4"/>
      <c r="N71" s="4"/>
      <c r="O71" s="4"/>
      <c r="P71" s="185"/>
      <c r="Q71" s="185"/>
    </row>
    <row r="72" spans="10:17" ht="12.95" customHeight="1">
      <c r="J72" s="4"/>
      <c r="K72" s="4"/>
      <c r="L72" s="4"/>
      <c r="M72" s="4"/>
      <c r="N72" s="4"/>
      <c r="O72" s="4"/>
      <c r="P72" s="185"/>
      <c r="Q72" s="185"/>
    </row>
    <row r="73" spans="10:17" ht="12.95" customHeight="1">
      <c r="J73" s="4"/>
      <c r="K73" s="4"/>
      <c r="L73" s="4"/>
      <c r="M73" s="4"/>
      <c r="N73" s="4"/>
      <c r="O73" s="4"/>
      <c r="P73" s="185"/>
      <c r="Q73" s="185"/>
    </row>
    <row r="74" spans="10:17" ht="12.95" customHeight="1">
      <c r="J74" s="4"/>
      <c r="K74" s="4"/>
      <c r="L74" s="4"/>
      <c r="M74" s="4"/>
      <c r="N74" s="4"/>
      <c r="O74" s="4"/>
      <c r="P74" s="185"/>
      <c r="Q74" s="185"/>
    </row>
    <row r="75" spans="10:17" ht="12.95" customHeight="1">
      <c r="J75" s="4"/>
      <c r="K75" s="4"/>
      <c r="L75" s="4"/>
      <c r="M75" s="4"/>
      <c r="N75" s="4"/>
      <c r="O75" s="4"/>
      <c r="P75" s="185"/>
      <c r="Q75" s="185"/>
    </row>
    <row r="76" spans="10:17" ht="12.95" customHeight="1">
      <c r="J76" s="4"/>
      <c r="K76" s="4"/>
      <c r="L76" s="4"/>
      <c r="M76" s="4"/>
      <c r="N76" s="4"/>
      <c r="O76" s="4"/>
      <c r="P76" s="185"/>
      <c r="Q76" s="185"/>
    </row>
    <row r="77" spans="10:17" ht="12.95" customHeight="1">
      <c r="J77" s="4"/>
      <c r="K77" s="4"/>
      <c r="L77" s="4"/>
      <c r="M77" s="4"/>
      <c r="N77" s="4"/>
      <c r="O77" s="4"/>
      <c r="P77" s="185"/>
      <c r="Q77" s="185"/>
    </row>
    <row r="78" spans="10:17" ht="12.95" customHeight="1">
      <c r="J78" s="4"/>
      <c r="K78" s="4"/>
      <c r="L78" s="4"/>
      <c r="M78" s="4"/>
      <c r="N78" s="4"/>
      <c r="O78" s="4"/>
      <c r="P78" s="185"/>
      <c r="Q78" s="185"/>
    </row>
    <row r="79" spans="10:17" ht="12.95" customHeight="1">
      <c r="J79" s="4"/>
      <c r="K79" s="4"/>
      <c r="L79" s="4"/>
      <c r="M79" s="4"/>
      <c r="N79" s="4"/>
      <c r="O79" s="4"/>
      <c r="P79" s="185"/>
      <c r="Q79" s="185"/>
    </row>
    <row r="80" spans="10:17" ht="12.95" customHeight="1">
      <c r="J80" s="4"/>
      <c r="K80" s="4"/>
      <c r="L80" s="4"/>
      <c r="M80" s="4"/>
      <c r="N80" s="4"/>
      <c r="O80" s="4"/>
      <c r="P80" s="185"/>
      <c r="Q80" s="185"/>
    </row>
    <row r="81" spans="10:17" ht="12.95" customHeight="1">
      <c r="J81" s="4"/>
      <c r="K81" s="4"/>
      <c r="L81" s="4"/>
      <c r="M81" s="4"/>
      <c r="N81" s="4"/>
      <c r="O81" s="4"/>
      <c r="P81" s="185"/>
      <c r="Q81" s="185"/>
    </row>
    <row r="82" spans="10:17" ht="12.95" customHeight="1">
      <c r="J82" s="4"/>
      <c r="K82" s="4"/>
      <c r="L82" s="4"/>
      <c r="M82" s="4"/>
      <c r="N82" s="4"/>
      <c r="O82" s="4"/>
      <c r="P82" s="185"/>
      <c r="Q82" s="185"/>
    </row>
    <row r="83" spans="10:17" ht="12.95" customHeight="1">
      <c r="J83" s="4"/>
      <c r="K83" s="4"/>
      <c r="L83" s="4"/>
      <c r="M83" s="4"/>
      <c r="N83" s="4"/>
      <c r="O83" s="4"/>
      <c r="P83" s="185"/>
      <c r="Q83" s="185"/>
    </row>
    <row r="84" spans="10:17" ht="12.95" customHeight="1">
      <c r="J84" s="4"/>
      <c r="K84" s="4"/>
      <c r="L84" s="4"/>
      <c r="M84" s="4"/>
      <c r="N84" s="4"/>
      <c r="O84" s="4"/>
      <c r="P84" s="185"/>
      <c r="Q84" s="185"/>
    </row>
    <row r="85" spans="10:17" ht="12.95" customHeight="1">
      <c r="J85" s="4"/>
      <c r="K85" s="4"/>
      <c r="L85" s="4"/>
      <c r="M85" s="4"/>
      <c r="N85" s="4"/>
      <c r="O85" s="4"/>
      <c r="P85" s="185"/>
      <c r="Q85" s="185"/>
    </row>
    <row r="86" spans="10:17" ht="12.95" customHeight="1">
      <c r="J86" s="4"/>
      <c r="K86" s="4"/>
      <c r="L86" s="4"/>
      <c r="M86" s="4"/>
      <c r="N86" s="4"/>
      <c r="O86" s="4"/>
      <c r="P86" s="185"/>
      <c r="Q86" s="185"/>
    </row>
    <row r="87" spans="10:17" ht="12.95" customHeight="1">
      <c r="J87" s="4"/>
      <c r="K87" s="4"/>
      <c r="L87" s="4"/>
      <c r="M87" s="4"/>
      <c r="N87" s="4"/>
      <c r="O87" s="4"/>
      <c r="P87" s="185"/>
      <c r="Q87" s="185"/>
    </row>
    <row r="88" spans="10:17" ht="12.95" customHeight="1">
      <c r="J88" s="4"/>
      <c r="K88" s="4"/>
      <c r="L88" s="4"/>
      <c r="M88" s="4"/>
      <c r="N88" s="4"/>
      <c r="O88" s="4"/>
      <c r="P88" s="185"/>
      <c r="Q88" s="185"/>
    </row>
    <row r="89" spans="10:17" ht="12.95" customHeight="1">
      <c r="J89" s="4"/>
      <c r="K89" s="4"/>
      <c r="L89" s="4"/>
      <c r="M89" s="4"/>
      <c r="N89" s="4"/>
      <c r="O89" s="4"/>
      <c r="P89" s="185"/>
      <c r="Q89" s="185"/>
    </row>
    <row r="90" spans="10:17" ht="12.95" customHeight="1">
      <c r="J90" s="4"/>
      <c r="K90" s="4"/>
      <c r="L90" s="4"/>
      <c r="M90" s="4"/>
      <c r="N90" s="4"/>
      <c r="O90" s="4"/>
      <c r="P90" s="185"/>
      <c r="Q90" s="185"/>
    </row>
    <row r="91" spans="10:17" ht="12.95" customHeight="1">
      <c r="J91" s="4"/>
      <c r="K91" s="4"/>
      <c r="L91" s="4"/>
      <c r="M91" s="4"/>
      <c r="N91" s="4"/>
      <c r="O91" s="4"/>
      <c r="P91" s="185"/>
      <c r="Q91" s="185"/>
    </row>
    <row r="92" spans="10:17" ht="12.95" customHeight="1">
      <c r="J92" s="4"/>
      <c r="K92" s="4"/>
      <c r="L92" s="4"/>
      <c r="M92" s="4"/>
      <c r="N92" s="4"/>
      <c r="O92" s="4"/>
      <c r="P92" s="185"/>
      <c r="Q92" s="185"/>
    </row>
    <row r="93" spans="10:17" ht="12.95" customHeight="1">
      <c r="J93" s="4"/>
      <c r="K93" s="4"/>
      <c r="L93" s="4"/>
      <c r="M93" s="4"/>
      <c r="N93" s="4"/>
      <c r="O93" s="4"/>
      <c r="P93" s="185"/>
      <c r="Q93" s="185"/>
    </row>
    <row r="94" spans="10:17" ht="12.95" customHeight="1">
      <c r="J94" s="4"/>
      <c r="K94" s="4"/>
      <c r="L94" s="4"/>
      <c r="M94" s="4"/>
      <c r="N94" s="4"/>
      <c r="O94" s="4"/>
      <c r="P94" s="185"/>
      <c r="Q94" s="185"/>
    </row>
    <row r="95" spans="10:17" ht="12.95" customHeight="1">
      <c r="J95" s="4"/>
      <c r="K95" s="4"/>
      <c r="L95" s="4"/>
      <c r="M95" s="4"/>
      <c r="N95" s="4"/>
      <c r="O95" s="4"/>
      <c r="P95" s="185"/>
      <c r="Q95" s="185"/>
    </row>
    <row r="96" spans="10:17" ht="12.95" customHeight="1">
      <c r="J96" s="4"/>
      <c r="K96" s="4"/>
      <c r="L96" s="4"/>
      <c r="M96" s="4"/>
      <c r="N96" s="4"/>
      <c r="O96" s="4"/>
      <c r="P96" s="185"/>
      <c r="Q96" s="185"/>
    </row>
    <row r="97" spans="1:17" ht="12.95" customHeight="1">
      <c r="J97" s="4"/>
      <c r="K97" s="4"/>
      <c r="L97" s="4"/>
      <c r="M97" s="4"/>
      <c r="N97" s="4"/>
      <c r="O97" s="4"/>
      <c r="P97" s="185"/>
      <c r="Q97" s="185"/>
    </row>
    <row r="98" spans="1:17" ht="12.95" customHeight="1">
      <c r="J98" s="4"/>
      <c r="K98" s="4"/>
      <c r="L98" s="4"/>
      <c r="M98" s="4"/>
      <c r="N98" s="4"/>
      <c r="O98" s="4"/>
      <c r="P98" s="185"/>
      <c r="Q98" s="185"/>
    </row>
    <row r="99" spans="1:17" ht="12.95" customHeight="1">
      <c r="J99" s="4"/>
      <c r="K99" s="4"/>
      <c r="L99" s="4"/>
      <c r="M99" s="4"/>
      <c r="N99" s="4"/>
      <c r="O99" s="4"/>
      <c r="P99" s="185"/>
      <c r="Q99" s="185"/>
    </row>
    <row r="100" spans="1:17" ht="12.95" customHeight="1">
      <c r="J100" s="4"/>
      <c r="K100" s="4"/>
      <c r="L100" s="4"/>
      <c r="M100" s="4"/>
      <c r="N100" s="4"/>
      <c r="O100" s="4"/>
      <c r="P100" s="185"/>
      <c r="Q100" s="185"/>
    </row>
    <row r="101" spans="1:17" ht="12.95" customHeight="1">
      <c r="J101" s="4"/>
      <c r="K101" s="4"/>
      <c r="L101" s="4"/>
      <c r="M101" s="4"/>
      <c r="N101" s="4"/>
      <c r="O101" s="4"/>
      <c r="P101" s="185"/>
      <c r="Q101" s="185"/>
    </row>
    <row r="102" spans="1:17" ht="12.95" customHeight="1">
      <c r="J102" s="4"/>
      <c r="K102" s="185"/>
      <c r="L102" s="4"/>
      <c r="M102" s="4"/>
      <c r="N102" s="185"/>
      <c r="O102" s="4"/>
      <c r="P102" s="185"/>
      <c r="Q102" s="185"/>
    </row>
    <row r="103" spans="1:17" ht="12.95" customHeight="1">
      <c r="A103" s="28"/>
      <c r="B103"/>
      <c r="C103"/>
      <c r="D103"/>
      <c r="E103"/>
      <c r="F103"/>
      <c r="G103"/>
      <c r="H103" s="464"/>
      <c r="J103" s="4"/>
      <c r="K103" s="4"/>
      <c r="L103" s="4"/>
      <c r="M103" s="4"/>
      <c r="N103" s="4"/>
      <c r="O103" s="4"/>
      <c r="P103" s="185"/>
      <c r="Q103" s="185"/>
    </row>
    <row r="104" spans="1:17" ht="12.95" customHeight="1">
      <c r="A104" s="26"/>
      <c r="B104"/>
      <c r="C104"/>
      <c r="D104"/>
      <c r="E104"/>
      <c r="F104"/>
      <c r="G104"/>
      <c r="H104" s="464"/>
      <c r="J104" s="4"/>
      <c r="K104" s="4"/>
      <c r="L104" s="4"/>
      <c r="M104" s="4"/>
      <c r="N104" s="4"/>
      <c r="O104" s="4"/>
      <c r="P104" s="185"/>
      <c r="Q104" s="185"/>
    </row>
    <row r="105" spans="1:17" ht="12.95" customHeight="1">
      <c r="A105" s="26"/>
      <c r="B105"/>
      <c r="C105"/>
      <c r="D105"/>
      <c r="E105"/>
      <c r="F105"/>
      <c r="G105"/>
      <c r="H105" s="464"/>
      <c r="J105" s="4"/>
      <c r="K105" s="4"/>
      <c r="L105" s="4"/>
      <c r="M105" s="4"/>
      <c r="N105" s="4"/>
      <c r="O105" s="4"/>
      <c r="P105" s="185"/>
      <c r="Q105" s="185"/>
    </row>
    <row r="106" spans="1:17" ht="12.95" customHeight="1">
      <c r="A106" s="26"/>
      <c r="B106" s="25"/>
      <c r="C106" s="25"/>
      <c r="D106" s="25"/>
      <c r="E106" s="25"/>
      <c r="F106" s="25"/>
      <c r="G106" s="56"/>
      <c r="H106" s="465"/>
      <c r="J106"/>
      <c r="K106" s="81"/>
      <c r="L106" s="81"/>
      <c r="M106" s="81"/>
      <c r="N106" s="81"/>
      <c r="O106" s="81"/>
      <c r="P106" s="81"/>
      <c r="Q106" s="81"/>
    </row>
    <row r="107" spans="1:17" ht="12.95" customHeight="1">
      <c r="A107" s="26"/>
      <c r="B107" s="25"/>
      <c r="C107" s="25"/>
      <c r="D107" s="25"/>
      <c r="E107" s="25"/>
      <c r="F107" s="25"/>
      <c r="G107" s="56"/>
      <c r="H107" s="465"/>
      <c r="K107" s="81"/>
      <c r="L107" s="81"/>
      <c r="M107" s="81"/>
      <c r="N107" s="81"/>
      <c r="O107" s="81"/>
      <c r="P107" s="81"/>
      <c r="Q107" s="81"/>
    </row>
    <row r="108" spans="1:17" ht="12.95" customHeight="1">
      <c r="A108" s="26"/>
      <c r="B108" s="26"/>
      <c r="C108" s="26"/>
      <c r="D108" s="26"/>
      <c r="E108" s="26"/>
      <c r="F108" s="26"/>
      <c r="G108" s="58"/>
      <c r="H108" s="466"/>
      <c r="K108" s="81"/>
      <c r="L108" s="81"/>
      <c r="M108" s="81"/>
      <c r="N108" s="81"/>
      <c r="O108" s="81"/>
      <c r="P108" s="81"/>
      <c r="Q108" s="81"/>
    </row>
    <row r="109" spans="1:17" ht="12.95" customHeight="1">
      <c r="A109" s="26"/>
      <c r="B109" s="26"/>
      <c r="C109" s="26"/>
      <c r="D109" s="26"/>
      <c r="E109" s="26"/>
      <c r="F109" s="26"/>
      <c r="G109" s="58"/>
      <c r="H109" s="466"/>
    </row>
    <row r="110" spans="1:17" ht="12.95" customHeight="1">
      <c r="A110" s="26"/>
      <c r="B110" s="26"/>
      <c r="C110" s="26"/>
      <c r="D110" s="26"/>
      <c r="E110" s="26"/>
      <c r="F110" s="26"/>
      <c r="G110" s="58"/>
      <c r="H110" s="466"/>
    </row>
    <row r="111" spans="1:17" ht="12.95" customHeight="1">
      <c r="A111" s="26"/>
      <c r="B111" s="26"/>
      <c r="C111" s="26"/>
      <c r="D111" s="26"/>
      <c r="E111" s="26"/>
      <c r="F111" s="26"/>
      <c r="G111" s="58"/>
      <c r="H111" s="466"/>
    </row>
    <row r="112" spans="1:17" ht="12.95" customHeight="1">
      <c r="A112" s="26"/>
      <c r="B112" s="26"/>
      <c r="C112" s="26"/>
      <c r="D112" s="26"/>
      <c r="E112" s="26"/>
      <c r="F112" s="26"/>
      <c r="G112" s="58"/>
      <c r="H112" s="466"/>
    </row>
    <row r="113" spans="1:8" ht="12.95" customHeight="1">
      <c r="A113" s="26"/>
      <c r="B113" s="26"/>
      <c r="C113" s="26"/>
      <c r="D113" s="26"/>
      <c r="E113" s="26"/>
      <c r="F113" s="26"/>
      <c r="G113" s="58"/>
      <c r="H113" s="466"/>
    </row>
    <row r="114" spans="1:8" ht="12.95" customHeight="1">
      <c r="A114" s="26"/>
      <c r="B114" s="26"/>
      <c r="C114" s="26"/>
      <c r="D114" s="26"/>
      <c r="E114" s="26"/>
      <c r="F114" s="26"/>
      <c r="G114" s="58"/>
      <c r="H114" s="466"/>
    </row>
    <row r="115" spans="1:8" ht="12.95" customHeight="1">
      <c r="A115" s="26"/>
      <c r="B115" s="26"/>
      <c r="C115" s="26"/>
      <c r="D115" s="26"/>
      <c r="E115" s="26"/>
      <c r="F115" s="26"/>
      <c r="G115" s="58"/>
      <c r="H115" s="466"/>
    </row>
    <row r="116" spans="1:8" ht="12.95" customHeight="1">
      <c r="A116" s="26"/>
      <c r="B116" s="26"/>
      <c r="C116" s="26"/>
      <c r="D116" s="26"/>
      <c r="E116" s="26"/>
      <c r="F116" s="26"/>
      <c r="G116" s="58"/>
      <c r="H116" s="466"/>
    </row>
    <row r="117" spans="1:8" ht="12.95" customHeight="1">
      <c r="A117" s="26"/>
      <c r="B117" s="26"/>
      <c r="C117" s="26"/>
      <c r="D117" s="26"/>
      <c r="E117" s="26"/>
      <c r="F117" s="26"/>
      <c r="G117" s="58"/>
      <c r="H117" s="466"/>
    </row>
    <row r="118" spans="1:8" ht="12.95" customHeight="1">
      <c r="A118" s="26"/>
      <c r="B118" s="26"/>
      <c r="C118" s="26"/>
      <c r="D118" s="26"/>
      <c r="E118" s="26"/>
      <c r="F118" s="26"/>
      <c r="G118" s="58"/>
      <c r="H118" s="466"/>
    </row>
    <row r="119" spans="1:8" ht="12.95" customHeight="1">
      <c r="A119" s="26"/>
      <c r="B119" s="26"/>
      <c r="C119" s="26"/>
      <c r="D119" s="26"/>
      <c r="E119" s="26"/>
      <c r="F119" s="26"/>
      <c r="G119" s="58"/>
      <c r="H119" s="466"/>
    </row>
    <row r="120" spans="1:8" ht="12.95" customHeight="1">
      <c r="A120" s="26"/>
      <c r="B120" s="26"/>
      <c r="C120" s="26"/>
      <c r="D120" s="26"/>
      <c r="E120" s="26"/>
      <c r="F120" s="26"/>
      <c r="G120" s="58"/>
      <c r="H120" s="466"/>
    </row>
    <row r="121" spans="1:8" ht="12.95" customHeight="1">
      <c r="A121" s="26"/>
      <c r="B121" s="26"/>
      <c r="C121" s="26"/>
      <c r="D121" s="26"/>
      <c r="E121" s="26"/>
      <c r="F121" s="26"/>
      <c r="G121" s="58"/>
      <c r="H121" s="466"/>
    </row>
    <row r="122" spans="1:8" ht="12.95" customHeight="1">
      <c r="A122" s="26"/>
      <c r="B122" s="26"/>
      <c r="C122" s="26"/>
      <c r="D122" s="26"/>
      <c r="E122" s="26"/>
      <c r="F122" s="26"/>
      <c r="G122" s="58"/>
      <c r="H122" s="466"/>
    </row>
    <row r="123" spans="1:8" ht="12.95" customHeight="1">
      <c r="A123" s="26"/>
      <c r="B123" s="26"/>
      <c r="C123" s="26"/>
      <c r="D123" s="26"/>
      <c r="E123" s="26"/>
      <c r="F123" s="26"/>
      <c r="G123" s="58"/>
      <c r="H123" s="466"/>
    </row>
    <row r="124" spans="1:8" ht="12.95" customHeight="1">
      <c r="A124" s="26"/>
      <c r="B124" s="26"/>
      <c r="C124" s="26"/>
      <c r="D124" s="26"/>
      <c r="E124" s="26"/>
      <c r="F124" s="26"/>
      <c r="G124" s="58"/>
      <c r="H124" s="466"/>
    </row>
    <row r="125" spans="1:8" ht="12.95" customHeight="1">
      <c r="A125" s="26"/>
      <c r="B125" s="26"/>
      <c r="C125" s="26"/>
      <c r="D125" s="26"/>
      <c r="E125" s="26"/>
      <c r="F125" s="26"/>
      <c r="G125" s="58"/>
      <c r="H125" s="466"/>
    </row>
    <row r="126" spans="1:8" ht="12.95" customHeight="1">
      <c r="A126" s="26"/>
      <c r="B126" s="26"/>
      <c r="C126" s="26"/>
      <c r="D126" s="26"/>
      <c r="E126" s="26"/>
      <c r="F126" s="26"/>
      <c r="G126" s="58"/>
      <c r="H126" s="466"/>
    </row>
    <row r="127" spans="1:8" ht="12.95" customHeight="1">
      <c r="A127" s="26"/>
      <c r="B127" s="26"/>
      <c r="C127" s="26"/>
      <c r="D127" s="26"/>
      <c r="E127" s="26"/>
      <c r="F127" s="26"/>
      <c r="G127" s="58"/>
      <c r="H127" s="466"/>
    </row>
    <row r="128" spans="1:8" ht="12.95" customHeight="1">
      <c r="A128" s="26"/>
      <c r="B128" s="26"/>
      <c r="C128" s="26"/>
      <c r="D128" s="26"/>
      <c r="E128" s="26"/>
      <c r="F128" s="26"/>
      <c r="G128" s="58"/>
      <c r="H128" s="466"/>
    </row>
    <row r="129" spans="1:8" ht="12.95" customHeight="1">
      <c r="A129" s="26"/>
      <c r="B129" s="26"/>
      <c r="C129" s="26"/>
      <c r="D129" s="26"/>
      <c r="E129" s="26"/>
      <c r="F129" s="26"/>
      <c r="G129" s="58"/>
      <c r="H129" s="466"/>
    </row>
    <row r="130" spans="1:8" ht="12.95" customHeight="1">
      <c r="A130" s="26"/>
      <c r="B130" s="26"/>
      <c r="C130" s="26"/>
      <c r="D130" s="26"/>
      <c r="E130" s="26"/>
      <c r="F130" s="26"/>
      <c r="G130" s="58"/>
      <c r="H130" s="466"/>
    </row>
    <row r="131" spans="1:8" ht="12.95" customHeight="1">
      <c r="A131" s="26"/>
      <c r="B131" s="26"/>
      <c r="C131" s="26"/>
      <c r="D131" s="26"/>
      <c r="E131" s="26"/>
      <c r="F131" s="26"/>
      <c r="G131" s="58"/>
      <c r="H131" s="466"/>
    </row>
    <row r="132" spans="1:8" ht="12.95" customHeight="1">
      <c r="A132" s="26"/>
      <c r="B132" s="26"/>
      <c r="C132" s="26"/>
      <c r="D132" s="26"/>
      <c r="E132" s="26"/>
      <c r="F132" s="26"/>
      <c r="G132" s="58"/>
      <c r="H132" s="466"/>
    </row>
    <row r="133" spans="1:8" ht="12.95" customHeight="1">
      <c r="A133" s="26"/>
      <c r="B133" s="26"/>
      <c r="C133" s="26"/>
      <c r="D133" s="26"/>
      <c r="E133" s="26"/>
      <c r="F133" s="26"/>
      <c r="G133" s="58"/>
      <c r="H133" s="466"/>
    </row>
    <row r="134" spans="1:8" ht="12.95" customHeight="1">
      <c r="A134" s="26"/>
      <c r="B134" s="26"/>
      <c r="C134" s="26"/>
      <c r="D134" s="26"/>
      <c r="E134" s="26"/>
      <c r="F134" s="26"/>
      <c r="G134" s="58"/>
      <c r="H134" s="466"/>
    </row>
    <row r="135" spans="1:8" ht="12.95" customHeight="1">
      <c r="A135" s="26"/>
      <c r="B135" s="26"/>
      <c r="C135" s="26"/>
      <c r="D135" s="26"/>
      <c r="E135" s="26"/>
      <c r="F135" s="26"/>
      <c r="G135" s="58"/>
      <c r="H135" s="466"/>
    </row>
    <row r="136" spans="1:8" ht="12.95" customHeight="1">
      <c r="A136" s="26"/>
      <c r="B136" s="26"/>
      <c r="C136" s="26"/>
      <c r="D136" s="26"/>
      <c r="E136" s="26"/>
      <c r="F136" s="26"/>
      <c r="G136" s="58"/>
      <c r="H136" s="466"/>
    </row>
    <row r="137" spans="1:8" ht="12.95" customHeight="1">
      <c r="A137" s="26"/>
      <c r="B137" s="26"/>
      <c r="C137" s="26"/>
      <c r="D137" s="26"/>
      <c r="E137" s="26"/>
      <c r="F137" s="26"/>
      <c r="G137" s="58"/>
      <c r="H137" s="466"/>
    </row>
    <row r="138" spans="1:8" ht="12.95" customHeight="1">
      <c r="A138" s="26"/>
      <c r="B138" s="26"/>
      <c r="C138" s="26"/>
      <c r="D138" s="26"/>
      <c r="E138" s="26"/>
      <c r="F138" s="26"/>
      <c r="G138" s="58"/>
      <c r="H138" s="466"/>
    </row>
    <row r="139" spans="1:8" ht="12.95" customHeight="1">
      <c r="A139" s="26"/>
      <c r="B139" s="26"/>
      <c r="C139" s="26"/>
      <c r="D139" s="26"/>
      <c r="E139" s="26"/>
      <c r="F139" s="26"/>
      <c r="G139" s="58"/>
      <c r="H139" s="466"/>
    </row>
    <row r="140" spans="1:8" ht="12.95" customHeight="1">
      <c r="A140" s="26"/>
      <c r="B140" s="26"/>
      <c r="C140" s="26"/>
      <c r="D140" s="26"/>
      <c r="E140" s="26"/>
      <c r="F140" s="26"/>
      <c r="G140" s="58"/>
      <c r="H140" s="466"/>
    </row>
    <row r="141" spans="1:8" ht="12.95" customHeight="1">
      <c r="A141" s="26"/>
      <c r="B141" s="26"/>
      <c r="C141" s="26"/>
      <c r="D141" s="26"/>
      <c r="E141" s="26"/>
      <c r="F141" s="26"/>
      <c r="G141" s="58"/>
      <c r="H141" s="466"/>
    </row>
    <row r="142" spans="1:8" ht="12.95" customHeight="1">
      <c r="A142" s="26"/>
      <c r="B142" s="26"/>
      <c r="C142" s="26"/>
      <c r="D142" s="26"/>
      <c r="E142" s="26"/>
      <c r="F142" s="26"/>
      <c r="G142" s="58"/>
      <c r="H142" s="466"/>
    </row>
    <row r="143" spans="1:8" ht="12.95" customHeight="1">
      <c r="A143" s="26"/>
      <c r="B143" s="26"/>
      <c r="C143" s="26"/>
      <c r="D143" s="26"/>
      <c r="E143" s="26"/>
      <c r="F143" s="26"/>
      <c r="G143" s="58"/>
      <c r="H143" s="466"/>
    </row>
    <row r="144" spans="1:8" ht="12.95" customHeight="1">
      <c r="A144" s="26"/>
      <c r="B144" s="26"/>
      <c r="C144" s="26"/>
      <c r="D144" s="26"/>
      <c r="E144" s="26"/>
      <c r="F144" s="26"/>
      <c r="G144" s="58"/>
      <c r="H144" s="466"/>
    </row>
    <row r="145" spans="1:8" ht="12.95" customHeight="1">
      <c r="A145" s="26"/>
      <c r="B145" s="26"/>
      <c r="C145" s="26"/>
      <c r="D145" s="26"/>
      <c r="E145" s="26"/>
      <c r="F145" s="26"/>
      <c r="G145" s="58"/>
      <c r="H145" s="466"/>
    </row>
    <row r="146" spans="1:8" ht="12.95" customHeight="1">
      <c r="A146" s="26"/>
      <c r="B146" s="26"/>
      <c r="C146" s="26"/>
      <c r="D146" s="26"/>
      <c r="E146" s="26"/>
      <c r="F146" s="26"/>
      <c r="G146" s="58"/>
      <c r="H146" s="466"/>
    </row>
    <row r="147" spans="1:8" ht="12.95" customHeight="1">
      <c r="A147" s="26"/>
      <c r="B147" s="26"/>
      <c r="C147" s="26"/>
      <c r="D147" s="26"/>
      <c r="E147" s="26"/>
      <c r="F147" s="26"/>
      <c r="G147" s="58"/>
      <c r="H147" s="466"/>
    </row>
    <row r="148" spans="1:8" ht="12.95" customHeight="1">
      <c r="A148" s="26"/>
      <c r="B148" s="26"/>
      <c r="C148" s="26"/>
      <c r="D148" s="26"/>
      <c r="E148" s="26"/>
      <c r="F148" s="26"/>
      <c r="G148" s="58"/>
      <c r="H148" s="466"/>
    </row>
    <row r="149" spans="1:8" ht="12.75" customHeight="1">
      <c r="A149" s="26"/>
      <c r="B149" s="26"/>
      <c r="C149" s="26"/>
      <c r="D149" s="26"/>
      <c r="E149" s="26"/>
      <c r="F149" s="26"/>
      <c r="G149" s="58"/>
      <c r="H149" s="466"/>
    </row>
    <row r="150" spans="1:8" ht="12.75" customHeight="1">
      <c r="A150" s="26"/>
      <c r="B150" s="26"/>
      <c r="C150" s="26"/>
      <c r="D150" s="26"/>
      <c r="E150" s="26"/>
      <c r="F150" s="26"/>
      <c r="G150" s="58"/>
      <c r="H150" s="466"/>
    </row>
    <row r="151" spans="1:8" ht="12.75" customHeight="1">
      <c r="A151" s="26"/>
      <c r="B151" s="26"/>
      <c r="C151" s="26"/>
      <c r="D151" s="26"/>
      <c r="E151" s="26"/>
      <c r="F151" s="26"/>
      <c r="G151" s="58"/>
      <c r="H151" s="466"/>
    </row>
    <row r="152" spans="1:8" ht="12.75" customHeight="1">
      <c r="A152" s="26"/>
      <c r="B152" s="26"/>
      <c r="C152" s="26"/>
      <c r="D152" s="26"/>
      <c r="E152" s="26"/>
      <c r="F152" s="26"/>
      <c r="G152" s="58"/>
      <c r="H152" s="466"/>
    </row>
    <row r="153" spans="1:8" ht="12.75" customHeight="1">
      <c r="A153" s="26"/>
      <c r="B153" s="26"/>
      <c r="C153" s="26"/>
      <c r="D153" s="26"/>
      <c r="E153" s="26"/>
      <c r="F153" s="26"/>
      <c r="G153" s="58"/>
      <c r="H153" s="466"/>
    </row>
    <row r="154" spans="1:8" ht="12.75" customHeight="1">
      <c r="A154" s="26"/>
      <c r="B154" s="26"/>
      <c r="C154" s="26"/>
      <c r="D154" s="26"/>
      <c r="E154" s="26"/>
      <c r="F154" s="26"/>
      <c r="G154" s="58"/>
      <c r="H154" s="466"/>
    </row>
    <row r="155" spans="1:8" ht="12.75" customHeight="1">
      <c r="A155" s="26"/>
      <c r="B155" s="26"/>
      <c r="C155" s="26"/>
      <c r="D155" s="26"/>
      <c r="E155" s="26"/>
      <c r="F155" s="26"/>
      <c r="G155" s="58"/>
      <c r="H155" s="466"/>
    </row>
    <row r="156" spans="1:8" ht="12.75" customHeight="1">
      <c r="A156" s="26"/>
      <c r="B156" s="26"/>
      <c r="C156" s="26"/>
      <c r="D156" s="26"/>
      <c r="E156" s="26"/>
      <c r="F156" s="26"/>
      <c r="G156" s="58"/>
      <c r="H156" s="466"/>
    </row>
    <row r="157" spans="1:8" ht="12.75" customHeight="1">
      <c r="A157" s="26"/>
      <c r="B157" s="26"/>
      <c r="C157" s="26"/>
      <c r="D157" s="26"/>
      <c r="E157" s="26"/>
      <c r="F157" s="26"/>
      <c r="G157" s="58"/>
      <c r="H157" s="466"/>
    </row>
    <row r="158" spans="1:8" ht="12.75" customHeight="1">
      <c r="A158" s="26"/>
      <c r="B158" s="26"/>
      <c r="C158" s="26"/>
      <c r="D158" s="26"/>
      <c r="E158" s="26"/>
      <c r="F158" s="26"/>
      <c r="G158" s="58"/>
      <c r="H158" s="466"/>
    </row>
    <row r="159" spans="1:8" ht="12.75" customHeight="1">
      <c r="A159" s="26"/>
      <c r="B159" s="26"/>
      <c r="C159" s="26"/>
      <c r="D159" s="26"/>
      <c r="E159" s="26"/>
      <c r="F159" s="26"/>
      <c r="G159" s="58"/>
      <c r="H159" s="466"/>
    </row>
    <row r="160" spans="1:8" ht="12.75" customHeight="1">
      <c r="A160" s="26"/>
      <c r="B160" s="26"/>
      <c r="C160" s="26"/>
      <c r="D160" s="26"/>
      <c r="E160" s="26"/>
      <c r="F160" s="26"/>
      <c r="G160" s="58"/>
      <c r="H160" s="466"/>
    </row>
    <row r="161" spans="1:8" ht="12.75" customHeight="1">
      <c r="A161" s="26"/>
      <c r="B161" s="26"/>
      <c r="C161" s="26"/>
      <c r="D161" s="26"/>
      <c r="E161" s="26"/>
      <c r="F161" s="26"/>
      <c r="G161" s="58"/>
      <c r="H161" s="466"/>
    </row>
    <row r="162" spans="1:8" ht="12.75" customHeight="1">
      <c r="A162" s="26"/>
      <c r="B162" s="26"/>
      <c r="C162" s="26"/>
      <c r="D162" s="26"/>
      <c r="E162" s="26"/>
      <c r="F162" s="26"/>
      <c r="G162" s="58"/>
      <c r="H162" s="466"/>
    </row>
    <row r="163" spans="1:8" ht="12.75" customHeight="1">
      <c r="A163" s="26"/>
      <c r="B163" s="26"/>
      <c r="C163" s="26"/>
      <c r="D163" s="26"/>
      <c r="E163" s="26"/>
      <c r="F163" s="26"/>
      <c r="G163" s="58"/>
      <c r="H163" s="466"/>
    </row>
    <row r="164" spans="1:8" ht="12.75" customHeight="1">
      <c r="A164" s="26"/>
      <c r="B164" s="26"/>
      <c r="C164" s="26"/>
      <c r="D164" s="26"/>
      <c r="E164" s="26"/>
      <c r="F164" s="26"/>
      <c r="G164" s="58"/>
      <c r="H164" s="466"/>
    </row>
    <row r="165" spans="1:8" ht="12.75" customHeight="1">
      <c r="A165" s="26"/>
      <c r="B165" s="26"/>
      <c r="C165" s="26"/>
      <c r="D165" s="26"/>
      <c r="E165" s="26"/>
      <c r="F165" s="26"/>
      <c r="G165" s="58"/>
      <c r="H165" s="466"/>
    </row>
    <row r="166" spans="1:8" ht="12.75" customHeight="1">
      <c r="A166" s="26"/>
      <c r="B166" s="26"/>
      <c r="C166" s="26"/>
      <c r="D166" s="26"/>
      <c r="E166" s="26"/>
      <c r="F166" s="26"/>
      <c r="G166" s="58"/>
      <c r="H166" s="466"/>
    </row>
    <row r="167" spans="1:8" ht="12.75" customHeight="1">
      <c r="A167" s="26"/>
      <c r="B167" s="26"/>
      <c r="C167" s="26"/>
      <c r="D167" s="26"/>
      <c r="E167" s="26"/>
      <c r="F167" s="26"/>
      <c r="G167" s="58"/>
      <c r="H167" s="466"/>
    </row>
    <row r="168" spans="1:8" ht="12.75" customHeight="1">
      <c r="A168" s="26"/>
      <c r="B168" s="26"/>
      <c r="C168" s="26"/>
      <c r="D168" s="26"/>
      <c r="E168" s="26"/>
      <c r="F168" s="26"/>
      <c r="G168" s="58"/>
      <c r="H168" s="466"/>
    </row>
    <row r="169" spans="1:8" ht="12.75" customHeight="1">
      <c r="A169" s="26"/>
      <c r="B169" s="26"/>
      <c r="C169" s="26"/>
      <c r="D169" s="26"/>
      <c r="E169" s="26"/>
      <c r="F169" s="26"/>
      <c r="G169" s="58"/>
      <c r="H169" s="466"/>
    </row>
    <row r="170" spans="1:8" ht="12.75" customHeight="1">
      <c r="A170" s="26"/>
      <c r="B170" s="26"/>
      <c r="C170" s="26"/>
      <c r="D170" s="26"/>
      <c r="E170" s="26"/>
      <c r="F170" s="26"/>
      <c r="G170" s="58"/>
      <c r="H170" s="466"/>
    </row>
    <row r="171" spans="1:8" ht="12.75" customHeight="1">
      <c r="A171" s="26"/>
      <c r="B171" s="26"/>
      <c r="C171" s="26"/>
      <c r="D171" s="26"/>
      <c r="E171" s="26"/>
      <c r="F171" s="26"/>
      <c r="G171" s="58"/>
      <c r="H171" s="466"/>
    </row>
    <row r="172" spans="1:8" ht="12.75" customHeight="1">
      <c r="A172" s="26"/>
      <c r="B172" s="26"/>
      <c r="C172" s="26"/>
      <c r="D172" s="26"/>
      <c r="E172" s="26"/>
      <c r="F172" s="26"/>
      <c r="G172" s="58"/>
      <c r="H172" s="466"/>
    </row>
    <row r="173" spans="1:8" ht="12.75" customHeight="1">
      <c r="A173" s="26"/>
      <c r="B173" s="26"/>
      <c r="C173" s="26"/>
      <c r="D173" s="26"/>
      <c r="E173" s="26"/>
      <c r="F173" s="26"/>
      <c r="G173" s="58"/>
      <c r="H173" s="466"/>
    </row>
    <row r="174" spans="1:8" ht="12.75" customHeight="1">
      <c r="A174" s="26"/>
      <c r="B174" s="26"/>
      <c r="C174" s="26"/>
      <c r="D174" s="26"/>
      <c r="E174" s="26"/>
      <c r="F174" s="26"/>
      <c r="G174" s="58"/>
      <c r="H174" s="466"/>
    </row>
    <row r="175" spans="1:8" ht="12.75" customHeight="1">
      <c r="A175" s="26"/>
      <c r="B175" s="26"/>
      <c r="C175" s="26"/>
      <c r="D175" s="26"/>
      <c r="E175" s="26"/>
      <c r="F175" s="26"/>
      <c r="G175" s="58"/>
      <c r="H175" s="466"/>
    </row>
    <row r="176" spans="1:8" ht="12.75" customHeight="1">
      <c r="A176" s="26"/>
      <c r="B176" s="26"/>
      <c r="C176" s="26"/>
      <c r="D176" s="26"/>
      <c r="E176" s="26"/>
      <c r="F176" s="26"/>
      <c r="G176" s="58"/>
      <c r="H176" s="466"/>
    </row>
    <row r="177" spans="1:8" ht="12.75" customHeight="1">
      <c r="A177" s="26"/>
      <c r="B177" s="26"/>
      <c r="C177" s="26"/>
      <c r="D177" s="26"/>
      <c r="E177" s="26"/>
      <c r="F177" s="26"/>
      <c r="G177" s="58"/>
      <c r="H177" s="466"/>
    </row>
    <row r="178" spans="1:8" ht="12.75" customHeight="1">
      <c r="A178" s="26"/>
      <c r="B178" s="26"/>
      <c r="C178" s="26"/>
      <c r="D178" s="26"/>
      <c r="E178" s="26"/>
      <c r="F178" s="26"/>
      <c r="G178" s="58"/>
      <c r="H178" s="466"/>
    </row>
    <row r="179" spans="1:8" ht="12.75" customHeight="1">
      <c r="A179" s="26"/>
      <c r="B179" s="26"/>
      <c r="C179" s="26"/>
      <c r="D179" s="26"/>
      <c r="E179" s="26"/>
      <c r="F179" s="26"/>
      <c r="G179" s="58"/>
      <c r="H179" s="466"/>
    </row>
    <row r="180" spans="1:8" ht="12.75" customHeight="1">
      <c r="A180" s="26"/>
      <c r="B180" s="26"/>
      <c r="C180" s="26"/>
      <c r="D180" s="26"/>
      <c r="E180" s="26"/>
      <c r="F180" s="26"/>
      <c r="G180" s="58"/>
      <c r="H180" s="466"/>
    </row>
    <row r="181" spans="1:8" ht="12.75" customHeight="1">
      <c r="A181" s="26"/>
      <c r="B181" s="26"/>
      <c r="C181" s="26"/>
      <c r="D181" s="26"/>
      <c r="E181" s="26"/>
      <c r="F181" s="26"/>
      <c r="G181" s="58"/>
      <c r="H181" s="466"/>
    </row>
    <row r="182" spans="1:8" ht="12.75" customHeight="1">
      <c r="A182" s="26"/>
      <c r="B182" s="26"/>
      <c r="C182" s="26"/>
      <c r="D182" s="26"/>
      <c r="E182" s="26"/>
      <c r="F182" s="26"/>
      <c r="G182" s="58"/>
      <c r="H182" s="466"/>
    </row>
    <row r="183" spans="1:8" ht="12.75" customHeight="1">
      <c r="A183" s="26"/>
      <c r="B183" s="26"/>
      <c r="C183" s="26"/>
      <c r="D183" s="26"/>
      <c r="E183" s="26"/>
      <c r="F183" s="26"/>
      <c r="G183" s="58"/>
      <c r="H183" s="466"/>
    </row>
    <row r="184" spans="1:8" ht="12.75" customHeight="1">
      <c r="A184" s="26"/>
      <c r="B184" s="26"/>
      <c r="C184" s="26"/>
      <c r="D184" s="26"/>
      <c r="E184" s="26"/>
      <c r="F184" s="26"/>
      <c r="G184" s="58"/>
      <c r="H184" s="466"/>
    </row>
    <row r="185" spans="1:8" ht="12.75" customHeight="1">
      <c r="A185" s="26"/>
      <c r="B185" s="26"/>
      <c r="C185" s="26"/>
      <c r="D185" s="26"/>
      <c r="E185" s="26"/>
      <c r="F185" s="26"/>
      <c r="G185" s="58"/>
      <c r="H185" s="466"/>
    </row>
    <row r="186" spans="1:8" ht="12.75" customHeight="1">
      <c r="A186" s="26"/>
      <c r="B186" s="26"/>
      <c r="C186" s="26"/>
      <c r="D186" s="26"/>
      <c r="E186" s="26"/>
      <c r="F186" s="26"/>
      <c r="G186" s="58"/>
      <c r="H186" s="466"/>
    </row>
    <row r="187" spans="1:8" ht="12.75" customHeight="1">
      <c r="A187" s="26"/>
      <c r="B187" s="26"/>
      <c r="C187" s="26"/>
      <c r="D187" s="26"/>
      <c r="E187" s="26"/>
      <c r="F187" s="26"/>
      <c r="G187" s="58"/>
      <c r="H187" s="466"/>
    </row>
    <row r="188" spans="1:8" ht="12.75" customHeight="1">
      <c r="A188" s="26"/>
      <c r="B188" s="26"/>
      <c r="C188" s="26"/>
      <c r="D188" s="26"/>
      <c r="E188" s="26"/>
      <c r="F188" s="26"/>
      <c r="G188" s="58"/>
      <c r="H188" s="466"/>
    </row>
    <row r="189" spans="1:8" ht="12.75" customHeight="1">
      <c r="A189" s="26"/>
      <c r="B189" s="26"/>
      <c r="C189" s="26"/>
      <c r="D189" s="26"/>
      <c r="E189" s="26"/>
      <c r="F189" s="26"/>
      <c r="G189" s="58"/>
      <c r="H189" s="466"/>
    </row>
    <row r="190" spans="1:8" ht="12.75" customHeight="1">
      <c r="A190" s="26"/>
      <c r="B190" s="26"/>
      <c r="C190" s="26"/>
      <c r="D190" s="26"/>
      <c r="E190" s="26"/>
      <c r="F190" s="26"/>
      <c r="G190" s="58"/>
      <c r="H190" s="466"/>
    </row>
    <row r="191" spans="1:8" ht="12.75" customHeight="1">
      <c r="A191" s="26"/>
      <c r="B191" s="26"/>
      <c r="C191" s="26"/>
      <c r="D191" s="26"/>
      <c r="E191" s="26"/>
      <c r="F191" s="26"/>
      <c r="G191" s="58"/>
      <c r="H191" s="466"/>
    </row>
    <row r="192" spans="1:8" ht="12.75" customHeight="1">
      <c r="A192" s="26"/>
      <c r="B192" s="26"/>
      <c r="C192" s="26"/>
      <c r="D192" s="26"/>
      <c r="E192" s="26"/>
      <c r="F192" s="26"/>
      <c r="G192" s="58"/>
      <c r="H192" s="466"/>
    </row>
    <row r="193" spans="1:8" ht="12.75" customHeight="1">
      <c r="A193" s="26"/>
      <c r="B193" s="26"/>
      <c r="C193" s="26"/>
      <c r="D193" s="26"/>
      <c r="E193" s="26"/>
      <c r="F193" s="26"/>
      <c r="G193" s="58"/>
      <c r="H193" s="466"/>
    </row>
    <row r="194" spans="1:8" ht="12.75" customHeight="1">
      <c r="A194" s="26"/>
      <c r="B194" s="26"/>
      <c r="C194" s="26"/>
      <c r="D194" s="26"/>
      <c r="E194" s="26"/>
      <c r="F194" s="26"/>
      <c r="G194" s="58"/>
      <c r="H194" s="466"/>
    </row>
    <row r="195" spans="1:8" ht="12.75" customHeight="1">
      <c r="A195" s="26"/>
      <c r="B195" s="26"/>
      <c r="C195" s="26"/>
      <c r="D195" s="26"/>
      <c r="E195" s="26"/>
      <c r="F195" s="26"/>
      <c r="G195" s="58"/>
      <c r="H195" s="466"/>
    </row>
    <row r="196" spans="1:8" ht="12.75" customHeight="1">
      <c r="A196" s="26"/>
      <c r="B196" s="26"/>
      <c r="C196" s="26"/>
      <c r="D196" s="26"/>
      <c r="E196" s="26"/>
      <c r="F196" s="26"/>
      <c r="G196" s="58"/>
      <c r="H196" s="466"/>
    </row>
    <row r="197" spans="1:8" ht="12.75" customHeight="1">
      <c r="A197" s="26"/>
      <c r="B197" s="26"/>
      <c r="C197" s="26"/>
      <c r="D197" s="26"/>
      <c r="E197" s="26"/>
      <c r="F197" s="26"/>
      <c r="G197" s="58"/>
      <c r="H197" s="466"/>
    </row>
    <row r="198" spans="1:8" ht="12.75" customHeight="1">
      <c r="A198" s="26"/>
      <c r="B198" s="26"/>
      <c r="C198" s="26"/>
      <c r="D198" s="26"/>
      <c r="E198" s="26"/>
      <c r="F198" s="26"/>
      <c r="G198" s="58"/>
      <c r="H198" s="466"/>
    </row>
    <row r="199" spans="1:8" ht="12.75" customHeight="1">
      <c r="A199" s="26"/>
      <c r="B199" s="26"/>
      <c r="C199" s="26"/>
      <c r="D199" s="26"/>
      <c r="E199" s="26"/>
      <c r="F199" s="26"/>
      <c r="G199" s="58"/>
      <c r="H199" s="466"/>
    </row>
    <row r="200" spans="1:8" ht="12.75" customHeight="1">
      <c r="A200" s="26"/>
      <c r="B200" s="26"/>
      <c r="C200" s="26"/>
      <c r="D200" s="26"/>
      <c r="E200" s="26"/>
      <c r="F200" s="26"/>
      <c r="G200" s="58"/>
      <c r="H200" s="466"/>
    </row>
    <row r="201" spans="1:8" ht="12.75" customHeight="1">
      <c r="A201" s="26"/>
      <c r="B201" s="26"/>
      <c r="C201" s="26"/>
      <c r="D201" s="26"/>
      <c r="E201" s="26"/>
      <c r="F201" s="26"/>
      <c r="G201" s="58"/>
      <c r="H201" s="466"/>
    </row>
    <row r="202" spans="1:8" ht="12.75" customHeight="1">
      <c r="A202" s="26"/>
      <c r="B202" s="26"/>
      <c r="C202" s="26"/>
      <c r="D202" s="26"/>
      <c r="E202" s="26"/>
      <c r="F202" s="26"/>
      <c r="G202" s="58"/>
      <c r="H202" s="466"/>
    </row>
    <row r="203" spans="1:8" ht="12.75" customHeight="1">
      <c r="A203" s="26"/>
      <c r="B203" s="26"/>
      <c r="C203" s="26"/>
      <c r="D203" s="26"/>
      <c r="E203" s="26"/>
      <c r="F203" s="26"/>
      <c r="G203" s="58"/>
      <c r="H203" s="466"/>
    </row>
    <row r="204" spans="1:8" ht="12.75" customHeight="1">
      <c r="A204" s="26"/>
      <c r="B204" s="26"/>
      <c r="C204" s="26"/>
      <c r="D204" s="26"/>
      <c r="E204" s="26"/>
      <c r="F204" s="26"/>
      <c r="G204" s="58"/>
      <c r="H204" s="466"/>
    </row>
    <row r="205" spans="1:8" ht="12.75" customHeight="1">
      <c r="A205" s="26"/>
      <c r="B205" s="26"/>
      <c r="C205" s="26"/>
      <c r="D205" s="26"/>
      <c r="E205" s="26"/>
      <c r="F205" s="26"/>
      <c r="G205" s="58"/>
      <c r="H205" s="466"/>
    </row>
    <row r="206" spans="1:8" ht="12.75" customHeight="1">
      <c r="A206" s="26"/>
      <c r="B206" s="26"/>
      <c r="C206" s="26"/>
      <c r="D206" s="26"/>
      <c r="E206" s="26"/>
      <c r="F206" s="26"/>
      <c r="G206" s="58"/>
      <c r="H206" s="466"/>
    </row>
    <row r="207" spans="1:8" ht="12.75" customHeight="1">
      <c r="A207" s="26"/>
      <c r="B207" s="26"/>
      <c r="C207" s="26"/>
      <c r="D207" s="26"/>
      <c r="E207" s="26"/>
      <c r="F207" s="26"/>
      <c r="G207" s="58"/>
      <c r="H207" s="466"/>
    </row>
    <row r="208" spans="1:8" ht="12.75" customHeight="1">
      <c r="A208" s="26"/>
      <c r="B208" s="26"/>
      <c r="C208" s="26"/>
      <c r="D208" s="26"/>
      <c r="E208" s="26"/>
      <c r="F208" s="26"/>
      <c r="G208" s="58"/>
      <c r="H208" s="466"/>
    </row>
    <row r="209" spans="1:8" ht="12.75" customHeight="1">
      <c r="A209" s="26"/>
      <c r="B209" s="26"/>
      <c r="C209" s="26"/>
      <c r="D209" s="26"/>
      <c r="E209" s="26"/>
      <c r="F209" s="26"/>
      <c r="G209" s="58"/>
      <c r="H209" s="466"/>
    </row>
    <row r="210" spans="1:8" ht="12.75" customHeight="1">
      <c r="A210" s="26"/>
      <c r="B210" s="26"/>
      <c r="C210" s="26"/>
      <c r="D210" s="26"/>
      <c r="E210" s="26"/>
      <c r="F210" s="26"/>
      <c r="G210" s="58"/>
      <c r="H210" s="466"/>
    </row>
    <row r="211" spans="1:8" ht="12.75" customHeight="1">
      <c r="A211" s="26"/>
      <c r="B211" s="26"/>
      <c r="C211" s="26"/>
      <c r="D211" s="26"/>
      <c r="E211" s="26"/>
      <c r="F211" s="26"/>
      <c r="G211" s="58"/>
      <c r="H211" s="466"/>
    </row>
    <row r="212" spans="1:8" ht="12.75" customHeight="1">
      <c r="A212" s="26"/>
      <c r="B212" s="26"/>
      <c r="C212" s="26"/>
      <c r="D212" s="26"/>
      <c r="E212" s="26"/>
      <c r="F212" s="26"/>
      <c r="G212" s="58"/>
      <c r="H212" s="466"/>
    </row>
    <row r="213" spans="1:8" ht="12.75" customHeight="1">
      <c r="A213" s="26"/>
      <c r="B213" s="26"/>
      <c r="C213" s="26"/>
      <c r="D213" s="26"/>
      <c r="E213" s="26"/>
      <c r="F213" s="26"/>
      <c r="G213" s="58"/>
      <c r="H213" s="466"/>
    </row>
    <row r="214" spans="1:8" ht="12.75" customHeight="1">
      <c r="A214" s="26"/>
      <c r="B214" s="26"/>
      <c r="C214" s="26"/>
      <c r="D214" s="26"/>
      <c r="E214" s="26"/>
      <c r="F214" s="26"/>
      <c r="G214" s="58"/>
      <c r="H214" s="466"/>
    </row>
    <row r="215" spans="1:8" ht="12.75" customHeight="1">
      <c r="A215" s="26"/>
      <c r="B215" s="26"/>
      <c r="C215" s="26"/>
      <c r="D215" s="26"/>
      <c r="E215" s="26"/>
      <c r="F215" s="26"/>
      <c r="G215" s="58"/>
      <c r="H215" s="466"/>
    </row>
    <row r="216" spans="1:8" ht="12.75" customHeight="1">
      <c r="A216" s="26"/>
      <c r="B216" s="26"/>
      <c r="C216" s="26"/>
      <c r="D216" s="26"/>
      <c r="E216" s="26"/>
      <c r="F216" s="26"/>
      <c r="G216" s="58"/>
      <c r="H216" s="466"/>
    </row>
    <row r="217" spans="1:8" ht="12.75" customHeight="1">
      <c r="A217" s="26"/>
      <c r="B217" s="26"/>
      <c r="C217" s="26"/>
      <c r="D217" s="26"/>
      <c r="E217" s="26"/>
      <c r="F217" s="26"/>
      <c r="G217" s="58"/>
      <c r="H217" s="466"/>
    </row>
    <row r="218" spans="1:8" ht="12.75" customHeight="1">
      <c r="A218" s="26"/>
      <c r="B218" s="26"/>
      <c r="C218" s="26"/>
      <c r="D218" s="26"/>
      <c r="E218" s="26"/>
      <c r="F218" s="26"/>
      <c r="G218" s="58"/>
      <c r="H218" s="466"/>
    </row>
    <row r="219" spans="1:8" ht="12.75" customHeight="1">
      <c r="A219" s="26"/>
      <c r="B219" s="26"/>
      <c r="C219" s="26"/>
      <c r="D219" s="26"/>
      <c r="E219" s="26"/>
      <c r="F219" s="26"/>
      <c r="G219" s="58"/>
      <c r="H219" s="466"/>
    </row>
    <row r="220" spans="1:8" ht="12.75" customHeight="1">
      <c r="A220" s="26"/>
      <c r="B220" s="26"/>
      <c r="C220" s="26"/>
      <c r="D220" s="26"/>
      <c r="E220" s="26"/>
      <c r="F220" s="26"/>
      <c r="G220" s="58"/>
      <c r="H220" s="466"/>
    </row>
    <row r="221" spans="1:8" ht="12.75" customHeight="1">
      <c r="A221" s="26"/>
      <c r="B221" s="26"/>
      <c r="C221" s="26"/>
      <c r="D221" s="26"/>
      <c r="E221" s="26"/>
      <c r="F221" s="26"/>
      <c r="G221" s="58"/>
      <c r="H221" s="466"/>
    </row>
    <row r="222" spans="1:8" ht="12.75" customHeight="1">
      <c r="A222" s="26"/>
      <c r="B222" s="26"/>
      <c r="C222" s="26"/>
      <c r="D222" s="26"/>
      <c r="E222" s="26"/>
      <c r="F222" s="26"/>
      <c r="G222" s="58"/>
      <c r="H222" s="466"/>
    </row>
    <row r="223" spans="1:8" ht="12.75" customHeight="1">
      <c r="A223" s="26"/>
      <c r="B223" s="26"/>
      <c r="C223" s="26"/>
      <c r="D223" s="26"/>
      <c r="E223" s="26"/>
      <c r="F223" s="26"/>
      <c r="G223" s="58"/>
      <c r="H223" s="466"/>
    </row>
    <row r="224" spans="1:8" ht="12.75" customHeight="1">
      <c r="A224" s="26"/>
      <c r="B224" s="26"/>
      <c r="C224" s="26"/>
      <c r="D224" s="26"/>
      <c r="E224" s="26"/>
      <c r="F224" s="26"/>
      <c r="G224" s="58"/>
      <c r="H224" s="466"/>
    </row>
    <row r="225" spans="1:8" ht="12.75" customHeight="1">
      <c r="A225" s="26"/>
      <c r="B225" s="26"/>
      <c r="C225" s="26"/>
      <c r="D225" s="26"/>
      <c r="E225" s="26"/>
      <c r="F225" s="26"/>
      <c r="G225" s="58"/>
      <c r="H225" s="466"/>
    </row>
    <row r="226" spans="1:8" ht="12.75" customHeight="1">
      <c r="A226" s="26"/>
      <c r="B226" s="26"/>
      <c r="C226" s="26"/>
      <c r="D226" s="26"/>
      <c r="E226" s="26"/>
      <c r="F226" s="26"/>
      <c r="G226" s="58"/>
      <c r="H226" s="466"/>
    </row>
    <row r="227" spans="1:8" ht="12.75" customHeight="1">
      <c r="A227" s="26"/>
      <c r="B227" s="26"/>
      <c r="C227" s="26"/>
      <c r="D227" s="26"/>
      <c r="E227" s="26"/>
      <c r="F227" s="26"/>
      <c r="G227" s="58"/>
      <c r="H227" s="466"/>
    </row>
    <row r="228" spans="1:8" ht="12.75" customHeight="1">
      <c r="A228" s="26"/>
      <c r="B228" s="26"/>
      <c r="C228" s="26"/>
      <c r="D228" s="26"/>
      <c r="E228" s="26"/>
      <c r="F228" s="26"/>
      <c r="G228" s="58"/>
      <c r="H228" s="466"/>
    </row>
    <row r="229" spans="1:8" ht="12.75" customHeight="1">
      <c r="A229" s="26"/>
      <c r="B229" s="26"/>
      <c r="C229" s="26"/>
      <c r="D229" s="26"/>
      <c r="E229" s="26"/>
      <c r="F229" s="26"/>
      <c r="G229" s="58"/>
      <c r="H229" s="466"/>
    </row>
    <row r="230" spans="1:8" ht="12.75" customHeight="1">
      <c r="A230" s="26"/>
      <c r="B230" s="26"/>
      <c r="C230" s="26"/>
      <c r="D230" s="26"/>
      <c r="E230" s="26"/>
      <c r="F230" s="26"/>
      <c r="G230" s="58"/>
      <c r="H230" s="466"/>
    </row>
    <row r="231" spans="1:8" ht="12.75" customHeight="1">
      <c r="A231" s="26"/>
      <c r="B231" s="26"/>
      <c r="C231" s="26"/>
      <c r="D231" s="26"/>
      <c r="E231" s="26"/>
      <c r="F231" s="26"/>
      <c r="G231" s="58"/>
      <c r="H231" s="466"/>
    </row>
    <row r="232" spans="1:8" ht="12.75" customHeight="1">
      <c r="A232" s="26"/>
      <c r="B232" s="26"/>
      <c r="C232" s="26"/>
      <c r="D232" s="26"/>
      <c r="E232" s="26"/>
      <c r="F232" s="26"/>
      <c r="G232" s="58"/>
      <c r="H232" s="466"/>
    </row>
    <row r="233" spans="1:8" ht="12.75" customHeight="1">
      <c r="A233" s="26"/>
      <c r="B233" s="26"/>
      <c r="C233" s="26"/>
      <c r="D233" s="26"/>
      <c r="E233" s="26"/>
      <c r="F233" s="26"/>
      <c r="G233" s="58"/>
      <c r="H233" s="466"/>
    </row>
    <row r="234" spans="1:8" ht="12.75" customHeight="1">
      <c r="A234" s="26"/>
      <c r="B234" s="26"/>
      <c r="C234" s="26"/>
      <c r="D234" s="26"/>
      <c r="E234" s="26"/>
      <c r="F234" s="26"/>
      <c r="G234" s="58"/>
      <c r="H234" s="466"/>
    </row>
    <row r="235" spans="1:8" ht="12.75" customHeight="1">
      <c r="A235" s="26"/>
      <c r="B235" s="26"/>
      <c r="C235" s="26"/>
      <c r="D235" s="26"/>
      <c r="E235" s="26"/>
      <c r="F235" s="26"/>
      <c r="G235" s="58"/>
      <c r="H235" s="466"/>
    </row>
    <row r="236" spans="1:8" ht="12.75" customHeight="1">
      <c r="A236" s="26"/>
      <c r="B236" s="26"/>
      <c r="C236" s="26"/>
      <c r="D236" s="26"/>
      <c r="E236" s="26"/>
      <c r="F236" s="26"/>
      <c r="G236" s="58"/>
      <c r="H236" s="466"/>
    </row>
    <row r="237" spans="1:8" ht="12.75" customHeight="1">
      <c r="A237" s="26"/>
      <c r="B237" s="26"/>
      <c r="C237" s="26"/>
      <c r="D237" s="26"/>
      <c r="E237" s="26"/>
      <c r="F237" s="26"/>
      <c r="G237" s="58"/>
      <c r="H237" s="466"/>
    </row>
    <row r="238" spans="1:8" ht="12.75" customHeight="1">
      <c r="A238" s="26"/>
      <c r="B238" s="26"/>
      <c r="C238" s="26"/>
      <c r="D238" s="26"/>
      <c r="E238" s="26"/>
      <c r="F238" s="26"/>
      <c r="G238" s="58"/>
      <c r="H238" s="466"/>
    </row>
    <row r="239" spans="1:8" ht="12.75" customHeight="1">
      <c r="A239" s="26"/>
      <c r="B239" s="26"/>
      <c r="C239" s="26"/>
      <c r="D239" s="26"/>
      <c r="E239" s="26"/>
      <c r="F239" s="26"/>
      <c r="G239" s="58"/>
      <c r="H239" s="466"/>
    </row>
    <row r="240" spans="1:8" ht="12.75" customHeight="1">
      <c r="A240" s="26"/>
      <c r="B240" s="26"/>
      <c r="C240" s="26"/>
      <c r="D240" s="26"/>
      <c r="E240" s="26"/>
      <c r="F240" s="26"/>
      <c r="G240" s="58"/>
      <c r="H240" s="466"/>
    </row>
    <row r="241" spans="1:8" ht="12.75" customHeight="1">
      <c r="A241" s="26"/>
      <c r="B241" s="26"/>
      <c r="C241" s="26"/>
      <c r="D241" s="26"/>
      <c r="E241" s="26"/>
      <c r="F241" s="26"/>
      <c r="G241" s="58"/>
      <c r="H241" s="466"/>
    </row>
    <row r="242" spans="1:8" ht="12.75" customHeight="1">
      <c r="A242" s="26"/>
      <c r="B242" s="26"/>
      <c r="C242" s="26"/>
      <c r="D242" s="26"/>
      <c r="E242" s="26"/>
      <c r="F242" s="26"/>
      <c r="G242" s="58"/>
      <c r="H242" s="466"/>
    </row>
    <row r="243" spans="1:8" ht="12.75" customHeight="1">
      <c r="A243" s="26"/>
      <c r="B243" s="26"/>
      <c r="C243" s="26"/>
      <c r="D243" s="26"/>
      <c r="E243" s="26"/>
      <c r="F243" s="26"/>
      <c r="G243" s="58"/>
      <c r="H243" s="466"/>
    </row>
    <row r="244" spans="1:8" ht="12.75" customHeight="1">
      <c r="A244" s="26"/>
      <c r="B244" s="26"/>
      <c r="C244" s="26"/>
      <c r="D244" s="26"/>
      <c r="E244" s="26"/>
      <c r="F244" s="26"/>
      <c r="G244" s="58"/>
      <c r="H244" s="466"/>
    </row>
    <row r="245" spans="1:8" ht="12.75" customHeight="1">
      <c r="A245" s="26"/>
      <c r="B245" s="26"/>
      <c r="C245" s="26"/>
      <c r="D245" s="26"/>
      <c r="E245" s="26"/>
      <c r="F245" s="26"/>
      <c r="G245" s="58"/>
      <c r="H245" s="466"/>
    </row>
    <row r="246" spans="1:8" ht="12.75" customHeight="1">
      <c r="A246" s="26"/>
      <c r="B246" s="26"/>
      <c r="C246" s="26"/>
      <c r="D246" s="26"/>
      <c r="E246" s="26"/>
      <c r="F246" s="26"/>
      <c r="G246" s="58"/>
      <c r="H246" s="466"/>
    </row>
    <row r="247" spans="1:8" ht="12.75" customHeight="1">
      <c r="A247" s="26"/>
      <c r="B247" s="26"/>
      <c r="C247" s="26"/>
      <c r="D247" s="26"/>
      <c r="E247" s="26"/>
      <c r="F247" s="26"/>
      <c r="G247" s="58"/>
      <c r="H247" s="466"/>
    </row>
    <row r="248" spans="1:8" ht="12.75" customHeight="1">
      <c r="A248" s="26"/>
      <c r="B248" s="26"/>
      <c r="C248" s="26"/>
      <c r="D248" s="26"/>
      <c r="E248" s="26"/>
      <c r="F248" s="26"/>
      <c r="G248" s="58"/>
      <c r="H248" s="466"/>
    </row>
    <row r="249" spans="1:8" ht="12.75" customHeight="1">
      <c r="A249" s="26"/>
      <c r="B249" s="26"/>
      <c r="C249" s="26"/>
      <c r="D249" s="26"/>
      <c r="E249" s="26"/>
      <c r="F249" s="26"/>
      <c r="G249" s="58"/>
      <c r="H249" s="466"/>
    </row>
    <row r="250" spans="1:8" ht="12.75" customHeight="1">
      <c r="A250" s="26"/>
      <c r="B250" s="26"/>
      <c r="C250" s="26"/>
      <c r="D250" s="26"/>
      <c r="E250" s="26"/>
      <c r="F250" s="26"/>
      <c r="G250" s="58"/>
      <c r="H250" s="466"/>
    </row>
    <row r="251" spans="1:8" ht="12.75" customHeight="1">
      <c r="A251" s="26"/>
      <c r="B251" s="26"/>
      <c r="C251" s="26"/>
      <c r="D251" s="26"/>
      <c r="E251" s="26"/>
      <c r="F251" s="26"/>
      <c r="G251" s="58"/>
      <c r="H251" s="466"/>
    </row>
    <row r="252" spans="1:8" ht="12.75" customHeight="1">
      <c r="A252" s="26"/>
      <c r="B252" s="26"/>
      <c r="C252" s="26"/>
      <c r="D252" s="26"/>
      <c r="E252" s="26"/>
      <c r="F252" s="26"/>
      <c r="G252" s="58"/>
      <c r="H252" s="466"/>
    </row>
    <row r="253" spans="1:8" ht="12.75" customHeight="1">
      <c r="A253" s="26"/>
      <c r="B253" s="26"/>
      <c r="C253" s="26"/>
      <c r="D253" s="26"/>
      <c r="E253" s="26"/>
      <c r="F253" s="26"/>
      <c r="G253" s="58"/>
      <c r="H253" s="466"/>
    </row>
    <row r="254" spans="1:8" ht="12.75" customHeight="1">
      <c r="A254" s="26"/>
      <c r="B254" s="26"/>
      <c r="C254" s="26"/>
      <c r="D254" s="26"/>
      <c r="E254" s="26"/>
      <c r="F254" s="26"/>
      <c r="G254" s="58"/>
      <c r="H254" s="466"/>
    </row>
    <row r="255" spans="1:8" ht="12.75" customHeight="1">
      <c r="A255" s="26"/>
      <c r="B255" s="26"/>
      <c r="C255" s="26"/>
      <c r="D255" s="26"/>
      <c r="E255" s="26"/>
      <c r="F255" s="26"/>
      <c r="G255" s="58"/>
      <c r="H255" s="466"/>
    </row>
    <row r="256" spans="1:8" ht="12.75" customHeight="1">
      <c r="A256" s="26"/>
      <c r="B256" s="26"/>
      <c r="C256" s="26"/>
      <c r="D256" s="26"/>
      <c r="E256" s="26"/>
      <c r="F256" s="26"/>
      <c r="G256" s="58"/>
      <c r="H256" s="466"/>
    </row>
    <row r="257" spans="1:8" ht="12.75" customHeight="1">
      <c r="A257" s="26"/>
      <c r="B257" s="26"/>
      <c r="C257" s="26"/>
      <c r="D257" s="26"/>
      <c r="E257" s="26"/>
      <c r="F257" s="26"/>
      <c r="G257" s="58"/>
      <c r="H257" s="466"/>
    </row>
    <row r="258" spans="1:8" ht="12.75" customHeight="1">
      <c r="A258" s="26"/>
      <c r="B258" s="26"/>
      <c r="C258" s="26"/>
      <c r="D258" s="26"/>
      <c r="E258" s="26"/>
      <c r="F258" s="26"/>
      <c r="G258" s="58"/>
      <c r="H258" s="466"/>
    </row>
    <row r="259" spans="1:8" ht="12.75" customHeight="1">
      <c r="A259" s="26"/>
      <c r="B259" s="26"/>
      <c r="C259" s="26"/>
      <c r="D259" s="26"/>
      <c r="E259" s="26"/>
      <c r="F259" s="26"/>
      <c r="G259" s="58"/>
      <c r="H259" s="466"/>
    </row>
    <row r="260" spans="1:8" ht="12.75" customHeight="1">
      <c r="A260" s="26"/>
      <c r="B260" s="26"/>
      <c r="C260" s="26"/>
      <c r="D260" s="26"/>
      <c r="E260" s="26"/>
      <c r="F260" s="26"/>
      <c r="G260" s="58"/>
      <c r="H260" s="466"/>
    </row>
    <row r="261" spans="1:8" ht="12.75" customHeight="1">
      <c r="A261" s="26"/>
      <c r="B261" s="26"/>
      <c r="C261" s="26"/>
      <c r="D261" s="26"/>
      <c r="E261" s="26"/>
      <c r="F261" s="26"/>
      <c r="G261" s="58"/>
      <c r="H261" s="466"/>
    </row>
    <row r="262" spans="1:8" ht="12.75" customHeight="1">
      <c r="A262" s="26"/>
      <c r="B262" s="26"/>
      <c r="C262" s="26"/>
      <c r="D262" s="26"/>
      <c r="E262" s="26"/>
      <c r="F262" s="26"/>
      <c r="G262" s="58"/>
      <c r="H262" s="466"/>
    </row>
    <row r="263" spans="1:8" ht="12.75" customHeight="1">
      <c r="A263" s="26"/>
      <c r="B263" s="26"/>
      <c r="C263" s="26"/>
      <c r="D263" s="26"/>
      <c r="E263" s="26"/>
      <c r="F263" s="26"/>
      <c r="G263" s="58"/>
      <c r="H263" s="466"/>
    </row>
    <row r="264" spans="1:8" ht="12.75" customHeight="1">
      <c r="A264" s="26"/>
      <c r="B264" s="26"/>
      <c r="C264" s="26"/>
      <c r="D264" s="26"/>
      <c r="E264" s="26"/>
      <c r="F264" s="26"/>
      <c r="G264" s="58"/>
      <c r="H264" s="466"/>
    </row>
    <row r="265" spans="1:8" ht="12.75" customHeight="1">
      <c r="A265" s="26"/>
      <c r="B265" s="26"/>
      <c r="C265" s="26"/>
      <c r="D265" s="26"/>
      <c r="E265" s="26"/>
      <c r="F265" s="26"/>
      <c r="G265" s="58"/>
      <c r="H265" s="466"/>
    </row>
    <row r="266" spans="1:8" ht="12.75" customHeight="1">
      <c r="A266" s="26"/>
      <c r="B266" s="26"/>
      <c r="C266" s="26"/>
      <c r="D266" s="26"/>
      <c r="E266" s="26"/>
      <c r="F266" s="26"/>
      <c r="G266" s="58"/>
      <c r="H266" s="466"/>
    </row>
    <row r="267" spans="1:8" ht="12.75" customHeight="1">
      <c r="A267" s="26"/>
      <c r="B267" s="26"/>
      <c r="C267" s="26"/>
      <c r="D267" s="26"/>
      <c r="E267" s="26"/>
      <c r="F267" s="26"/>
      <c r="G267" s="58"/>
      <c r="H267" s="466"/>
    </row>
    <row r="268" spans="1:8" ht="12.75" customHeight="1">
      <c r="A268" s="26"/>
      <c r="B268" s="26"/>
      <c r="C268" s="26"/>
      <c r="D268" s="26"/>
      <c r="E268" s="26"/>
      <c r="F268" s="26"/>
      <c r="G268" s="58"/>
      <c r="H268" s="466"/>
    </row>
    <row r="269" spans="1:8" ht="12.75" customHeight="1">
      <c r="A269" s="26"/>
      <c r="B269" s="26"/>
      <c r="C269" s="26"/>
      <c r="D269" s="26"/>
      <c r="E269" s="26"/>
      <c r="F269" s="26"/>
      <c r="G269" s="58"/>
      <c r="H269" s="466"/>
    </row>
    <row r="270" spans="1:8" ht="12.75" customHeight="1">
      <c r="A270" s="26"/>
      <c r="B270" s="26"/>
      <c r="C270" s="26"/>
      <c r="D270" s="26"/>
      <c r="E270" s="26"/>
      <c r="F270" s="26"/>
      <c r="G270" s="58"/>
      <c r="H270" s="466"/>
    </row>
    <row r="271" spans="1:8" ht="12.75" customHeight="1">
      <c r="A271" s="26"/>
      <c r="B271" s="26"/>
      <c r="C271" s="26"/>
      <c r="D271" s="26"/>
      <c r="E271" s="26"/>
      <c r="F271" s="26"/>
      <c r="G271" s="58"/>
      <c r="H271" s="466"/>
    </row>
    <row r="272" spans="1:8" ht="12.75" customHeight="1">
      <c r="A272" s="26"/>
      <c r="B272" s="26"/>
      <c r="C272" s="26"/>
      <c r="D272" s="26"/>
      <c r="E272" s="26"/>
      <c r="F272" s="26"/>
      <c r="G272" s="58"/>
      <c r="H272" s="466"/>
    </row>
    <row r="273" spans="1:8" ht="12.75" customHeight="1">
      <c r="A273" s="26"/>
      <c r="B273" s="26"/>
      <c r="C273" s="26"/>
      <c r="D273" s="26"/>
      <c r="E273" s="26"/>
      <c r="F273" s="26"/>
      <c r="G273" s="58"/>
      <c r="H273" s="466"/>
    </row>
    <row r="274" spans="1:8" ht="12.75" customHeight="1">
      <c r="A274" s="26"/>
      <c r="B274" s="26"/>
      <c r="C274" s="26"/>
      <c r="D274" s="26"/>
      <c r="E274" s="26"/>
      <c r="F274" s="26"/>
      <c r="G274" s="58"/>
      <c r="H274" s="466"/>
    </row>
    <row r="275" spans="1:8" ht="12.75" customHeight="1">
      <c r="A275" s="26"/>
      <c r="B275" s="26"/>
      <c r="C275" s="26"/>
      <c r="D275" s="26"/>
      <c r="E275" s="26"/>
      <c r="F275" s="26"/>
      <c r="G275" s="58"/>
      <c r="H275" s="466"/>
    </row>
    <row r="276" spans="1:8" ht="12.75" customHeight="1">
      <c r="A276" s="26"/>
      <c r="B276" s="26"/>
      <c r="C276" s="26"/>
      <c r="D276" s="26"/>
      <c r="E276" s="26"/>
      <c r="F276" s="26"/>
      <c r="G276" s="58"/>
      <c r="H276" s="466"/>
    </row>
    <row r="277" spans="1:8" ht="12.75" customHeight="1">
      <c r="A277" s="26"/>
      <c r="B277" s="26"/>
      <c r="C277" s="26"/>
      <c r="D277" s="26"/>
      <c r="E277" s="26"/>
      <c r="F277" s="26"/>
      <c r="G277" s="58"/>
      <c r="H277" s="466"/>
    </row>
    <row r="278" spans="1:8" ht="12.75" customHeight="1">
      <c r="A278" s="26"/>
      <c r="B278" s="26"/>
      <c r="C278" s="26"/>
      <c r="D278" s="26"/>
      <c r="E278" s="26"/>
      <c r="F278" s="26"/>
      <c r="G278" s="58"/>
      <c r="H278" s="466"/>
    </row>
    <row r="279" spans="1:8" ht="12.75" customHeight="1">
      <c r="A279" s="26"/>
      <c r="B279" s="26"/>
      <c r="C279" s="26"/>
      <c r="D279" s="26"/>
      <c r="E279" s="26"/>
      <c r="F279" s="26"/>
      <c r="G279" s="58"/>
      <c r="H279" s="466"/>
    </row>
    <row r="280" spans="1:8" ht="12.75" customHeight="1">
      <c r="A280" s="26"/>
      <c r="B280" s="26"/>
      <c r="C280" s="26"/>
      <c r="D280" s="26"/>
      <c r="E280" s="26"/>
      <c r="F280" s="26"/>
      <c r="G280" s="58"/>
      <c r="H280" s="466"/>
    </row>
    <row r="281" spans="1:8" ht="12.75" customHeight="1">
      <c r="A281" s="26"/>
      <c r="B281" s="26"/>
      <c r="C281" s="26"/>
      <c r="D281" s="26"/>
      <c r="E281" s="26"/>
      <c r="F281" s="26"/>
      <c r="G281" s="58"/>
      <c r="H281" s="466"/>
    </row>
    <row r="282" spans="1:8" ht="12.75" customHeight="1">
      <c r="A282" s="26"/>
      <c r="B282" s="26"/>
      <c r="C282" s="26"/>
      <c r="D282" s="26"/>
      <c r="E282" s="26"/>
      <c r="F282" s="26"/>
      <c r="G282" s="58"/>
      <c r="H282" s="466"/>
    </row>
    <row r="283" spans="1:8" ht="12.75" customHeight="1">
      <c r="A283" s="26"/>
      <c r="B283" s="26"/>
      <c r="C283" s="26"/>
      <c r="D283" s="26"/>
      <c r="E283" s="26"/>
      <c r="F283" s="26"/>
      <c r="G283" s="58"/>
      <c r="H283" s="466"/>
    </row>
    <row r="284" spans="1:8" ht="12.75" customHeight="1">
      <c r="A284" s="26"/>
      <c r="B284" s="26"/>
      <c r="C284" s="26"/>
      <c r="D284" s="26"/>
      <c r="E284" s="26"/>
      <c r="F284" s="26"/>
      <c r="G284" s="58"/>
      <c r="H284" s="466"/>
    </row>
    <row r="285" spans="1:8" ht="12.75" customHeight="1">
      <c r="A285" s="26"/>
      <c r="B285" s="26"/>
      <c r="C285" s="26"/>
      <c r="D285" s="26"/>
      <c r="E285" s="26"/>
      <c r="F285" s="26"/>
      <c r="G285" s="58"/>
      <c r="H285" s="466"/>
    </row>
    <row r="286" spans="1:8" ht="12.75" customHeight="1">
      <c r="A286" s="26"/>
      <c r="B286" s="26"/>
      <c r="C286" s="26"/>
      <c r="D286" s="26"/>
      <c r="E286" s="26"/>
      <c r="F286" s="26"/>
      <c r="G286" s="58"/>
      <c r="H286" s="466"/>
    </row>
    <row r="287" spans="1:8" ht="12.75" customHeight="1">
      <c r="A287" s="26"/>
      <c r="B287" s="26"/>
      <c r="C287" s="26"/>
      <c r="D287" s="26"/>
      <c r="E287" s="26"/>
      <c r="F287" s="26"/>
      <c r="G287" s="58"/>
      <c r="H287" s="466"/>
    </row>
    <row r="288" spans="1:8" ht="12.75" customHeight="1">
      <c r="A288" s="26"/>
      <c r="B288" s="26"/>
      <c r="C288" s="26"/>
      <c r="D288" s="26"/>
      <c r="E288" s="26"/>
      <c r="F288" s="26"/>
      <c r="G288" s="58"/>
      <c r="H288" s="466"/>
    </row>
    <row r="289" spans="1:8" ht="12.75" customHeight="1">
      <c r="A289" s="26"/>
      <c r="B289" s="26"/>
      <c r="C289" s="26"/>
      <c r="D289" s="26"/>
      <c r="E289" s="26"/>
      <c r="F289" s="26"/>
      <c r="G289" s="58"/>
      <c r="H289" s="466"/>
    </row>
    <row r="290" spans="1:8" ht="12.75" customHeight="1">
      <c r="A290" s="26"/>
      <c r="B290" s="26"/>
      <c r="C290" s="26"/>
      <c r="D290" s="26"/>
      <c r="E290" s="26"/>
      <c r="F290" s="26"/>
      <c r="G290" s="58"/>
      <c r="H290" s="466"/>
    </row>
    <row r="291" spans="1:8" ht="12.75" customHeight="1">
      <c r="A291" s="26"/>
      <c r="B291" s="26"/>
      <c r="C291" s="26"/>
      <c r="D291" s="26"/>
      <c r="E291" s="26"/>
      <c r="F291" s="26"/>
      <c r="G291" s="58"/>
      <c r="H291" s="466"/>
    </row>
    <row r="292" spans="1:8" ht="12.75" customHeight="1">
      <c r="A292" s="26"/>
      <c r="B292" s="26"/>
      <c r="C292" s="26"/>
      <c r="D292" s="26"/>
      <c r="E292" s="26"/>
      <c r="F292" s="26"/>
      <c r="G292" s="58"/>
      <c r="H292" s="466"/>
    </row>
    <row r="293" spans="1:8" ht="12.75" customHeight="1">
      <c r="A293" s="26"/>
      <c r="B293" s="26"/>
      <c r="C293" s="26"/>
      <c r="D293" s="26"/>
      <c r="E293" s="26"/>
      <c r="F293" s="26"/>
      <c r="G293" s="58"/>
      <c r="H293" s="466"/>
    </row>
    <row r="294" spans="1:8" ht="12.75" customHeight="1">
      <c r="A294" s="26"/>
      <c r="B294" s="26"/>
      <c r="C294" s="26"/>
      <c r="D294" s="26"/>
      <c r="E294" s="26"/>
      <c r="F294" s="26"/>
      <c r="G294" s="58"/>
      <c r="H294" s="466"/>
    </row>
    <row r="295" spans="1:8" ht="12.75" customHeight="1">
      <c r="A295" s="26"/>
      <c r="B295" s="26"/>
      <c r="C295" s="26"/>
      <c r="D295" s="26"/>
      <c r="E295" s="26"/>
      <c r="F295" s="26"/>
      <c r="G295" s="58"/>
      <c r="H295" s="466"/>
    </row>
    <row r="296" spans="1:8" ht="12.75" customHeight="1">
      <c r="A296" s="26"/>
      <c r="B296" s="26"/>
      <c r="C296" s="26"/>
      <c r="D296" s="26"/>
      <c r="E296" s="26"/>
      <c r="F296" s="26"/>
      <c r="G296" s="58"/>
      <c r="H296" s="466"/>
    </row>
    <row r="297" spans="1:8" ht="12.75" customHeight="1">
      <c r="A297" s="26"/>
      <c r="B297" s="26"/>
      <c r="C297" s="26"/>
      <c r="D297" s="26"/>
      <c r="E297" s="26"/>
      <c r="F297" s="26"/>
      <c r="G297" s="58"/>
      <c r="H297" s="466"/>
    </row>
    <row r="298" spans="1:8" ht="12.75" customHeight="1">
      <c r="A298" s="26"/>
      <c r="B298" s="26"/>
      <c r="C298" s="26"/>
      <c r="D298" s="26"/>
      <c r="E298" s="26"/>
      <c r="F298" s="26"/>
      <c r="G298" s="58"/>
      <c r="H298" s="466"/>
    </row>
    <row r="299" spans="1:8" ht="12.75" customHeight="1">
      <c r="A299" s="26"/>
      <c r="B299" s="26"/>
      <c r="C299" s="26"/>
      <c r="D299" s="26"/>
      <c r="E299" s="26"/>
      <c r="F299" s="26"/>
      <c r="G299" s="58"/>
      <c r="H299" s="466"/>
    </row>
    <row r="300" spans="1:8" ht="12.75" customHeight="1">
      <c r="A300" s="26"/>
      <c r="B300" s="26"/>
      <c r="C300" s="26"/>
      <c r="D300" s="26"/>
      <c r="E300" s="26"/>
      <c r="F300" s="26"/>
      <c r="G300" s="58"/>
      <c r="H300" s="466"/>
    </row>
    <row r="301" spans="1:8" ht="12.75" customHeight="1">
      <c r="A301" s="26"/>
      <c r="B301" s="26"/>
      <c r="C301" s="26"/>
      <c r="D301" s="26"/>
      <c r="E301" s="26"/>
      <c r="F301" s="26"/>
      <c r="G301" s="58"/>
      <c r="H301" s="466"/>
    </row>
    <row r="302" spans="1:8" ht="12.75" customHeight="1">
      <c r="A302" s="26"/>
      <c r="B302" s="26"/>
      <c r="C302" s="26"/>
      <c r="D302" s="26"/>
      <c r="E302" s="26"/>
      <c r="F302" s="26"/>
      <c r="G302" s="58"/>
      <c r="H302" s="466"/>
    </row>
    <row r="303" spans="1:8" ht="12.75" customHeight="1">
      <c r="A303" s="26"/>
      <c r="B303" s="26"/>
      <c r="C303" s="26"/>
      <c r="D303" s="26"/>
      <c r="E303" s="26"/>
      <c r="F303" s="26"/>
      <c r="G303" s="58"/>
      <c r="H303" s="466"/>
    </row>
    <row r="304" spans="1:8" ht="12.75" customHeight="1">
      <c r="A304" s="26"/>
      <c r="B304" s="26"/>
      <c r="C304" s="26"/>
      <c r="D304" s="26"/>
      <c r="E304" s="26"/>
      <c r="F304" s="26"/>
      <c r="G304" s="58"/>
      <c r="H304" s="466"/>
    </row>
    <row r="305" spans="1:8" ht="12.75" customHeight="1">
      <c r="A305" s="26"/>
      <c r="B305" s="26"/>
      <c r="C305" s="26"/>
      <c r="D305" s="26"/>
      <c r="E305" s="26"/>
      <c r="F305" s="26"/>
      <c r="G305" s="58"/>
      <c r="H305" s="466"/>
    </row>
    <row r="306" spans="1:8" ht="12.75" customHeight="1">
      <c r="A306" s="26"/>
      <c r="B306" s="26"/>
      <c r="C306" s="26"/>
      <c r="D306" s="26"/>
      <c r="E306" s="26"/>
      <c r="F306" s="26"/>
      <c r="G306" s="58"/>
      <c r="H306" s="466"/>
    </row>
    <row r="307" spans="1:8" ht="12.75" customHeight="1">
      <c r="A307" s="26"/>
      <c r="B307" s="26"/>
      <c r="C307" s="26"/>
      <c r="D307" s="26"/>
      <c r="E307" s="26"/>
      <c r="F307" s="26"/>
      <c r="G307" s="58"/>
      <c r="H307" s="466"/>
    </row>
    <row r="308" spans="1:8" ht="12.75" customHeight="1">
      <c r="A308" s="26"/>
      <c r="B308" s="26"/>
      <c r="C308" s="26"/>
      <c r="D308" s="26"/>
      <c r="E308" s="26"/>
      <c r="F308" s="26"/>
      <c r="G308" s="58"/>
      <c r="H308" s="466"/>
    </row>
    <row r="309" spans="1:8" ht="12.75" customHeight="1">
      <c r="A309" s="26"/>
      <c r="B309" s="26"/>
      <c r="C309" s="26"/>
      <c r="D309" s="26"/>
      <c r="E309" s="26"/>
      <c r="F309" s="26"/>
      <c r="G309" s="58"/>
      <c r="H309" s="466"/>
    </row>
    <row r="310" spans="1:8" ht="12.75" customHeight="1">
      <c r="A310" s="26"/>
      <c r="B310" s="26"/>
      <c r="C310" s="26"/>
      <c r="D310" s="26"/>
      <c r="E310" s="26"/>
      <c r="F310" s="26"/>
      <c r="G310" s="58"/>
      <c r="H310" s="466"/>
    </row>
    <row r="311" spans="1:8" ht="12.75" customHeight="1">
      <c r="A311" s="26"/>
      <c r="B311" s="26"/>
      <c r="C311" s="26"/>
      <c r="D311" s="26"/>
      <c r="E311" s="26"/>
      <c r="F311" s="26"/>
      <c r="G311" s="58"/>
      <c r="H311" s="466"/>
    </row>
    <row r="312" spans="1:8" ht="12.75" customHeight="1">
      <c r="A312" s="26"/>
      <c r="B312" s="26"/>
      <c r="C312" s="26"/>
      <c r="D312" s="26"/>
      <c r="E312" s="26"/>
      <c r="F312" s="26"/>
      <c r="G312" s="58"/>
      <c r="H312" s="466"/>
    </row>
    <row r="313" spans="1:8" ht="12.75" customHeight="1">
      <c r="A313" s="26"/>
      <c r="B313" s="26"/>
      <c r="C313" s="26"/>
      <c r="D313" s="26"/>
      <c r="E313" s="26"/>
      <c r="F313" s="26"/>
      <c r="G313" s="58"/>
      <c r="H313" s="466"/>
    </row>
    <row r="314" spans="1:8" ht="12.75" customHeight="1">
      <c r="A314" s="26"/>
      <c r="B314" s="26"/>
      <c r="C314" s="26"/>
      <c r="D314" s="26"/>
      <c r="E314" s="26"/>
      <c r="F314" s="26"/>
      <c r="G314" s="58"/>
      <c r="H314" s="466"/>
    </row>
    <row r="315" spans="1:8" ht="12.75" customHeight="1">
      <c r="A315" s="26"/>
      <c r="B315" s="26"/>
      <c r="C315" s="26"/>
      <c r="D315" s="26"/>
      <c r="E315" s="26"/>
      <c r="F315" s="26"/>
      <c r="G315" s="58"/>
      <c r="H315" s="466"/>
    </row>
    <row r="316" spans="1:8" ht="12.75" customHeight="1">
      <c r="A316" s="26"/>
      <c r="B316" s="26"/>
      <c r="C316" s="26"/>
      <c r="D316" s="26"/>
      <c r="E316" s="26"/>
      <c r="F316" s="26"/>
      <c r="G316" s="58"/>
      <c r="H316" s="466"/>
    </row>
    <row r="317" spans="1:8" ht="12.75" customHeight="1">
      <c r="A317" s="26"/>
      <c r="B317" s="26"/>
      <c r="C317" s="26"/>
      <c r="D317" s="26"/>
      <c r="E317" s="26"/>
      <c r="F317" s="26"/>
      <c r="G317" s="58"/>
      <c r="H317" s="466"/>
    </row>
    <row r="318" spans="1:8" ht="12.75" customHeight="1">
      <c r="A318" s="26"/>
      <c r="B318" s="26"/>
      <c r="C318" s="26"/>
      <c r="D318" s="26"/>
      <c r="E318" s="26"/>
      <c r="F318" s="26"/>
      <c r="G318" s="58"/>
      <c r="H318" s="466"/>
    </row>
    <row r="319" spans="1:8" ht="12.75" customHeight="1">
      <c r="A319" s="26"/>
      <c r="B319" s="26"/>
      <c r="C319" s="26"/>
      <c r="D319" s="26"/>
      <c r="E319" s="26"/>
      <c r="F319" s="26"/>
      <c r="G319" s="58"/>
      <c r="H319" s="466"/>
    </row>
    <row r="320" spans="1:8" ht="12.75" customHeight="1">
      <c r="A320" s="26"/>
      <c r="B320" s="26"/>
      <c r="C320" s="26"/>
      <c r="D320" s="26"/>
      <c r="E320" s="26"/>
      <c r="F320" s="26"/>
      <c r="G320" s="58"/>
      <c r="H320" s="466"/>
    </row>
    <row r="321" spans="1:8" ht="12.75" customHeight="1">
      <c r="A321" s="26"/>
      <c r="B321" s="26"/>
      <c r="C321" s="26"/>
      <c r="D321" s="26"/>
      <c r="E321" s="26"/>
      <c r="F321" s="26"/>
      <c r="G321" s="58"/>
      <c r="H321" s="466"/>
    </row>
    <row r="322" spans="1:8" ht="12.75" customHeight="1">
      <c r="A322" s="26"/>
      <c r="B322" s="26"/>
      <c r="C322" s="26"/>
      <c r="D322" s="26"/>
      <c r="E322" s="26"/>
      <c r="F322" s="26"/>
      <c r="G322" s="58"/>
      <c r="H322" s="466"/>
    </row>
    <row r="323" spans="1:8" ht="12.75" customHeight="1">
      <c r="A323" s="26"/>
      <c r="B323" s="26"/>
      <c r="C323" s="26"/>
      <c r="D323" s="26"/>
      <c r="E323" s="26"/>
      <c r="F323" s="26"/>
      <c r="G323" s="58"/>
      <c r="H323" s="466"/>
    </row>
    <row r="324" spans="1:8" ht="12.75" customHeight="1">
      <c r="A324" s="26"/>
      <c r="B324" s="26"/>
      <c r="C324" s="26"/>
      <c r="D324" s="26"/>
      <c r="E324" s="26"/>
      <c r="F324" s="26"/>
      <c r="G324" s="58"/>
      <c r="H324" s="466"/>
    </row>
    <row r="325" spans="1:8" ht="12.75" customHeight="1">
      <c r="A325" s="26"/>
      <c r="B325" s="26"/>
      <c r="C325" s="26"/>
      <c r="D325" s="26"/>
      <c r="E325" s="26"/>
      <c r="F325" s="26"/>
      <c r="G325" s="58"/>
      <c r="H325" s="466"/>
    </row>
    <row r="326" spans="1:8" ht="12.75" customHeight="1">
      <c r="A326" s="26"/>
      <c r="B326" s="26"/>
      <c r="C326" s="26"/>
      <c r="D326" s="26"/>
      <c r="E326" s="26"/>
      <c r="F326" s="26"/>
      <c r="G326" s="58"/>
      <c r="H326" s="466"/>
    </row>
    <row r="327" spans="1:8" ht="12.75" customHeight="1">
      <c r="A327" s="26"/>
      <c r="B327" s="26"/>
      <c r="C327" s="26"/>
      <c r="D327" s="26"/>
      <c r="E327" s="26"/>
      <c r="F327" s="26"/>
      <c r="G327" s="58"/>
      <c r="H327" s="466"/>
    </row>
    <row r="328" spans="1:8" ht="12.75" customHeight="1">
      <c r="A328" s="26"/>
      <c r="B328" s="26"/>
      <c r="C328" s="26"/>
      <c r="D328" s="26"/>
      <c r="E328" s="26"/>
      <c r="F328" s="26"/>
      <c r="G328" s="58"/>
      <c r="H328" s="466"/>
    </row>
    <row r="329" spans="1:8" ht="12.75" customHeight="1">
      <c r="A329" s="26"/>
      <c r="B329" s="26"/>
      <c r="C329" s="26"/>
      <c r="D329" s="26"/>
      <c r="E329" s="26"/>
      <c r="F329" s="26"/>
      <c r="G329" s="58"/>
      <c r="H329" s="466"/>
    </row>
    <row r="330" spans="1:8" ht="12.75" customHeight="1">
      <c r="A330" s="26"/>
      <c r="B330" s="26"/>
      <c r="C330" s="26"/>
      <c r="D330" s="26"/>
      <c r="E330" s="26"/>
      <c r="F330" s="26"/>
      <c r="G330" s="58"/>
      <c r="H330" s="466"/>
    </row>
    <row r="331" spans="1:8" ht="12.75" customHeight="1">
      <c r="A331" s="26"/>
      <c r="B331" s="26"/>
      <c r="C331" s="26"/>
      <c r="D331" s="26"/>
      <c r="E331" s="26"/>
      <c r="F331" s="26"/>
      <c r="G331" s="58"/>
      <c r="H331" s="466"/>
    </row>
    <row r="332" spans="1:8" ht="12.75" customHeight="1">
      <c r="A332" s="26"/>
      <c r="B332" s="26"/>
      <c r="C332" s="26"/>
      <c r="D332" s="26"/>
      <c r="E332" s="26"/>
      <c r="F332" s="26"/>
      <c r="G332" s="58"/>
      <c r="H332" s="466"/>
    </row>
    <row r="333" spans="1:8" ht="12.75" customHeight="1">
      <c r="A333" s="26"/>
      <c r="B333" s="26"/>
      <c r="C333" s="26"/>
      <c r="D333" s="26"/>
      <c r="E333" s="26"/>
      <c r="F333" s="26"/>
      <c r="G333" s="58"/>
      <c r="H333" s="466"/>
    </row>
    <row r="334" spans="1:8" ht="12.75" customHeight="1">
      <c r="A334" s="26"/>
      <c r="B334" s="26"/>
      <c r="C334" s="26"/>
      <c r="D334" s="26"/>
      <c r="E334" s="26"/>
      <c r="F334" s="26"/>
      <c r="G334" s="58"/>
      <c r="H334" s="466"/>
    </row>
    <row r="335" spans="1:8" ht="12.75" customHeight="1">
      <c r="A335" s="26"/>
      <c r="B335" s="26"/>
      <c r="C335" s="26"/>
      <c r="D335" s="26"/>
      <c r="E335" s="26"/>
      <c r="F335" s="26"/>
      <c r="G335" s="58"/>
      <c r="H335" s="466"/>
    </row>
    <row r="336" spans="1:8" ht="12.75" customHeight="1">
      <c r="A336" s="26"/>
      <c r="B336" s="26"/>
      <c r="C336" s="26"/>
      <c r="D336" s="26"/>
      <c r="E336" s="26"/>
      <c r="F336" s="26"/>
      <c r="G336" s="58"/>
      <c r="H336" s="466"/>
    </row>
    <row r="337" spans="1:8" ht="12.75" customHeight="1">
      <c r="A337" s="26"/>
      <c r="B337" s="26"/>
      <c r="C337" s="26"/>
      <c r="D337" s="26"/>
      <c r="E337" s="26"/>
      <c r="F337" s="26"/>
      <c r="G337" s="58"/>
      <c r="H337" s="466"/>
    </row>
    <row r="338" spans="1:8" ht="12.75" customHeight="1">
      <c r="A338" s="26"/>
      <c r="B338" s="26"/>
      <c r="C338" s="26"/>
      <c r="D338" s="26"/>
      <c r="E338" s="26"/>
      <c r="F338" s="26"/>
      <c r="G338" s="58"/>
      <c r="H338" s="466"/>
    </row>
    <row r="339" spans="1:8" ht="12.75" customHeight="1">
      <c r="A339" s="26"/>
      <c r="B339" s="26"/>
      <c r="C339" s="26"/>
      <c r="D339" s="26"/>
      <c r="E339" s="26"/>
      <c r="F339" s="26"/>
      <c r="G339" s="58"/>
      <c r="H339" s="466"/>
    </row>
    <row r="340" spans="1:8" ht="12.75" customHeight="1">
      <c r="A340" s="26"/>
      <c r="B340" s="26"/>
      <c r="C340" s="26"/>
      <c r="D340" s="26"/>
      <c r="E340" s="26"/>
      <c r="F340" s="26"/>
      <c r="G340" s="58"/>
      <c r="H340" s="466"/>
    </row>
    <row r="341" spans="1:8" ht="12.75" customHeight="1">
      <c r="A341" s="26"/>
      <c r="B341" s="26"/>
      <c r="C341" s="26"/>
      <c r="D341" s="26"/>
      <c r="E341" s="26"/>
      <c r="F341" s="26"/>
      <c r="G341" s="58"/>
      <c r="H341" s="466"/>
    </row>
    <row r="342" spans="1:8" ht="12.75" customHeight="1">
      <c r="A342" s="26"/>
      <c r="B342" s="26"/>
      <c r="C342" s="26"/>
      <c r="D342" s="26"/>
      <c r="E342" s="26"/>
      <c r="F342" s="26"/>
      <c r="G342" s="58"/>
      <c r="H342" s="466"/>
    </row>
    <row r="343" spans="1:8" ht="12.75" customHeight="1">
      <c r="A343" s="26"/>
      <c r="B343" s="26"/>
      <c r="C343" s="26"/>
      <c r="D343" s="26"/>
      <c r="E343" s="26"/>
      <c r="F343" s="26"/>
      <c r="G343" s="58"/>
      <c r="H343" s="466"/>
    </row>
    <row r="344" spans="1:8" ht="12.75" customHeight="1">
      <c r="A344" s="26"/>
      <c r="B344" s="26"/>
      <c r="C344" s="26"/>
      <c r="D344" s="26"/>
      <c r="E344" s="26"/>
      <c r="F344" s="26"/>
      <c r="G344" s="58"/>
      <c r="H344" s="466"/>
    </row>
    <row r="345" spans="1:8" ht="12.75" customHeight="1">
      <c r="A345" s="26"/>
      <c r="B345" s="26"/>
      <c r="C345" s="26"/>
      <c r="D345" s="26"/>
      <c r="E345" s="26"/>
      <c r="F345" s="26"/>
      <c r="G345" s="58"/>
      <c r="H345" s="466"/>
    </row>
    <row r="346" spans="1:8" ht="12.75" customHeight="1">
      <c r="A346" s="26"/>
      <c r="B346" s="26"/>
      <c r="C346" s="26"/>
      <c r="D346" s="26"/>
      <c r="E346" s="26"/>
      <c r="F346" s="26"/>
      <c r="G346" s="58"/>
      <c r="H346" s="466"/>
    </row>
    <row r="347" spans="1:8" ht="12.75" customHeight="1">
      <c r="A347" s="26"/>
      <c r="B347" s="26"/>
      <c r="C347" s="26"/>
      <c r="D347" s="26"/>
      <c r="E347" s="26"/>
      <c r="F347" s="26"/>
      <c r="G347" s="58"/>
      <c r="H347" s="466"/>
    </row>
    <row r="348" spans="1:8" ht="12.75" customHeight="1">
      <c r="A348" s="26"/>
      <c r="B348" s="26"/>
      <c r="C348" s="26"/>
      <c r="D348" s="26"/>
      <c r="E348" s="26"/>
      <c r="F348" s="26"/>
      <c r="G348" s="58"/>
      <c r="H348" s="466"/>
    </row>
    <row r="349" spans="1:8" ht="12.75" customHeight="1">
      <c r="A349" s="26"/>
      <c r="B349" s="26"/>
      <c r="C349" s="26"/>
      <c r="D349" s="26"/>
      <c r="E349" s="26"/>
      <c r="F349" s="26"/>
      <c r="G349" s="58"/>
      <c r="H349" s="466"/>
    </row>
    <row r="350" spans="1:8" ht="12.75" customHeight="1">
      <c r="A350" s="26"/>
      <c r="B350" s="26"/>
      <c r="C350" s="26"/>
      <c r="D350" s="26"/>
      <c r="E350" s="26"/>
      <c r="F350" s="26"/>
      <c r="G350" s="58"/>
      <c r="H350" s="466"/>
    </row>
    <row r="351" spans="1:8" ht="12.75" customHeight="1">
      <c r="A351" s="26"/>
      <c r="B351" s="26"/>
      <c r="C351" s="26"/>
      <c r="D351" s="26"/>
      <c r="E351" s="26"/>
      <c r="F351" s="26"/>
      <c r="G351" s="58"/>
      <c r="H351" s="466"/>
    </row>
    <row r="352" spans="1:8" ht="12.75" customHeight="1">
      <c r="A352" s="26"/>
      <c r="B352" s="26"/>
      <c r="C352" s="26"/>
      <c r="D352" s="26"/>
      <c r="E352" s="26"/>
      <c r="F352" s="26"/>
      <c r="G352" s="58"/>
      <c r="H352" s="466"/>
    </row>
    <row r="353" spans="1:8" ht="12.75" customHeight="1">
      <c r="A353" s="26"/>
      <c r="B353" s="26"/>
      <c r="C353" s="26"/>
      <c r="D353" s="26"/>
      <c r="E353" s="26"/>
      <c r="F353" s="26"/>
      <c r="G353" s="58"/>
      <c r="H353" s="466"/>
    </row>
    <row r="354" spans="1:8" ht="12.75" customHeight="1">
      <c r="A354" s="26"/>
      <c r="B354" s="26"/>
      <c r="C354" s="26"/>
      <c r="D354" s="26"/>
      <c r="E354" s="26"/>
      <c r="F354" s="26"/>
      <c r="G354" s="58"/>
      <c r="H354" s="466"/>
    </row>
    <row r="355" spans="1:8" ht="12.75" customHeight="1">
      <c r="A355" s="26"/>
      <c r="B355" s="26"/>
      <c r="C355" s="26"/>
      <c r="D355" s="26"/>
      <c r="E355" s="26"/>
      <c r="F355" s="26"/>
      <c r="G355" s="58"/>
      <c r="H355" s="466"/>
    </row>
    <row r="356" spans="1:8" ht="12.75" customHeight="1">
      <c r="A356" s="26"/>
      <c r="B356" s="26"/>
      <c r="C356" s="26"/>
      <c r="D356" s="26"/>
      <c r="E356" s="26"/>
      <c r="F356" s="26"/>
      <c r="G356" s="58"/>
      <c r="H356" s="466"/>
    </row>
    <row r="357" spans="1:8" ht="12.75" customHeight="1">
      <c r="A357" s="26"/>
      <c r="B357" s="26"/>
      <c r="C357" s="26"/>
      <c r="D357" s="26"/>
      <c r="E357" s="26"/>
      <c r="F357" s="26"/>
      <c r="G357" s="58"/>
      <c r="H357" s="466"/>
    </row>
    <row r="358" spans="1:8" ht="12.75" customHeight="1">
      <c r="A358" s="26"/>
      <c r="B358" s="26"/>
      <c r="C358" s="26"/>
      <c r="D358" s="26"/>
      <c r="E358" s="26"/>
      <c r="F358" s="26"/>
      <c r="G358" s="58"/>
      <c r="H358" s="466"/>
    </row>
    <row r="359" spans="1:8" ht="12.75" customHeight="1">
      <c r="A359" s="26"/>
      <c r="B359" s="26"/>
      <c r="C359" s="26"/>
      <c r="D359" s="26"/>
      <c r="E359" s="26"/>
      <c r="F359" s="26"/>
      <c r="G359" s="58"/>
      <c r="H359" s="466"/>
    </row>
    <row r="360" spans="1:8" ht="12.75" customHeight="1">
      <c r="A360" s="26"/>
      <c r="B360" s="26"/>
      <c r="C360" s="26"/>
      <c r="D360" s="26"/>
      <c r="E360" s="26"/>
      <c r="F360" s="26"/>
      <c r="G360" s="58"/>
      <c r="H360" s="466"/>
    </row>
    <row r="361" spans="1:8" ht="12.75" customHeight="1">
      <c r="A361" s="26"/>
      <c r="B361" s="26"/>
      <c r="C361" s="26"/>
      <c r="D361" s="26"/>
      <c r="E361" s="26"/>
      <c r="F361" s="26"/>
      <c r="G361" s="58"/>
      <c r="H361" s="466"/>
    </row>
    <row r="362" spans="1:8" ht="12.75" customHeight="1">
      <c r="A362" s="26"/>
      <c r="B362" s="26"/>
      <c r="C362" s="26"/>
      <c r="D362" s="26"/>
      <c r="E362" s="26"/>
      <c r="F362" s="26"/>
      <c r="G362" s="58"/>
      <c r="H362" s="466"/>
    </row>
    <row r="363" spans="1:8" ht="12.75" customHeight="1">
      <c r="A363" s="26"/>
      <c r="B363" s="26"/>
      <c r="C363" s="26"/>
      <c r="D363" s="26"/>
      <c r="E363" s="26"/>
      <c r="F363" s="26"/>
      <c r="G363" s="58"/>
      <c r="H363" s="466"/>
    </row>
    <row r="364" spans="1:8" ht="12.75" customHeight="1">
      <c r="A364" s="26"/>
      <c r="B364" s="26"/>
      <c r="C364" s="26"/>
      <c r="D364" s="26"/>
      <c r="E364" s="26"/>
      <c r="F364" s="26"/>
      <c r="G364" s="58"/>
      <c r="H364" s="466"/>
    </row>
    <row r="365" spans="1:8" ht="12.75" customHeight="1">
      <c r="A365" s="26"/>
      <c r="B365" s="26"/>
      <c r="C365" s="26"/>
      <c r="D365" s="26"/>
      <c r="E365" s="26"/>
      <c r="F365" s="26"/>
      <c r="G365" s="58"/>
      <c r="H365" s="466"/>
    </row>
    <row r="366" spans="1:8" ht="12.75" customHeight="1">
      <c r="A366" s="26"/>
      <c r="B366" s="26"/>
      <c r="C366" s="26"/>
      <c r="D366" s="26"/>
      <c r="E366" s="26"/>
      <c r="F366" s="26"/>
      <c r="G366" s="58"/>
      <c r="H366" s="466"/>
    </row>
    <row r="367" spans="1:8" ht="12.75" customHeight="1">
      <c r="A367" s="26"/>
      <c r="B367" s="26"/>
      <c r="C367" s="26"/>
      <c r="D367" s="26"/>
      <c r="E367" s="26"/>
      <c r="F367" s="26"/>
      <c r="G367" s="58"/>
      <c r="H367" s="466"/>
    </row>
    <row r="368" spans="1:8" ht="12.75" customHeight="1">
      <c r="A368" s="26"/>
      <c r="B368" s="26"/>
      <c r="C368" s="26"/>
      <c r="D368" s="26"/>
      <c r="E368" s="26"/>
      <c r="F368" s="26"/>
      <c r="G368" s="58"/>
      <c r="H368" s="466"/>
    </row>
    <row r="369" spans="1:8" ht="12.75" customHeight="1">
      <c r="A369" s="26"/>
      <c r="B369" s="26"/>
      <c r="C369" s="26"/>
      <c r="D369" s="26"/>
      <c r="E369" s="26"/>
      <c r="F369" s="26"/>
      <c r="G369" s="58"/>
      <c r="H369" s="466"/>
    </row>
    <row r="370" spans="1:8" ht="12.75" customHeight="1">
      <c r="A370" s="26"/>
      <c r="B370" s="26"/>
      <c r="C370" s="26"/>
      <c r="D370" s="26"/>
      <c r="E370" s="26"/>
      <c r="F370" s="26"/>
      <c r="G370" s="58"/>
      <c r="H370" s="466"/>
    </row>
    <row r="371" spans="1:8" ht="12.75" customHeight="1">
      <c r="A371" s="26"/>
      <c r="B371" s="26"/>
      <c r="C371" s="26"/>
      <c r="D371" s="26"/>
      <c r="E371" s="26"/>
      <c r="F371" s="26"/>
      <c r="G371" s="58"/>
      <c r="H371" s="466"/>
    </row>
    <row r="372" spans="1:8" ht="12.75" customHeight="1">
      <c r="A372" s="26"/>
      <c r="B372" s="26"/>
      <c r="C372" s="26"/>
      <c r="D372" s="26"/>
      <c r="E372" s="26"/>
      <c r="F372" s="26"/>
      <c r="G372" s="58"/>
      <c r="H372" s="466"/>
    </row>
    <row r="373" spans="1:8" ht="12.75" customHeight="1">
      <c r="A373" s="26"/>
      <c r="B373" s="26"/>
      <c r="C373" s="26"/>
      <c r="D373" s="26"/>
      <c r="E373" s="26"/>
      <c r="F373" s="26"/>
      <c r="G373" s="58"/>
      <c r="H373" s="466"/>
    </row>
    <row r="374" spans="1:8" ht="12.75" customHeight="1">
      <c r="A374" s="26"/>
      <c r="B374" s="26"/>
      <c r="C374" s="26"/>
      <c r="D374" s="26"/>
      <c r="E374" s="26"/>
      <c r="F374" s="26"/>
      <c r="G374" s="58"/>
      <c r="H374" s="466"/>
    </row>
    <row r="375" spans="1:8" ht="12.75" customHeight="1">
      <c r="A375" s="26"/>
      <c r="B375" s="26"/>
      <c r="C375" s="26"/>
      <c r="D375" s="26"/>
      <c r="E375" s="26"/>
      <c r="F375" s="26"/>
      <c r="G375" s="58"/>
      <c r="H375" s="466"/>
    </row>
    <row r="376" spans="1:8" ht="12.75" customHeight="1">
      <c r="A376" s="26"/>
      <c r="B376" s="26"/>
      <c r="C376" s="26"/>
      <c r="D376" s="26"/>
      <c r="E376" s="26"/>
      <c r="F376" s="26"/>
      <c r="G376" s="58"/>
      <c r="H376" s="466"/>
    </row>
    <row r="377" spans="1:8" ht="12.75" customHeight="1">
      <c r="A377" s="26"/>
      <c r="B377" s="26"/>
      <c r="C377" s="26"/>
      <c r="D377" s="26"/>
      <c r="E377" s="26"/>
      <c r="F377" s="26"/>
      <c r="G377" s="58"/>
      <c r="H377" s="466"/>
    </row>
    <row r="378" spans="1:8" ht="12.75" customHeight="1">
      <c r="A378" s="26"/>
      <c r="B378" s="26"/>
      <c r="C378" s="26"/>
      <c r="D378" s="26"/>
      <c r="E378" s="26"/>
      <c r="F378" s="26"/>
      <c r="G378" s="58"/>
      <c r="H378" s="466"/>
    </row>
    <row r="379" spans="1:8" ht="12.75" customHeight="1">
      <c r="A379" s="26"/>
      <c r="B379" s="26"/>
      <c r="C379" s="26"/>
      <c r="D379" s="26"/>
      <c r="E379" s="26"/>
      <c r="F379" s="26"/>
      <c r="G379" s="58"/>
      <c r="H379" s="466"/>
    </row>
    <row r="380" spans="1:8" ht="12.75" customHeight="1">
      <c r="A380" s="26"/>
      <c r="B380" s="26"/>
      <c r="C380" s="26"/>
      <c r="D380" s="26"/>
      <c r="E380" s="26"/>
      <c r="F380" s="26"/>
      <c r="G380" s="58"/>
      <c r="H380" s="466"/>
    </row>
    <row r="381" spans="1:8" ht="12.75" customHeight="1">
      <c r="A381" s="26"/>
      <c r="B381" s="26"/>
      <c r="C381" s="26"/>
      <c r="D381" s="26"/>
      <c r="E381" s="26"/>
      <c r="F381" s="26"/>
      <c r="G381" s="58"/>
      <c r="H381" s="466"/>
    </row>
    <row r="382" spans="1:8" ht="12.75" customHeight="1">
      <c r="A382" s="26"/>
      <c r="B382" s="26"/>
      <c r="C382" s="26"/>
      <c r="D382" s="26"/>
      <c r="E382" s="26"/>
      <c r="F382" s="26"/>
      <c r="G382" s="58"/>
      <c r="H382" s="466"/>
    </row>
    <row r="383" spans="1:8" ht="12.75" customHeight="1">
      <c r="A383" s="26"/>
      <c r="B383" s="26"/>
      <c r="C383" s="26"/>
      <c r="D383" s="26"/>
      <c r="E383" s="26"/>
      <c r="F383" s="26"/>
      <c r="G383" s="58"/>
      <c r="H383" s="466"/>
    </row>
    <row r="384" spans="1:8" ht="12.75" customHeight="1">
      <c r="A384" s="26"/>
      <c r="B384" s="26"/>
      <c r="C384" s="26"/>
      <c r="D384" s="26"/>
      <c r="E384" s="26"/>
      <c r="F384" s="26"/>
      <c r="G384" s="58"/>
      <c r="H384" s="466"/>
    </row>
    <row r="385" spans="1:8" ht="12.75" customHeight="1">
      <c r="A385" s="26"/>
      <c r="B385" s="26"/>
      <c r="C385" s="26"/>
      <c r="D385" s="26"/>
      <c r="E385" s="26"/>
      <c r="F385" s="26"/>
      <c r="G385" s="58"/>
      <c r="H385" s="466"/>
    </row>
    <row r="386" spans="1:8" ht="12.75" customHeight="1">
      <c r="A386" s="26"/>
      <c r="B386" s="26"/>
      <c r="C386" s="26"/>
      <c r="D386" s="26"/>
      <c r="E386" s="26"/>
      <c r="F386" s="26"/>
      <c r="G386" s="58"/>
      <c r="H386" s="466"/>
    </row>
    <row r="387" spans="1:8" ht="12.75" customHeight="1">
      <c r="A387" s="26"/>
      <c r="B387" s="26"/>
      <c r="C387" s="26"/>
      <c r="D387" s="26"/>
      <c r="E387" s="26"/>
      <c r="F387" s="26"/>
      <c r="G387" s="58"/>
      <c r="H387" s="466"/>
    </row>
    <row r="388" spans="1:8" ht="12.75" customHeight="1">
      <c r="A388" s="26"/>
      <c r="B388" s="26"/>
      <c r="C388" s="26"/>
      <c r="D388" s="26"/>
      <c r="E388" s="26"/>
      <c r="F388" s="26"/>
      <c r="G388" s="58"/>
      <c r="H388" s="466"/>
    </row>
    <row r="389" spans="1:8" ht="12.75" customHeight="1">
      <c r="A389" s="26"/>
      <c r="B389" s="26"/>
      <c r="C389" s="26"/>
      <c r="D389" s="26"/>
      <c r="E389" s="26"/>
      <c r="F389" s="26"/>
      <c r="G389" s="58"/>
      <c r="H389" s="466"/>
    </row>
    <row r="390" spans="1:8" ht="12.75" customHeight="1">
      <c r="A390" s="26"/>
      <c r="B390" s="26"/>
      <c r="C390" s="26"/>
      <c r="D390" s="26"/>
      <c r="E390" s="26"/>
      <c r="F390" s="26"/>
      <c r="G390" s="58"/>
      <c r="H390" s="466"/>
    </row>
    <row r="391" spans="1:8" ht="12.75" customHeight="1">
      <c r="A391" s="26"/>
      <c r="B391" s="26"/>
      <c r="C391" s="26"/>
      <c r="D391" s="26"/>
      <c r="E391" s="26"/>
      <c r="F391" s="26"/>
      <c r="G391" s="58"/>
      <c r="H391" s="466"/>
    </row>
    <row r="392" spans="1:8" ht="12.75" customHeight="1">
      <c r="A392" s="26"/>
      <c r="B392" s="26"/>
      <c r="C392" s="26"/>
      <c r="D392" s="26"/>
      <c r="E392" s="26"/>
      <c r="F392" s="26"/>
      <c r="G392" s="58"/>
      <c r="H392" s="466"/>
    </row>
    <row r="393" spans="1:8" ht="12.75" customHeight="1">
      <c r="A393" s="26"/>
      <c r="B393" s="26"/>
      <c r="C393" s="26"/>
      <c r="D393" s="26"/>
      <c r="E393" s="26"/>
      <c r="F393" s="26"/>
      <c r="G393" s="58"/>
      <c r="H393" s="466"/>
    </row>
    <row r="394" spans="1:8" ht="12.75" customHeight="1">
      <c r="A394" s="26"/>
      <c r="B394" s="26"/>
      <c r="C394" s="26"/>
      <c r="D394" s="26"/>
      <c r="E394" s="26"/>
      <c r="F394" s="26"/>
      <c r="G394" s="58"/>
      <c r="H394" s="466"/>
    </row>
    <row r="395" spans="1:8" ht="12.75" customHeight="1">
      <c r="A395" s="26"/>
      <c r="B395" s="26"/>
      <c r="C395" s="26"/>
      <c r="D395" s="26"/>
      <c r="E395" s="26"/>
      <c r="F395" s="26"/>
      <c r="G395" s="58"/>
      <c r="H395" s="466"/>
    </row>
    <row r="396" spans="1:8" ht="12.75" customHeight="1">
      <c r="A396" s="26"/>
      <c r="B396" s="26"/>
      <c r="C396" s="26"/>
      <c r="D396" s="26"/>
      <c r="E396" s="26"/>
      <c r="F396" s="26"/>
      <c r="G396" s="58"/>
      <c r="H396" s="466"/>
    </row>
    <row r="397" spans="1:8" ht="12.75" customHeight="1">
      <c r="A397" s="26"/>
      <c r="B397" s="26"/>
      <c r="C397" s="26"/>
      <c r="D397" s="26"/>
      <c r="E397" s="26"/>
      <c r="F397" s="26"/>
      <c r="G397" s="58"/>
      <c r="H397" s="466"/>
    </row>
    <row r="398" spans="1:8" ht="12.75" customHeight="1">
      <c r="A398" s="26"/>
      <c r="B398" s="26"/>
      <c r="C398" s="26"/>
      <c r="D398" s="26"/>
      <c r="E398" s="26"/>
      <c r="F398" s="26"/>
      <c r="G398" s="58"/>
      <c r="H398" s="466"/>
    </row>
    <row r="399" spans="1:8" ht="12.75" customHeight="1">
      <c r="A399" s="26"/>
      <c r="B399" s="26"/>
      <c r="C399" s="26"/>
      <c r="D399" s="26"/>
      <c r="E399" s="26"/>
      <c r="F399" s="26"/>
      <c r="G399" s="58"/>
      <c r="H399" s="466"/>
    </row>
    <row r="400" spans="1:8" ht="12.75" customHeight="1">
      <c r="A400" s="26"/>
      <c r="B400" s="26"/>
      <c r="C400" s="26"/>
      <c r="D400" s="26"/>
      <c r="E400" s="26"/>
      <c r="F400" s="26"/>
      <c r="G400" s="58"/>
      <c r="H400" s="466"/>
    </row>
    <row r="401" spans="1:8" ht="12.75" customHeight="1">
      <c r="A401" s="26"/>
      <c r="B401" s="26"/>
      <c r="C401" s="26"/>
      <c r="D401" s="26"/>
      <c r="E401" s="26"/>
      <c r="F401" s="26"/>
      <c r="G401" s="58"/>
      <c r="H401" s="466"/>
    </row>
    <row r="402" spans="1:8" ht="12.75" customHeight="1">
      <c r="A402" s="26"/>
      <c r="B402" s="26"/>
      <c r="C402" s="26"/>
      <c r="D402" s="26"/>
      <c r="E402" s="26"/>
      <c r="F402" s="26"/>
      <c r="G402" s="58"/>
      <c r="H402" s="466"/>
    </row>
    <row r="403" spans="1:8" ht="12.75" customHeight="1">
      <c r="A403" s="26"/>
      <c r="B403" s="26"/>
      <c r="C403" s="26"/>
      <c r="D403" s="26"/>
      <c r="E403" s="26"/>
      <c r="F403" s="26"/>
      <c r="G403" s="58"/>
      <c r="H403" s="466"/>
    </row>
    <row r="404" spans="1:8" ht="12.75" customHeight="1">
      <c r="A404" s="26"/>
      <c r="B404" s="26"/>
      <c r="C404" s="26"/>
      <c r="D404" s="26"/>
      <c r="E404" s="26"/>
      <c r="F404" s="26"/>
      <c r="G404" s="58"/>
      <c r="H404" s="466"/>
    </row>
    <row r="405" spans="1:8" ht="12.75" customHeight="1">
      <c r="A405" s="26"/>
      <c r="B405" s="26"/>
      <c r="C405" s="26"/>
      <c r="D405" s="26"/>
      <c r="E405" s="26"/>
      <c r="F405" s="26"/>
      <c r="G405" s="58"/>
      <c r="H405" s="466"/>
    </row>
    <row r="406" spans="1:8" ht="12.75" customHeight="1">
      <c r="A406" s="26"/>
      <c r="B406" s="26"/>
      <c r="C406" s="26"/>
      <c r="D406" s="26"/>
      <c r="E406" s="26"/>
      <c r="F406" s="26"/>
      <c r="G406" s="58"/>
      <c r="H406" s="466"/>
    </row>
    <row r="407" spans="1:8" ht="12.75" customHeight="1">
      <c r="A407" s="26"/>
      <c r="B407" s="26"/>
      <c r="C407" s="26"/>
      <c r="D407" s="26"/>
      <c r="E407" s="26"/>
      <c r="F407" s="26"/>
      <c r="G407" s="58"/>
      <c r="H407" s="466"/>
    </row>
    <row r="408" spans="1:8" ht="12.75" customHeight="1">
      <c r="A408" s="26"/>
      <c r="B408" s="26"/>
      <c r="C408" s="26"/>
      <c r="D408" s="26"/>
      <c r="E408" s="26"/>
      <c r="F408" s="26"/>
      <c r="G408" s="58"/>
      <c r="H408" s="466"/>
    </row>
    <row r="409" spans="1:8" ht="12.75" customHeight="1">
      <c r="A409" s="26"/>
      <c r="B409" s="26"/>
      <c r="C409" s="26"/>
      <c r="D409" s="26"/>
      <c r="E409" s="26"/>
      <c r="F409" s="26"/>
      <c r="G409" s="58"/>
      <c r="H409" s="466"/>
    </row>
    <row r="410" spans="1:8" ht="12.75" customHeight="1">
      <c r="A410" s="26"/>
      <c r="B410" s="26"/>
      <c r="C410" s="26"/>
      <c r="D410" s="26"/>
      <c r="E410" s="26"/>
      <c r="F410" s="26"/>
      <c r="G410" s="58"/>
      <c r="H410" s="466"/>
    </row>
    <row r="411" spans="1:8" ht="12.75" customHeight="1">
      <c r="A411" s="26"/>
      <c r="B411" s="26"/>
      <c r="C411" s="26"/>
      <c r="D411" s="26"/>
      <c r="E411" s="26"/>
      <c r="F411" s="26"/>
      <c r="G411" s="58"/>
      <c r="H411" s="466"/>
    </row>
    <row r="412" spans="1:8" ht="12.75" customHeight="1">
      <c r="A412" s="26"/>
      <c r="B412" s="26"/>
      <c r="C412" s="26"/>
      <c r="D412" s="26"/>
      <c r="E412" s="26"/>
      <c r="F412" s="26"/>
      <c r="G412" s="58"/>
      <c r="H412" s="466"/>
    </row>
    <row r="413" spans="1:8" ht="12.75" customHeight="1">
      <c r="A413" s="26"/>
      <c r="B413" s="26"/>
      <c r="C413" s="26"/>
      <c r="D413" s="26"/>
      <c r="E413" s="26"/>
      <c r="F413" s="26"/>
      <c r="G413" s="58"/>
      <c r="H413" s="466"/>
    </row>
    <row r="414" spans="1:8" ht="12.75" customHeight="1">
      <c r="A414" s="26"/>
      <c r="B414" s="26"/>
      <c r="C414" s="26"/>
      <c r="D414" s="26"/>
      <c r="E414" s="26"/>
      <c r="F414" s="26"/>
      <c r="G414" s="58"/>
      <c r="H414" s="466"/>
    </row>
    <row r="415" spans="1:8" ht="12.75" customHeight="1">
      <c r="A415" s="26"/>
      <c r="B415" s="26"/>
      <c r="C415" s="26"/>
      <c r="D415" s="26"/>
      <c r="E415" s="26"/>
      <c r="F415" s="26"/>
      <c r="G415" s="58"/>
      <c r="H415" s="466"/>
    </row>
    <row r="416" spans="1:8" ht="12.75" customHeight="1">
      <c r="A416" s="26"/>
      <c r="B416" s="26"/>
      <c r="C416" s="26"/>
      <c r="D416" s="26"/>
      <c r="E416" s="26"/>
      <c r="F416" s="26"/>
      <c r="G416" s="58"/>
      <c r="H416" s="466"/>
    </row>
    <row r="417" spans="1:8" ht="12.75" customHeight="1">
      <c r="A417" s="26"/>
      <c r="B417" s="26"/>
      <c r="C417" s="26"/>
      <c r="D417" s="26"/>
      <c r="E417" s="26"/>
      <c r="F417" s="26"/>
      <c r="G417" s="58"/>
      <c r="H417" s="466"/>
    </row>
    <row r="418" spans="1:8" ht="12.75" customHeight="1">
      <c r="A418" s="26"/>
      <c r="B418" s="26"/>
      <c r="C418" s="26"/>
      <c r="D418" s="26"/>
      <c r="E418" s="26"/>
      <c r="F418" s="26"/>
      <c r="G418" s="58"/>
      <c r="H418" s="466"/>
    </row>
    <row r="419" spans="1:8" ht="12.75" customHeight="1">
      <c r="A419" s="26"/>
      <c r="B419" s="26"/>
      <c r="C419" s="26"/>
      <c r="D419" s="26"/>
      <c r="E419" s="26"/>
      <c r="F419" s="26"/>
      <c r="G419" s="58"/>
      <c r="H419" s="466"/>
    </row>
    <row r="420" spans="1:8" ht="12.75" customHeight="1">
      <c r="A420" s="26"/>
      <c r="B420" s="26"/>
      <c r="C420" s="26"/>
      <c r="D420" s="26"/>
      <c r="E420" s="26"/>
      <c r="F420" s="26"/>
      <c r="G420" s="58"/>
      <c r="H420" s="466"/>
    </row>
    <row r="421" spans="1:8" ht="12.75" customHeight="1">
      <c r="A421" s="26"/>
      <c r="B421" s="26"/>
      <c r="C421" s="26"/>
      <c r="D421" s="26"/>
      <c r="E421" s="26"/>
      <c r="F421" s="26"/>
      <c r="G421" s="58"/>
      <c r="H421" s="466"/>
    </row>
    <row r="422" spans="1:8" ht="12.75" customHeight="1">
      <c r="A422" s="26"/>
      <c r="B422" s="26"/>
      <c r="C422" s="26"/>
      <c r="D422" s="26"/>
      <c r="E422" s="26"/>
      <c r="F422" s="26"/>
      <c r="G422" s="58"/>
      <c r="H422" s="466"/>
    </row>
    <row r="423" spans="1:8" ht="12.75" customHeight="1">
      <c r="A423" s="26"/>
      <c r="B423" s="26"/>
      <c r="C423" s="26"/>
      <c r="D423" s="26"/>
      <c r="E423" s="26"/>
      <c r="F423" s="26"/>
      <c r="G423" s="58"/>
      <c r="H423" s="466"/>
    </row>
    <row r="424" spans="1:8" ht="12.75" customHeight="1">
      <c r="A424" s="26"/>
      <c r="B424" s="26"/>
      <c r="C424" s="26"/>
      <c r="D424" s="26"/>
      <c r="E424" s="26"/>
      <c r="F424" s="26"/>
      <c r="G424" s="58"/>
      <c r="H424" s="466"/>
    </row>
    <row r="425" spans="1:8" ht="12.75" customHeight="1">
      <c r="A425" s="26"/>
      <c r="B425" s="26"/>
      <c r="C425" s="26"/>
      <c r="D425" s="26"/>
      <c r="E425" s="26"/>
      <c r="F425" s="26"/>
      <c r="G425" s="58"/>
      <c r="H425" s="466"/>
    </row>
    <row r="426" spans="1:8" ht="12.75" customHeight="1">
      <c r="A426" s="26"/>
      <c r="B426" s="26"/>
      <c r="C426" s="26"/>
      <c r="D426" s="26"/>
      <c r="E426" s="26"/>
      <c r="F426" s="26"/>
      <c r="G426" s="58"/>
      <c r="H426" s="466"/>
    </row>
    <row r="427" spans="1:8" ht="12.75" customHeight="1">
      <c r="A427" s="26"/>
      <c r="B427" s="26"/>
      <c r="C427" s="26"/>
      <c r="D427" s="26"/>
      <c r="E427" s="26"/>
      <c r="F427" s="26"/>
      <c r="G427" s="58"/>
      <c r="H427" s="466"/>
    </row>
    <row r="428" spans="1:8" ht="12.75" customHeight="1">
      <c r="A428" s="26"/>
      <c r="B428" s="26"/>
      <c r="C428" s="26"/>
      <c r="D428" s="26"/>
      <c r="E428" s="26"/>
      <c r="F428" s="26"/>
      <c r="G428" s="58"/>
      <c r="H428" s="466"/>
    </row>
    <row r="429" spans="1:8" ht="12.75" customHeight="1">
      <c r="A429" s="26"/>
      <c r="B429" s="26"/>
      <c r="C429" s="26"/>
      <c r="D429" s="26"/>
      <c r="E429" s="26"/>
      <c r="F429" s="26"/>
      <c r="G429" s="58"/>
      <c r="H429" s="466"/>
    </row>
    <row r="430" spans="1:8" ht="12.75" customHeight="1">
      <c r="A430" s="26"/>
      <c r="B430" s="26"/>
      <c r="C430" s="26"/>
      <c r="D430" s="26"/>
      <c r="E430" s="26"/>
      <c r="F430" s="26"/>
      <c r="G430" s="58"/>
      <c r="H430" s="466"/>
    </row>
    <row r="431" spans="1:8" ht="12.75" customHeight="1">
      <c r="A431" s="26"/>
      <c r="B431" s="26"/>
      <c r="C431" s="26"/>
      <c r="D431" s="26"/>
      <c r="E431" s="26"/>
      <c r="F431" s="26"/>
      <c r="G431" s="58"/>
      <c r="H431" s="466"/>
    </row>
    <row r="432" spans="1:8" ht="12.75" customHeight="1">
      <c r="A432" s="26"/>
      <c r="B432" s="26"/>
      <c r="C432" s="26"/>
      <c r="D432" s="26"/>
      <c r="E432" s="26"/>
      <c r="F432" s="26"/>
      <c r="G432" s="58"/>
      <c r="H432" s="466"/>
    </row>
    <row r="433" spans="1:8" ht="12.75" customHeight="1">
      <c r="A433" s="26"/>
      <c r="B433" s="26"/>
      <c r="C433" s="26"/>
      <c r="D433" s="26"/>
      <c r="E433" s="26"/>
      <c r="F433" s="26"/>
      <c r="G433" s="58"/>
      <c r="H433" s="466"/>
    </row>
    <row r="434" spans="1:8" ht="12.75" customHeight="1">
      <c r="A434" s="26"/>
      <c r="B434" s="26"/>
      <c r="C434" s="26"/>
      <c r="D434" s="26"/>
      <c r="E434" s="26"/>
      <c r="F434" s="26"/>
      <c r="G434" s="58"/>
      <c r="H434" s="466"/>
    </row>
    <row r="435" spans="1:8" ht="12.75" customHeight="1">
      <c r="A435" s="26"/>
      <c r="B435" s="26"/>
      <c r="C435" s="26"/>
      <c r="D435" s="26"/>
      <c r="E435" s="26"/>
      <c r="F435" s="26"/>
      <c r="G435" s="58"/>
      <c r="H435" s="466"/>
    </row>
    <row r="436" spans="1:8" ht="12.75" customHeight="1">
      <c r="A436" s="26"/>
      <c r="B436" s="26"/>
      <c r="C436" s="26"/>
      <c r="D436" s="26"/>
      <c r="E436" s="26"/>
      <c r="F436" s="26"/>
      <c r="G436" s="58"/>
      <c r="H436" s="466"/>
    </row>
    <row r="437" spans="1:8" ht="12.75" customHeight="1">
      <c r="A437" s="26"/>
      <c r="B437" s="26"/>
      <c r="C437" s="26"/>
      <c r="D437" s="26"/>
      <c r="E437" s="26"/>
      <c r="F437" s="26"/>
      <c r="G437" s="58"/>
      <c r="H437" s="466"/>
    </row>
    <row r="438" spans="1:8" ht="12.75" customHeight="1">
      <c r="A438" s="26"/>
      <c r="B438" s="26"/>
      <c r="C438" s="26"/>
      <c r="D438" s="26"/>
      <c r="E438" s="26"/>
      <c r="F438" s="26"/>
      <c r="G438" s="58"/>
      <c r="H438" s="466"/>
    </row>
    <row r="439" spans="1:8" ht="12.75" customHeight="1">
      <c r="A439" s="26"/>
      <c r="B439" s="26"/>
      <c r="C439" s="26"/>
      <c r="D439" s="26"/>
      <c r="E439" s="26"/>
      <c r="F439" s="26"/>
      <c r="G439" s="58"/>
      <c r="H439" s="466"/>
    </row>
    <row r="440" spans="1:8" ht="12.75" customHeight="1">
      <c r="A440" s="26"/>
      <c r="B440" s="26"/>
      <c r="C440" s="26"/>
      <c r="D440" s="26"/>
      <c r="E440" s="26"/>
      <c r="F440" s="26"/>
      <c r="G440" s="58"/>
      <c r="H440" s="466"/>
    </row>
    <row r="441" spans="1:8" ht="12.75" customHeight="1">
      <c r="A441" s="26"/>
      <c r="B441" s="26"/>
      <c r="C441" s="26"/>
      <c r="D441" s="26"/>
      <c r="E441" s="26"/>
      <c r="F441" s="26"/>
      <c r="G441" s="58"/>
      <c r="H441" s="466"/>
    </row>
    <row r="442" spans="1:8" ht="12.75" customHeight="1">
      <c r="A442" s="26"/>
      <c r="B442" s="26"/>
      <c r="C442" s="26"/>
      <c r="D442" s="26"/>
      <c r="E442" s="26"/>
      <c r="F442" s="26"/>
      <c r="G442" s="58"/>
      <c r="H442" s="466"/>
    </row>
    <row r="443" spans="1:8" ht="12.75" customHeight="1">
      <c r="A443" s="26"/>
      <c r="B443" s="26"/>
      <c r="C443" s="26"/>
      <c r="D443" s="26"/>
      <c r="E443" s="26"/>
      <c r="F443" s="26"/>
      <c r="G443" s="58"/>
      <c r="H443" s="466"/>
    </row>
    <row r="444" spans="1:8" ht="12.75" customHeight="1">
      <c r="A444" s="26"/>
      <c r="B444" s="26"/>
      <c r="C444" s="26"/>
      <c r="D444" s="26"/>
      <c r="E444" s="26"/>
      <c r="F444" s="26"/>
      <c r="G444" s="58"/>
      <c r="H444" s="466"/>
    </row>
    <row r="445" spans="1:8" ht="12.75" customHeight="1">
      <c r="A445" s="26"/>
      <c r="B445" s="26"/>
      <c r="C445" s="26"/>
      <c r="D445" s="26"/>
      <c r="E445" s="26"/>
      <c r="F445" s="26"/>
      <c r="G445" s="58"/>
      <c r="H445" s="466"/>
    </row>
    <row r="446" spans="1:8" ht="12.75" customHeight="1">
      <c r="A446" s="26"/>
      <c r="B446" s="26"/>
      <c r="C446" s="26"/>
      <c r="D446" s="26"/>
      <c r="E446" s="26"/>
      <c r="F446" s="26"/>
      <c r="G446" s="58"/>
      <c r="H446" s="466"/>
    </row>
    <row r="447" spans="1:8" ht="12.75" customHeight="1">
      <c r="A447" s="26"/>
      <c r="B447" s="26"/>
      <c r="C447" s="26"/>
      <c r="D447" s="26"/>
      <c r="E447" s="26"/>
      <c r="F447" s="26"/>
      <c r="G447" s="58"/>
      <c r="H447" s="466"/>
    </row>
    <row r="448" spans="1:8" ht="12.75" customHeight="1">
      <c r="A448" s="26"/>
      <c r="B448" s="26"/>
      <c r="C448" s="26"/>
      <c r="D448" s="26"/>
      <c r="E448" s="26"/>
      <c r="F448" s="26"/>
      <c r="G448" s="58"/>
      <c r="H448" s="466"/>
    </row>
    <row r="449" spans="1:8" ht="12.75" customHeight="1">
      <c r="A449" s="26"/>
      <c r="B449" s="26"/>
      <c r="C449" s="26"/>
      <c r="D449" s="26"/>
      <c r="E449" s="26"/>
      <c r="F449" s="26"/>
      <c r="G449" s="58"/>
      <c r="H449" s="466"/>
    </row>
    <row r="450" spans="1:8" ht="12.75" customHeight="1">
      <c r="A450" s="26"/>
      <c r="B450" s="26"/>
      <c r="C450" s="26"/>
      <c r="D450" s="26"/>
      <c r="E450" s="26"/>
      <c r="F450" s="26"/>
      <c r="G450" s="58"/>
      <c r="H450" s="466"/>
    </row>
    <row r="451" spans="1:8" ht="12.75" customHeight="1">
      <c r="A451" s="26"/>
      <c r="B451" s="26"/>
      <c r="C451" s="26"/>
      <c r="D451" s="26"/>
      <c r="E451" s="26"/>
      <c r="F451" s="26"/>
      <c r="G451" s="58"/>
      <c r="H451" s="466"/>
    </row>
    <row r="452" spans="1:8" ht="12.75" customHeight="1">
      <c r="A452" s="26"/>
      <c r="B452" s="26"/>
      <c r="C452" s="26"/>
      <c r="D452" s="26"/>
      <c r="E452" s="26"/>
      <c r="F452" s="26"/>
      <c r="G452" s="58"/>
      <c r="H452" s="466"/>
    </row>
    <row r="453" spans="1:8" ht="12.75" customHeight="1">
      <c r="A453" s="26"/>
      <c r="B453" s="26"/>
      <c r="C453" s="26"/>
      <c r="D453" s="26"/>
      <c r="E453" s="26"/>
      <c r="F453" s="26"/>
      <c r="G453" s="58"/>
      <c r="H453" s="466"/>
    </row>
    <row r="454" spans="1:8" ht="12.75" customHeight="1">
      <c r="A454" s="26"/>
      <c r="B454" s="26"/>
      <c r="C454" s="26"/>
      <c r="D454" s="26"/>
      <c r="E454" s="26"/>
      <c r="F454" s="26"/>
      <c r="G454" s="58"/>
      <c r="H454" s="466"/>
    </row>
    <row r="455" spans="1:8" ht="12.75" customHeight="1">
      <c r="A455" s="26"/>
      <c r="B455" s="26"/>
      <c r="C455" s="26"/>
      <c r="D455" s="26"/>
      <c r="E455" s="26"/>
      <c r="F455" s="26"/>
      <c r="G455" s="58"/>
      <c r="H455" s="466"/>
    </row>
    <row r="456" spans="1:8" ht="12.75" customHeight="1">
      <c r="A456" s="26"/>
      <c r="B456" s="26"/>
      <c r="C456" s="26"/>
      <c r="D456" s="26"/>
      <c r="E456" s="26"/>
      <c r="F456" s="26"/>
      <c r="G456" s="58"/>
      <c r="H456" s="466"/>
    </row>
    <row r="457" spans="1:8" ht="12.75" customHeight="1">
      <c r="A457" s="26"/>
      <c r="B457" s="26"/>
      <c r="C457" s="26"/>
      <c r="D457" s="26"/>
      <c r="E457" s="26"/>
      <c r="F457" s="26"/>
      <c r="G457" s="58"/>
      <c r="H457" s="466"/>
    </row>
    <row r="458" spans="1:8" ht="12.75" customHeight="1">
      <c r="A458" s="26"/>
      <c r="B458" s="26"/>
      <c r="C458" s="26"/>
      <c r="D458" s="26"/>
      <c r="E458" s="26"/>
      <c r="F458" s="26"/>
      <c r="G458" s="58"/>
      <c r="H458" s="466"/>
    </row>
    <row r="459" spans="1:8" ht="12.75" customHeight="1">
      <c r="A459" s="26"/>
      <c r="B459" s="26"/>
      <c r="C459" s="26"/>
      <c r="D459" s="26"/>
      <c r="E459" s="26"/>
      <c r="F459" s="26"/>
      <c r="G459" s="58"/>
      <c r="H459" s="466"/>
    </row>
    <row r="460" spans="1:8" ht="12.75" customHeight="1">
      <c r="A460" s="26"/>
      <c r="B460" s="26"/>
      <c r="C460" s="26"/>
      <c r="D460" s="26"/>
      <c r="E460" s="26"/>
      <c r="F460" s="26"/>
      <c r="G460" s="58"/>
      <c r="H460" s="466"/>
    </row>
    <row r="461" spans="1:8" ht="12.75" customHeight="1">
      <c r="A461" s="26"/>
      <c r="B461" s="26"/>
      <c r="C461" s="26"/>
      <c r="D461" s="26"/>
      <c r="E461" s="26"/>
      <c r="F461" s="26"/>
      <c r="G461" s="58"/>
      <c r="H461" s="466"/>
    </row>
    <row r="462" spans="1:8" ht="12.75" customHeight="1">
      <c r="A462" s="26"/>
      <c r="B462" s="26"/>
      <c r="C462" s="26"/>
      <c r="D462" s="26"/>
      <c r="E462" s="26"/>
      <c r="F462" s="26"/>
      <c r="G462" s="58"/>
      <c r="H462" s="466"/>
    </row>
    <row r="463" spans="1:8" ht="12.75" customHeight="1">
      <c r="A463" s="26"/>
      <c r="B463" s="26"/>
      <c r="C463" s="26"/>
      <c r="D463" s="26"/>
      <c r="E463" s="26"/>
      <c r="F463" s="26"/>
      <c r="G463" s="58"/>
      <c r="H463" s="466"/>
    </row>
    <row r="464" spans="1:8" ht="12.75" customHeight="1">
      <c r="A464" s="26"/>
      <c r="B464" s="26"/>
      <c r="C464" s="26"/>
      <c r="D464" s="26"/>
      <c r="E464" s="26"/>
      <c r="F464" s="26"/>
      <c r="G464" s="58"/>
      <c r="H464" s="466"/>
    </row>
    <row r="465" spans="1:8" ht="12.75" customHeight="1">
      <c r="A465" s="26"/>
      <c r="B465" s="26"/>
      <c r="C465" s="26"/>
      <c r="D465" s="26"/>
      <c r="E465" s="26"/>
      <c r="F465" s="26"/>
      <c r="G465" s="58"/>
      <c r="H465" s="466"/>
    </row>
    <row r="466" spans="1:8" ht="12.75" customHeight="1">
      <c r="A466" s="26"/>
      <c r="B466" s="26"/>
      <c r="C466" s="26"/>
      <c r="D466" s="26"/>
      <c r="E466" s="26"/>
      <c r="F466" s="26"/>
      <c r="G466" s="58"/>
      <c r="H466" s="466"/>
    </row>
    <row r="467" spans="1:8" ht="12.75" customHeight="1">
      <c r="A467" s="26"/>
      <c r="B467" s="26"/>
      <c r="C467" s="26"/>
      <c r="D467" s="26"/>
      <c r="E467" s="26"/>
      <c r="F467" s="26"/>
      <c r="G467" s="58"/>
      <c r="H467" s="466"/>
    </row>
    <row r="468" spans="1:8" ht="12.75" customHeight="1">
      <c r="A468" s="26"/>
      <c r="B468" s="26"/>
      <c r="C468" s="26"/>
      <c r="D468" s="26"/>
      <c r="E468" s="26"/>
      <c r="F468" s="26"/>
      <c r="G468" s="58"/>
      <c r="H468" s="466"/>
    </row>
    <row r="469" spans="1:8" ht="12.75" customHeight="1">
      <c r="A469" s="26"/>
      <c r="B469" s="26"/>
      <c r="C469" s="26"/>
      <c r="D469" s="26"/>
      <c r="E469" s="26"/>
      <c r="F469" s="26"/>
      <c r="G469" s="58"/>
      <c r="H469" s="466"/>
    </row>
    <row r="470" spans="1:8" ht="12.75" customHeight="1">
      <c r="A470" s="26"/>
      <c r="B470" s="26"/>
      <c r="C470" s="26"/>
      <c r="D470" s="26"/>
      <c r="E470" s="26"/>
      <c r="F470" s="26"/>
      <c r="G470" s="58"/>
      <c r="H470" s="466"/>
    </row>
    <row r="471" spans="1:8" ht="12.75" customHeight="1">
      <c r="A471" s="26"/>
      <c r="B471" s="26"/>
      <c r="C471" s="26"/>
      <c r="D471" s="26"/>
      <c r="E471" s="26"/>
      <c r="F471" s="26"/>
      <c r="G471" s="58"/>
      <c r="H471" s="466"/>
    </row>
    <row r="472" spans="1:8" ht="12.75" customHeight="1">
      <c r="A472" s="26"/>
      <c r="B472" s="26"/>
      <c r="C472" s="26"/>
      <c r="D472" s="26"/>
      <c r="E472" s="26"/>
      <c r="F472" s="26"/>
      <c r="G472" s="58"/>
      <c r="H472" s="466"/>
    </row>
    <row r="473" spans="1:8" ht="12.75" customHeight="1">
      <c r="A473" s="26"/>
      <c r="B473" s="26"/>
      <c r="C473" s="26"/>
      <c r="D473" s="26"/>
      <c r="E473" s="26"/>
      <c r="F473" s="26"/>
      <c r="G473" s="58"/>
      <c r="H473" s="466"/>
    </row>
    <row r="474" spans="1:8" ht="12.75" customHeight="1">
      <c r="A474" s="26"/>
      <c r="B474" s="26"/>
      <c r="C474" s="26"/>
      <c r="D474" s="26"/>
      <c r="E474" s="26"/>
      <c r="F474" s="26"/>
      <c r="G474" s="58"/>
      <c r="H474" s="466"/>
    </row>
    <row r="475" spans="1:8" ht="12.75" customHeight="1">
      <c r="A475" s="26"/>
      <c r="B475" s="26"/>
      <c r="C475" s="26"/>
      <c r="D475" s="26"/>
      <c r="E475" s="26"/>
      <c r="F475" s="26"/>
      <c r="G475" s="58"/>
      <c r="H475" s="466"/>
    </row>
    <row r="476" spans="1:8" ht="12.75" customHeight="1">
      <c r="A476" s="26"/>
      <c r="B476" s="26"/>
      <c r="C476" s="26"/>
      <c r="D476" s="26"/>
      <c r="E476" s="26"/>
      <c r="F476" s="26"/>
      <c r="G476" s="58"/>
      <c r="H476" s="466"/>
    </row>
    <row r="477" spans="1:8" ht="12.75" customHeight="1">
      <c r="A477" s="26"/>
      <c r="B477" s="26"/>
      <c r="C477" s="26"/>
      <c r="D477" s="26"/>
      <c r="E477" s="26"/>
      <c r="F477" s="26"/>
      <c r="G477" s="58"/>
      <c r="H477" s="466"/>
    </row>
    <row r="478" spans="1:8" ht="12.75" customHeight="1">
      <c r="A478" s="26"/>
      <c r="B478" s="26"/>
      <c r="C478" s="26"/>
      <c r="D478" s="26"/>
      <c r="E478" s="26"/>
      <c r="F478" s="26"/>
      <c r="G478" s="58"/>
      <c r="H478" s="466"/>
    </row>
    <row r="479" spans="1:8" ht="12.75" customHeight="1">
      <c r="A479" s="26"/>
      <c r="B479" s="26"/>
      <c r="C479" s="26"/>
      <c r="D479" s="26"/>
      <c r="E479" s="26"/>
      <c r="F479" s="26"/>
      <c r="G479" s="58"/>
      <c r="H479" s="466"/>
    </row>
    <row r="480" spans="1:8" ht="12.75" customHeight="1">
      <c r="A480" s="26"/>
      <c r="B480" s="26"/>
      <c r="C480" s="26"/>
      <c r="D480" s="26"/>
      <c r="E480" s="26"/>
      <c r="F480" s="26"/>
      <c r="G480" s="58"/>
      <c r="H480" s="466"/>
    </row>
    <row r="481" spans="1:8" ht="12.75" customHeight="1">
      <c r="A481" s="26"/>
      <c r="B481" s="26"/>
      <c r="C481" s="26"/>
      <c r="D481" s="26"/>
      <c r="E481" s="26"/>
      <c r="F481" s="26"/>
      <c r="G481" s="58"/>
      <c r="H481" s="466"/>
    </row>
    <row r="482" spans="1:8" ht="12.75" customHeight="1">
      <c r="A482" s="26"/>
      <c r="B482" s="26"/>
      <c r="C482" s="26"/>
      <c r="D482" s="26"/>
      <c r="E482" s="26"/>
      <c r="F482" s="26"/>
      <c r="G482" s="58"/>
      <c r="H482" s="466"/>
    </row>
    <row r="483" spans="1:8" ht="12.75" customHeight="1">
      <c r="A483" s="26"/>
      <c r="B483" s="26"/>
      <c r="C483" s="26"/>
      <c r="D483" s="26"/>
      <c r="E483" s="26"/>
      <c r="F483" s="26"/>
      <c r="G483" s="58"/>
      <c r="H483" s="466"/>
    </row>
    <row r="484" spans="1:8" ht="12.75" customHeight="1">
      <c r="A484" s="26"/>
      <c r="B484" s="26"/>
      <c r="C484" s="26"/>
      <c r="D484" s="26"/>
      <c r="E484" s="26"/>
      <c r="F484" s="26"/>
      <c r="G484" s="58"/>
      <c r="H484" s="466"/>
    </row>
    <row r="485" spans="1:8" ht="12.75" customHeight="1">
      <c r="A485" s="26"/>
      <c r="B485" s="26"/>
      <c r="C485" s="26"/>
      <c r="D485" s="26"/>
      <c r="E485" s="26"/>
      <c r="F485" s="26"/>
      <c r="G485" s="58"/>
      <c r="H485" s="466"/>
    </row>
    <row r="486" spans="1:8" ht="12.75" customHeight="1">
      <c r="A486" s="26"/>
      <c r="B486" s="26"/>
      <c r="C486" s="26"/>
      <c r="D486" s="26"/>
      <c r="E486" s="26"/>
      <c r="F486" s="26"/>
      <c r="G486" s="58"/>
      <c r="H486" s="466"/>
    </row>
    <row r="487" spans="1:8" ht="12.75" customHeight="1">
      <c r="A487" s="26"/>
      <c r="B487" s="26"/>
      <c r="C487" s="26"/>
      <c r="D487" s="26"/>
      <c r="E487" s="26"/>
      <c r="F487" s="26"/>
      <c r="G487" s="58"/>
      <c r="H487" s="466"/>
    </row>
    <row r="488" spans="1:8" ht="12.75" customHeight="1">
      <c r="A488" s="26"/>
      <c r="B488" s="26"/>
      <c r="C488" s="26"/>
      <c r="D488" s="26"/>
      <c r="E488" s="26"/>
      <c r="F488" s="26"/>
      <c r="G488" s="58"/>
      <c r="H488" s="466"/>
    </row>
    <row r="489" spans="1:8" ht="12.75" customHeight="1">
      <c r="A489" s="26"/>
      <c r="B489" s="26"/>
      <c r="C489" s="26"/>
      <c r="D489" s="26"/>
      <c r="E489" s="26"/>
      <c r="F489" s="26"/>
      <c r="G489" s="58"/>
      <c r="H489" s="466"/>
    </row>
    <row r="490" spans="1:8" ht="12.75" customHeight="1">
      <c r="A490" s="26"/>
      <c r="B490" s="26"/>
      <c r="C490" s="26"/>
      <c r="D490" s="26"/>
      <c r="E490" s="26"/>
      <c r="F490" s="26"/>
      <c r="G490" s="58"/>
      <c r="H490" s="466"/>
    </row>
    <row r="491" spans="1:8" ht="12.75" customHeight="1">
      <c r="A491" s="26"/>
      <c r="B491" s="26"/>
      <c r="C491" s="26"/>
      <c r="D491" s="26"/>
      <c r="E491" s="26"/>
      <c r="F491" s="26"/>
      <c r="G491" s="58"/>
      <c r="H491" s="466"/>
    </row>
    <row r="492" spans="1:8" ht="12.75" customHeight="1">
      <c r="A492" s="26"/>
      <c r="B492" s="26"/>
      <c r="C492" s="26"/>
      <c r="D492" s="26"/>
      <c r="E492" s="26"/>
      <c r="F492" s="26"/>
      <c r="G492" s="58"/>
      <c r="H492" s="466"/>
    </row>
    <row r="493" spans="1:8" ht="12.75" customHeight="1">
      <c r="A493" s="26"/>
      <c r="B493" s="26"/>
      <c r="C493" s="26"/>
      <c r="D493" s="26"/>
      <c r="E493" s="26"/>
      <c r="F493" s="26"/>
      <c r="G493" s="58"/>
      <c r="H493" s="466"/>
    </row>
    <row r="494" spans="1:8" ht="12.75" customHeight="1">
      <c r="A494" s="26"/>
      <c r="B494" s="26"/>
      <c r="C494" s="26"/>
      <c r="D494" s="26"/>
      <c r="E494" s="26"/>
      <c r="F494" s="26"/>
      <c r="G494" s="58"/>
      <c r="H494" s="466"/>
    </row>
    <row r="495" spans="1:8" ht="12.75" customHeight="1">
      <c r="A495" s="26"/>
      <c r="B495" s="26"/>
      <c r="C495" s="26"/>
      <c r="D495" s="26"/>
      <c r="E495" s="26"/>
      <c r="F495" s="26"/>
      <c r="G495" s="58"/>
      <c r="H495" s="466"/>
    </row>
    <row r="496" spans="1:8" ht="12.75" customHeight="1">
      <c r="A496" s="26"/>
      <c r="B496" s="26"/>
      <c r="C496" s="26"/>
      <c r="D496" s="26"/>
      <c r="E496" s="26"/>
      <c r="F496" s="26"/>
      <c r="G496" s="58"/>
      <c r="H496" s="466"/>
    </row>
    <row r="497" spans="1:8" ht="12.75" customHeight="1">
      <c r="A497" s="26"/>
      <c r="B497" s="26"/>
      <c r="C497" s="26"/>
      <c r="D497" s="26"/>
      <c r="E497" s="26"/>
      <c r="F497" s="26"/>
      <c r="G497" s="58"/>
      <c r="H497" s="466"/>
    </row>
    <row r="498" spans="1:8" ht="12.75" customHeight="1">
      <c r="A498" s="26"/>
      <c r="B498" s="26"/>
      <c r="C498" s="26"/>
      <c r="D498" s="26"/>
      <c r="E498" s="26"/>
      <c r="F498" s="26"/>
      <c r="G498" s="58"/>
      <c r="H498" s="466"/>
    </row>
    <row r="499" spans="1:8" ht="12.75" customHeight="1">
      <c r="A499" s="26"/>
      <c r="B499" s="26"/>
      <c r="C499" s="26"/>
      <c r="D499" s="26"/>
      <c r="E499" s="26"/>
      <c r="F499" s="26"/>
      <c r="G499" s="58"/>
      <c r="H499" s="466"/>
    </row>
    <row r="500" spans="1:8" ht="12.75" customHeight="1">
      <c r="A500" s="26"/>
      <c r="B500" s="26"/>
      <c r="C500" s="26"/>
      <c r="D500" s="26"/>
      <c r="E500" s="26"/>
      <c r="F500" s="26"/>
      <c r="G500" s="58"/>
      <c r="H500" s="466"/>
    </row>
    <row r="501" spans="1:8" ht="12.75" customHeight="1">
      <c r="A501" s="26"/>
      <c r="B501" s="26"/>
      <c r="C501" s="26"/>
      <c r="D501" s="26"/>
      <c r="E501" s="26"/>
      <c r="F501" s="26"/>
      <c r="G501" s="58"/>
      <c r="H501" s="466"/>
    </row>
    <row r="502" spans="1:8" ht="12.75" customHeight="1">
      <c r="A502" s="26"/>
      <c r="B502" s="26"/>
      <c r="C502" s="26"/>
      <c r="D502" s="26"/>
      <c r="E502" s="26"/>
      <c r="F502" s="26"/>
      <c r="G502" s="58"/>
      <c r="H502" s="466"/>
    </row>
    <row r="503" spans="1:8" ht="12.75" customHeight="1">
      <c r="A503" s="26"/>
      <c r="B503" s="26"/>
      <c r="C503" s="26"/>
      <c r="D503" s="26"/>
      <c r="E503" s="26"/>
      <c r="F503" s="26"/>
      <c r="G503" s="58"/>
      <c r="H503" s="466"/>
    </row>
    <row r="504" spans="1:8" ht="12.75" customHeight="1">
      <c r="A504" s="26"/>
      <c r="B504" s="26"/>
      <c r="C504" s="26"/>
      <c r="D504" s="26"/>
      <c r="E504" s="26"/>
      <c r="F504" s="26"/>
      <c r="G504" s="58"/>
      <c r="H504" s="466"/>
    </row>
    <row r="505" spans="1:8" ht="12.75" customHeight="1">
      <c r="A505" s="26"/>
      <c r="B505" s="26"/>
      <c r="C505" s="26"/>
      <c r="D505" s="26"/>
      <c r="E505" s="26"/>
      <c r="F505" s="26"/>
      <c r="G505" s="58"/>
      <c r="H505" s="466"/>
    </row>
    <row r="506" spans="1:8" ht="12.75" customHeight="1">
      <c r="A506" s="26"/>
      <c r="B506" s="26"/>
      <c r="C506" s="26"/>
      <c r="D506" s="26"/>
      <c r="E506" s="26"/>
      <c r="F506" s="26"/>
      <c r="G506" s="58"/>
      <c r="H506" s="466"/>
    </row>
    <row r="507" spans="1:8" ht="12.75" customHeight="1">
      <c r="A507" s="26"/>
      <c r="B507" s="26"/>
      <c r="C507" s="26"/>
      <c r="D507" s="26"/>
      <c r="E507" s="26"/>
      <c r="F507" s="26"/>
      <c r="G507" s="58"/>
      <c r="H507" s="466"/>
    </row>
    <row r="508" spans="1:8" ht="12.75" customHeight="1">
      <c r="A508" s="26"/>
      <c r="B508" s="26"/>
      <c r="C508" s="26"/>
      <c r="D508" s="26"/>
      <c r="E508" s="26"/>
      <c r="F508" s="26"/>
      <c r="G508" s="58"/>
      <c r="H508" s="466"/>
    </row>
    <row r="509" spans="1:8" ht="12.75" customHeight="1">
      <c r="A509" s="26"/>
      <c r="B509" s="26"/>
      <c r="C509" s="26"/>
      <c r="D509" s="26"/>
      <c r="E509" s="26"/>
      <c r="F509" s="26"/>
      <c r="G509" s="58"/>
      <c r="H509" s="466"/>
    </row>
    <row r="510" spans="1:8" ht="12.75" customHeight="1">
      <c r="A510" s="26"/>
      <c r="B510" s="26"/>
      <c r="C510" s="26"/>
      <c r="D510" s="26"/>
      <c r="E510" s="26"/>
      <c r="F510" s="26"/>
      <c r="G510" s="58"/>
      <c r="H510" s="466"/>
    </row>
    <row r="511" spans="1:8" ht="12.75" customHeight="1">
      <c r="A511" s="26"/>
      <c r="B511" s="26"/>
      <c r="C511" s="26"/>
      <c r="D511" s="26"/>
      <c r="E511" s="26"/>
      <c r="F511" s="26"/>
      <c r="G511" s="58"/>
      <c r="H511" s="466"/>
    </row>
    <row r="512" spans="1:8" ht="12.75" customHeight="1">
      <c r="A512" s="26"/>
      <c r="B512" s="26"/>
      <c r="C512" s="26"/>
      <c r="D512" s="26"/>
      <c r="E512" s="26"/>
      <c r="F512" s="26"/>
      <c r="G512" s="58"/>
      <c r="H512" s="466"/>
    </row>
    <row r="513" spans="1:8" ht="12.75" customHeight="1">
      <c r="A513" s="26"/>
      <c r="B513" s="26"/>
      <c r="C513" s="26"/>
      <c r="D513" s="26"/>
      <c r="E513" s="26"/>
      <c r="F513" s="26"/>
      <c r="G513" s="58"/>
      <c r="H513" s="466"/>
    </row>
    <row r="514" spans="1:8" ht="12.75" customHeight="1">
      <c r="A514" s="26"/>
      <c r="B514" s="26"/>
      <c r="C514" s="26"/>
      <c r="D514" s="26"/>
      <c r="E514" s="26"/>
      <c r="F514" s="26"/>
      <c r="G514" s="58"/>
      <c r="H514" s="466"/>
    </row>
    <row r="515" spans="1:8" ht="12.75" customHeight="1">
      <c r="A515" s="26"/>
      <c r="B515" s="26"/>
      <c r="C515" s="26"/>
      <c r="D515" s="26"/>
      <c r="E515" s="26"/>
      <c r="F515" s="26"/>
      <c r="G515" s="58"/>
      <c r="H515" s="466"/>
    </row>
    <row r="516" spans="1:8" ht="12.75" customHeight="1">
      <c r="A516" s="26"/>
      <c r="B516" s="26"/>
      <c r="C516" s="26"/>
      <c r="D516" s="26"/>
      <c r="E516" s="26"/>
      <c r="F516" s="26"/>
      <c r="G516" s="58"/>
      <c r="H516" s="466"/>
    </row>
    <row r="517" spans="1:8" ht="12.75" customHeight="1">
      <c r="A517" s="26"/>
      <c r="B517" s="26"/>
      <c r="C517" s="26"/>
      <c r="D517" s="26"/>
      <c r="E517" s="26"/>
      <c r="F517" s="26"/>
      <c r="G517" s="58"/>
      <c r="H517" s="466"/>
    </row>
    <row r="518" spans="1:8" ht="12.75" customHeight="1">
      <c r="A518" s="26"/>
      <c r="B518" s="26"/>
      <c r="C518" s="26"/>
      <c r="D518" s="26"/>
      <c r="E518" s="26"/>
      <c r="F518" s="26"/>
      <c r="G518" s="58"/>
      <c r="H518" s="466"/>
    </row>
    <row r="519" spans="1:8" ht="12.75" customHeight="1">
      <c r="A519" s="26"/>
      <c r="B519" s="26"/>
      <c r="C519" s="26"/>
      <c r="D519" s="26"/>
      <c r="E519" s="26"/>
      <c r="F519" s="26"/>
      <c r="G519" s="58"/>
      <c r="H519" s="466"/>
    </row>
    <row r="520" spans="1:8" ht="12.75" customHeight="1">
      <c r="A520" s="26"/>
      <c r="B520" s="26"/>
      <c r="C520" s="26"/>
      <c r="D520" s="26"/>
      <c r="E520" s="26"/>
      <c r="F520" s="26"/>
      <c r="G520" s="58"/>
      <c r="H520" s="466"/>
    </row>
    <row r="521" spans="1:8" ht="12.75" customHeight="1">
      <c r="A521" s="26"/>
      <c r="B521" s="26"/>
      <c r="C521" s="26"/>
      <c r="D521" s="26"/>
      <c r="E521" s="26"/>
      <c r="F521" s="26"/>
      <c r="G521" s="58"/>
      <c r="H521" s="466"/>
    </row>
    <row r="522" spans="1:8" ht="12.75" customHeight="1">
      <c r="A522" s="26"/>
      <c r="B522" s="26"/>
      <c r="C522" s="26"/>
      <c r="D522" s="26"/>
      <c r="E522" s="26"/>
      <c r="F522" s="26"/>
      <c r="G522" s="58"/>
      <c r="H522" s="466"/>
    </row>
    <row r="523" spans="1:8" ht="12.75" customHeight="1">
      <c r="A523" s="26"/>
      <c r="B523" s="26"/>
      <c r="C523" s="26"/>
      <c r="D523" s="26"/>
      <c r="E523" s="26"/>
      <c r="F523" s="26"/>
      <c r="G523" s="58"/>
      <c r="H523" s="466"/>
    </row>
    <row r="524" spans="1:8" ht="12.75" customHeight="1">
      <c r="A524" s="26"/>
      <c r="B524" s="26"/>
      <c r="C524" s="26"/>
      <c r="D524" s="26"/>
      <c r="E524" s="26"/>
      <c r="F524" s="26"/>
      <c r="G524" s="58"/>
      <c r="H524" s="466"/>
    </row>
    <row r="525" spans="1:8" ht="12.75" customHeight="1">
      <c r="A525" s="26"/>
      <c r="B525" s="26"/>
      <c r="C525" s="26"/>
      <c r="D525" s="26"/>
      <c r="E525" s="26"/>
      <c r="F525" s="26"/>
      <c r="G525" s="58"/>
      <c r="H525" s="466"/>
    </row>
    <row r="526" spans="1:8" ht="12.75" customHeight="1">
      <c r="A526" s="26"/>
      <c r="B526" s="26"/>
      <c r="C526" s="26"/>
      <c r="D526" s="26"/>
      <c r="E526" s="26"/>
      <c r="F526" s="26"/>
      <c r="G526" s="58"/>
      <c r="H526" s="466"/>
    </row>
    <row r="527" spans="1:8" ht="12.75" customHeight="1">
      <c r="A527" s="26"/>
      <c r="B527" s="26"/>
      <c r="C527" s="26"/>
      <c r="D527" s="26"/>
      <c r="E527" s="26"/>
      <c r="F527" s="26"/>
      <c r="G527" s="58"/>
      <c r="H527" s="466"/>
    </row>
    <row r="528" spans="1:8" ht="12.75" customHeight="1">
      <c r="A528" s="26"/>
      <c r="B528" s="26"/>
      <c r="C528" s="26"/>
      <c r="D528" s="26"/>
      <c r="E528" s="26"/>
      <c r="F528" s="26"/>
      <c r="G528" s="58"/>
      <c r="H528" s="466"/>
    </row>
    <row r="529" spans="1:8" ht="12.75" customHeight="1">
      <c r="A529" s="26"/>
      <c r="B529" s="26"/>
      <c r="C529" s="26"/>
      <c r="D529" s="26"/>
      <c r="E529" s="26"/>
      <c r="F529" s="26"/>
      <c r="G529" s="58"/>
      <c r="H529" s="466"/>
    </row>
    <row r="530" spans="1:8" ht="12.75" customHeight="1">
      <c r="A530" s="26"/>
      <c r="B530" s="26"/>
      <c r="C530" s="26"/>
      <c r="D530" s="26"/>
      <c r="E530" s="26"/>
      <c r="F530" s="26"/>
      <c r="G530" s="58"/>
      <c r="H530" s="466"/>
    </row>
    <row r="531" spans="1:8" ht="12.75" customHeight="1">
      <c r="A531" s="26"/>
      <c r="B531" s="26"/>
      <c r="C531" s="26"/>
      <c r="D531" s="26"/>
      <c r="E531" s="26"/>
      <c r="F531" s="26"/>
      <c r="G531" s="58"/>
      <c r="H531" s="466"/>
    </row>
    <row r="532" spans="1:8" ht="12.75" customHeight="1">
      <c r="A532" s="26"/>
      <c r="B532" s="26"/>
      <c r="C532" s="26"/>
      <c r="D532" s="26"/>
      <c r="E532" s="26"/>
      <c r="F532" s="26"/>
      <c r="G532" s="58"/>
      <c r="H532" s="466"/>
    </row>
    <row r="533" spans="1:8" ht="12.75" customHeight="1">
      <c r="A533" s="26"/>
      <c r="B533" s="26"/>
      <c r="C533" s="26"/>
      <c r="D533" s="26"/>
      <c r="E533" s="26"/>
      <c r="F533" s="26"/>
      <c r="G533" s="58"/>
      <c r="H533" s="466"/>
    </row>
    <row r="534" spans="1:8" ht="12.75" customHeight="1">
      <c r="B534" s="26"/>
      <c r="C534" s="26"/>
      <c r="D534" s="26"/>
      <c r="E534" s="26"/>
      <c r="F534" s="26"/>
      <c r="G534" s="58"/>
      <c r="H534" s="466"/>
    </row>
  </sheetData>
  <phoneticPr fontId="25" type="noConversion"/>
  <pageMargins left="0.51181102362204722" right="0.51181102362204722"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zoomScaleNormal="100" workbookViewId="0">
      <pane ySplit="3" topLeftCell="A4" activePane="bottomLeft" state="frozen"/>
      <selection activeCell="E6" sqref="E6"/>
      <selection pane="bottomLeft" activeCell="A2" sqref="A2"/>
    </sheetView>
  </sheetViews>
  <sheetFormatPr defaultRowHeight="12.75"/>
  <cols>
    <col min="1" max="1" width="19.7109375" style="22" customWidth="1"/>
    <col min="2" max="2" width="10.140625" style="22" customWidth="1"/>
    <col min="3" max="3" width="10.85546875" style="22" customWidth="1"/>
    <col min="4" max="4" width="10.5703125" style="22" customWidth="1"/>
    <col min="5" max="5" width="10.7109375" style="22" customWidth="1"/>
    <col min="6" max="6" width="11.5703125" style="22" customWidth="1"/>
    <col min="7" max="7" width="10.5703125" style="22" customWidth="1"/>
    <col min="8" max="8" width="8" style="22" customWidth="1"/>
    <col min="9" max="16384" width="9.140625" style="22"/>
  </cols>
  <sheetData>
    <row r="1" spans="1:9" ht="15">
      <c r="A1" s="40" t="s">
        <v>587</v>
      </c>
    </row>
    <row r="2" spans="1:9" ht="9" customHeight="1">
      <c r="A2" s="52"/>
    </row>
    <row r="3" spans="1:9" ht="24.75" customHeight="1">
      <c r="B3" s="491" t="s">
        <v>28</v>
      </c>
      <c r="C3" s="491" t="s">
        <v>29</v>
      </c>
      <c r="D3" s="491" t="s">
        <v>30</v>
      </c>
      <c r="E3" s="491" t="s">
        <v>31</v>
      </c>
      <c r="F3" s="357" t="s">
        <v>27</v>
      </c>
      <c r="G3" s="642" t="s">
        <v>543</v>
      </c>
      <c r="H3" s="357" t="s">
        <v>26</v>
      </c>
    </row>
    <row r="4" spans="1:9">
      <c r="A4" s="4" t="s">
        <v>315</v>
      </c>
      <c r="B4" s="4">
        <v>166</v>
      </c>
      <c r="C4" s="4">
        <v>21</v>
      </c>
      <c r="D4" s="4">
        <v>9</v>
      </c>
      <c r="E4" s="4">
        <v>196</v>
      </c>
      <c r="F4" s="4">
        <v>26</v>
      </c>
      <c r="G4" s="185">
        <v>5350</v>
      </c>
      <c r="H4" s="185">
        <v>5572</v>
      </c>
      <c r="I4" s="292"/>
    </row>
    <row r="5" spans="1:9" ht="13.5" customHeight="1">
      <c r="A5" s="4" t="s">
        <v>424</v>
      </c>
      <c r="B5" s="4">
        <v>114</v>
      </c>
      <c r="C5" s="4"/>
      <c r="D5" s="4"/>
      <c r="E5" s="4">
        <v>114</v>
      </c>
      <c r="F5" s="4">
        <v>7</v>
      </c>
      <c r="G5" s="185">
        <v>5345</v>
      </c>
      <c r="H5" s="185">
        <v>5466</v>
      </c>
      <c r="I5" s="292"/>
    </row>
    <row r="6" spans="1:9" ht="13.5" customHeight="1">
      <c r="A6" s="4" t="s">
        <v>425</v>
      </c>
      <c r="B6" s="4">
        <v>98</v>
      </c>
      <c r="C6" s="4">
        <v>4</v>
      </c>
      <c r="D6" s="4"/>
      <c r="E6" s="4">
        <v>102</v>
      </c>
      <c r="F6" s="4">
        <v>9</v>
      </c>
      <c r="G6" s="185">
        <v>5344</v>
      </c>
      <c r="H6" s="185">
        <v>5455</v>
      </c>
      <c r="I6" s="292"/>
    </row>
    <row r="7" spans="1:9" ht="13.5" customHeight="1">
      <c r="A7" s="4" t="s">
        <v>426</v>
      </c>
      <c r="B7" s="4">
        <v>163</v>
      </c>
      <c r="C7" s="4">
        <v>11</v>
      </c>
      <c r="D7" s="4">
        <v>5</v>
      </c>
      <c r="E7" s="4">
        <v>179</v>
      </c>
      <c r="F7" s="4">
        <v>17</v>
      </c>
      <c r="G7" s="185">
        <v>5524</v>
      </c>
      <c r="H7" s="185">
        <v>5720</v>
      </c>
      <c r="I7" s="292"/>
    </row>
    <row r="8" spans="1:9" ht="13.5" customHeight="1">
      <c r="A8" s="4" t="s">
        <v>154</v>
      </c>
      <c r="B8" s="4">
        <v>76</v>
      </c>
      <c r="C8" s="4">
        <v>5</v>
      </c>
      <c r="D8" s="4">
        <v>1</v>
      </c>
      <c r="E8" s="4">
        <v>82</v>
      </c>
      <c r="F8" s="4">
        <v>5</v>
      </c>
      <c r="G8" s="185">
        <v>5344</v>
      </c>
      <c r="H8" s="185">
        <v>5431</v>
      </c>
      <c r="I8" s="292"/>
    </row>
    <row r="9" spans="1:9" ht="13.5" customHeight="1">
      <c r="A9" s="4" t="s">
        <v>316</v>
      </c>
      <c r="B9" s="4">
        <v>66</v>
      </c>
      <c r="C9" s="4">
        <v>6</v>
      </c>
      <c r="D9" s="4">
        <v>1</v>
      </c>
      <c r="E9" s="4">
        <v>73</v>
      </c>
      <c r="F9" s="4">
        <v>7</v>
      </c>
      <c r="G9" s="185">
        <v>5344</v>
      </c>
      <c r="H9" s="185">
        <v>5424</v>
      </c>
      <c r="I9" s="292"/>
    </row>
    <row r="10" spans="1:9" ht="13.5" customHeight="1">
      <c r="A10" s="4" t="s">
        <v>427</v>
      </c>
      <c r="B10" s="4">
        <v>103</v>
      </c>
      <c r="C10" s="4">
        <v>5</v>
      </c>
      <c r="D10" s="4">
        <v>6</v>
      </c>
      <c r="E10" s="4">
        <v>114</v>
      </c>
      <c r="F10" s="4">
        <v>6</v>
      </c>
      <c r="G10" s="185">
        <v>5344</v>
      </c>
      <c r="H10" s="185">
        <v>5464</v>
      </c>
      <c r="I10" s="292"/>
    </row>
    <row r="11" spans="1:9" ht="13.5" customHeight="1">
      <c r="A11" s="4" t="s">
        <v>510</v>
      </c>
      <c r="B11" s="4">
        <v>49</v>
      </c>
      <c r="C11" s="4">
        <v>4</v>
      </c>
      <c r="D11" s="4">
        <v>3</v>
      </c>
      <c r="E11" s="4">
        <v>56</v>
      </c>
      <c r="F11" s="4">
        <v>3</v>
      </c>
      <c r="G11" s="185">
        <v>5344</v>
      </c>
      <c r="H11" s="185">
        <v>5403</v>
      </c>
      <c r="I11" s="292"/>
    </row>
    <row r="12" spans="1:9" ht="13.5" customHeight="1">
      <c r="A12" s="4" t="s">
        <v>428</v>
      </c>
      <c r="B12" s="185">
        <v>4075</v>
      </c>
      <c r="C12" s="4">
        <v>40</v>
      </c>
      <c r="D12" s="4">
        <v>52</v>
      </c>
      <c r="E12" s="185">
        <v>4167</v>
      </c>
      <c r="F12" s="4">
        <v>92</v>
      </c>
      <c r="G12" s="185">
        <v>5349</v>
      </c>
      <c r="H12" s="185">
        <v>9608</v>
      </c>
      <c r="I12" s="292"/>
    </row>
    <row r="13" spans="1:9" ht="13.5" customHeight="1">
      <c r="A13" s="4" t="s">
        <v>429</v>
      </c>
      <c r="B13" s="4">
        <v>99</v>
      </c>
      <c r="C13" s="4">
        <v>25</v>
      </c>
      <c r="D13" s="4"/>
      <c r="E13" s="4">
        <v>124</v>
      </c>
      <c r="F13" s="4">
        <v>10</v>
      </c>
      <c r="G13" s="185">
        <v>18244</v>
      </c>
      <c r="H13" s="185">
        <v>18378</v>
      </c>
      <c r="I13" s="292"/>
    </row>
    <row r="14" spans="1:9" ht="13.5" customHeight="1">
      <c r="A14" s="4" t="s">
        <v>317</v>
      </c>
      <c r="B14" s="4">
        <v>215</v>
      </c>
      <c r="C14" s="4"/>
      <c r="D14" s="4">
        <v>10</v>
      </c>
      <c r="E14" s="4">
        <v>225</v>
      </c>
      <c r="F14" s="4"/>
      <c r="G14" s="185">
        <v>5344</v>
      </c>
      <c r="H14" s="185">
        <v>5569</v>
      </c>
      <c r="I14" s="292"/>
    </row>
    <row r="15" spans="1:9" ht="13.5" customHeight="1">
      <c r="A15" s="171" t="s">
        <v>554</v>
      </c>
      <c r="B15" s="4">
        <v>21</v>
      </c>
      <c r="C15" s="4"/>
      <c r="D15" s="4"/>
      <c r="E15" s="4">
        <v>21</v>
      </c>
      <c r="F15" s="4">
        <v>10</v>
      </c>
      <c r="G15" s="185">
        <v>5344</v>
      </c>
      <c r="H15" s="185">
        <v>5375</v>
      </c>
      <c r="I15" s="292"/>
    </row>
    <row r="16" spans="1:9" ht="13.5" customHeight="1">
      <c r="A16" s="4" t="s">
        <v>514</v>
      </c>
      <c r="B16" s="4">
        <v>13</v>
      </c>
      <c r="C16" s="4">
        <v>1</v>
      </c>
      <c r="D16" s="4">
        <v>1</v>
      </c>
      <c r="E16" s="4">
        <v>15</v>
      </c>
      <c r="F16" s="4">
        <v>2</v>
      </c>
      <c r="G16" s="185">
        <v>5344</v>
      </c>
      <c r="H16" s="185">
        <v>5361</v>
      </c>
      <c r="I16" s="292"/>
    </row>
    <row r="17" spans="1:9" ht="13.5" customHeight="1">
      <c r="A17" s="4" t="s">
        <v>516</v>
      </c>
      <c r="B17" s="4">
        <v>24</v>
      </c>
      <c r="C17" s="4">
        <v>3</v>
      </c>
      <c r="D17" s="4"/>
      <c r="E17" s="4">
        <v>27</v>
      </c>
      <c r="F17" s="4">
        <v>5</v>
      </c>
      <c r="G17" s="185">
        <v>5345</v>
      </c>
      <c r="H17" s="185">
        <v>5377</v>
      </c>
      <c r="I17" s="292"/>
    </row>
    <row r="18" spans="1:9" ht="13.5" customHeight="1">
      <c r="A18" s="4" t="s">
        <v>430</v>
      </c>
      <c r="B18" s="4">
        <v>212</v>
      </c>
      <c r="C18" s="4">
        <v>14</v>
      </c>
      <c r="D18" s="4">
        <v>14</v>
      </c>
      <c r="E18" s="4">
        <v>240</v>
      </c>
      <c r="F18" s="4">
        <v>61</v>
      </c>
      <c r="G18" s="185">
        <v>5347</v>
      </c>
      <c r="H18" s="185">
        <v>5648</v>
      </c>
      <c r="I18" s="292"/>
    </row>
    <row r="19" spans="1:9" ht="13.5" customHeight="1">
      <c r="A19" s="4" t="s">
        <v>431</v>
      </c>
      <c r="B19" s="4">
        <v>366</v>
      </c>
      <c r="C19" s="4">
        <v>1</v>
      </c>
      <c r="D19" s="4">
        <v>4</v>
      </c>
      <c r="E19" s="4">
        <v>371</v>
      </c>
      <c r="F19" s="4">
        <v>37</v>
      </c>
      <c r="G19" s="185">
        <v>5344</v>
      </c>
      <c r="H19" s="185">
        <v>5752</v>
      </c>
      <c r="I19" s="292"/>
    </row>
    <row r="20" spans="1:9" ht="13.5" customHeight="1">
      <c r="A20" s="4" t="s">
        <v>432</v>
      </c>
      <c r="B20" s="4">
        <v>151</v>
      </c>
      <c r="C20" s="4">
        <v>1</v>
      </c>
      <c r="D20" s="4">
        <v>3</v>
      </c>
      <c r="E20" s="4">
        <v>155</v>
      </c>
      <c r="F20" s="4">
        <v>4</v>
      </c>
      <c r="G20" s="185">
        <v>5365</v>
      </c>
      <c r="H20" s="185">
        <v>5524</v>
      </c>
      <c r="I20" s="292"/>
    </row>
    <row r="21" spans="1:9" ht="13.5" customHeight="1">
      <c r="A21" s="4" t="s">
        <v>21</v>
      </c>
      <c r="B21" s="4">
        <v>162</v>
      </c>
      <c r="C21" s="4">
        <v>30</v>
      </c>
      <c r="D21" s="4">
        <v>34</v>
      </c>
      <c r="E21" s="4">
        <v>226</v>
      </c>
      <c r="F21" s="4">
        <v>19</v>
      </c>
      <c r="G21" s="185">
        <v>7900</v>
      </c>
      <c r="H21" s="185">
        <v>8145</v>
      </c>
      <c r="I21" s="292"/>
    </row>
    <row r="22" spans="1:9" ht="13.5" customHeight="1">
      <c r="A22" s="4" t="s">
        <v>433</v>
      </c>
      <c r="B22" s="4">
        <v>123</v>
      </c>
      <c r="C22" s="4">
        <v>6</v>
      </c>
      <c r="D22" s="4">
        <v>6</v>
      </c>
      <c r="E22" s="4">
        <v>135</v>
      </c>
      <c r="F22" s="4">
        <v>11</v>
      </c>
      <c r="G22" s="185">
        <v>5344</v>
      </c>
      <c r="H22" s="185">
        <v>5490</v>
      </c>
      <c r="I22" s="292"/>
    </row>
    <row r="23" spans="1:9" ht="13.5" customHeight="1">
      <c r="A23" s="4" t="s">
        <v>434</v>
      </c>
      <c r="B23" s="4">
        <v>320</v>
      </c>
      <c r="C23" s="4">
        <v>22</v>
      </c>
      <c r="D23" s="4">
        <v>22</v>
      </c>
      <c r="E23" s="4">
        <v>364</v>
      </c>
      <c r="F23" s="4">
        <v>33</v>
      </c>
      <c r="G23" s="185">
        <v>10319</v>
      </c>
      <c r="H23" s="185">
        <v>10716</v>
      </c>
      <c r="I23" s="292"/>
    </row>
    <row r="24" spans="1:9" ht="13.5" customHeight="1">
      <c r="A24" s="4" t="s">
        <v>318</v>
      </c>
      <c r="B24" s="4">
        <v>624</v>
      </c>
      <c r="C24" s="4">
        <v>20</v>
      </c>
      <c r="D24" s="4">
        <v>7</v>
      </c>
      <c r="E24" s="4">
        <v>651</v>
      </c>
      <c r="F24" s="4">
        <v>45</v>
      </c>
      <c r="G24" s="185">
        <v>5344</v>
      </c>
      <c r="H24" s="185">
        <v>6040</v>
      </c>
      <c r="I24" s="292"/>
    </row>
    <row r="25" spans="1:9" ht="13.5" customHeight="1">
      <c r="A25" s="4" t="s">
        <v>319</v>
      </c>
      <c r="B25" s="4">
        <v>80</v>
      </c>
      <c r="C25" s="4">
        <v>5</v>
      </c>
      <c r="D25" s="4"/>
      <c r="E25" s="4">
        <v>85</v>
      </c>
      <c r="F25" s="4">
        <v>6</v>
      </c>
      <c r="G25" s="185">
        <v>5344</v>
      </c>
      <c r="H25" s="185">
        <v>5435</v>
      </c>
      <c r="I25" s="292"/>
    </row>
    <row r="26" spans="1:9" ht="13.5" customHeight="1">
      <c r="A26" s="4" t="s">
        <v>320</v>
      </c>
      <c r="B26" s="4">
        <v>188</v>
      </c>
      <c r="C26" s="4">
        <v>8</v>
      </c>
      <c r="D26" s="4">
        <v>10</v>
      </c>
      <c r="E26" s="4">
        <v>206</v>
      </c>
      <c r="F26" s="4">
        <v>36</v>
      </c>
      <c r="G26" s="185">
        <v>5344</v>
      </c>
      <c r="H26" s="185">
        <v>5586</v>
      </c>
      <c r="I26" s="292"/>
    </row>
    <row r="27" spans="1:9" ht="13.5" customHeight="1">
      <c r="A27" s="4" t="s">
        <v>435</v>
      </c>
      <c r="B27" s="4">
        <v>152</v>
      </c>
      <c r="C27" s="4">
        <v>7</v>
      </c>
      <c r="D27" s="4">
        <v>19</v>
      </c>
      <c r="E27" s="4">
        <v>178</v>
      </c>
      <c r="F27" s="4">
        <v>18</v>
      </c>
      <c r="G27" s="185">
        <v>5344</v>
      </c>
      <c r="H27" s="185">
        <v>5540</v>
      </c>
      <c r="I27" s="292"/>
    </row>
    <row r="28" spans="1:9" ht="13.5" customHeight="1">
      <c r="A28" s="4" t="s">
        <v>436</v>
      </c>
      <c r="B28" s="4">
        <v>162</v>
      </c>
      <c r="C28" s="4">
        <v>12</v>
      </c>
      <c r="D28" s="4">
        <v>13</v>
      </c>
      <c r="E28" s="4">
        <v>187</v>
      </c>
      <c r="F28" s="4">
        <v>11</v>
      </c>
      <c r="G28" s="185">
        <v>6578</v>
      </c>
      <c r="H28" s="185">
        <v>6776</v>
      </c>
      <c r="I28" s="292"/>
    </row>
    <row r="29" spans="1:9" ht="13.5" customHeight="1">
      <c r="A29" s="4" t="s">
        <v>437</v>
      </c>
      <c r="B29" s="4">
        <v>144</v>
      </c>
      <c r="C29" s="4"/>
      <c r="D29" s="4">
        <v>10</v>
      </c>
      <c r="E29" s="4">
        <v>154</v>
      </c>
      <c r="F29" s="4">
        <v>17</v>
      </c>
      <c r="G29" s="185">
        <v>5344</v>
      </c>
      <c r="H29" s="185">
        <v>5515</v>
      </c>
      <c r="I29" s="292"/>
    </row>
    <row r="30" spans="1:9" ht="13.5" customHeight="1">
      <c r="A30" s="4" t="s">
        <v>284</v>
      </c>
      <c r="B30" s="4">
        <v>125</v>
      </c>
      <c r="C30" s="4">
        <v>9</v>
      </c>
      <c r="D30" s="4">
        <v>11</v>
      </c>
      <c r="E30" s="4">
        <v>145</v>
      </c>
      <c r="F30" s="4">
        <v>10</v>
      </c>
      <c r="G30" s="185">
        <v>5346</v>
      </c>
      <c r="H30" s="185">
        <v>5501</v>
      </c>
      <c r="I30" s="292"/>
    </row>
    <row r="31" spans="1:9" ht="13.5" customHeight="1">
      <c r="A31" s="4" t="s">
        <v>285</v>
      </c>
      <c r="B31" s="4">
        <v>76</v>
      </c>
      <c r="C31" s="4">
        <v>9</v>
      </c>
      <c r="D31" s="4">
        <v>8</v>
      </c>
      <c r="E31" s="4">
        <v>93</v>
      </c>
      <c r="F31" s="4">
        <v>4</v>
      </c>
      <c r="G31" s="185">
        <v>5345</v>
      </c>
      <c r="H31" s="185">
        <v>5442</v>
      </c>
      <c r="I31" s="292"/>
    </row>
    <row r="32" spans="1:9" ht="13.5" customHeight="1">
      <c r="A32" s="4" t="s">
        <v>172</v>
      </c>
      <c r="B32" s="4">
        <v>23</v>
      </c>
      <c r="C32" s="4">
        <v>1</v>
      </c>
      <c r="D32" s="4"/>
      <c r="E32" s="4">
        <v>24</v>
      </c>
      <c r="F32" s="4">
        <v>2</v>
      </c>
      <c r="G32" s="185">
        <v>5344</v>
      </c>
      <c r="H32" s="185">
        <v>5370</v>
      </c>
      <c r="I32" s="292"/>
    </row>
    <row r="33" spans="1:9" ht="13.5" customHeight="1">
      <c r="A33" s="4" t="s">
        <v>438</v>
      </c>
      <c r="B33" s="4">
        <v>137</v>
      </c>
      <c r="C33" s="4">
        <v>14</v>
      </c>
      <c r="D33" s="4">
        <v>7</v>
      </c>
      <c r="E33" s="4">
        <v>158</v>
      </c>
      <c r="F33" s="4">
        <v>7</v>
      </c>
      <c r="G33" s="185">
        <v>5344</v>
      </c>
      <c r="H33" s="185">
        <v>5509</v>
      </c>
      <c r="I33" s="292"/>
    </row>
    <row r="34" spans="1:9" ht="13.5" customHeight="1">
      <c r="A34" s="4" t="s">
        <v>439</v>
      </c>
      <c r="B34" s="4">
        <v>495</v>
      </c>
      <c r="C34" s="4">
        <v>36</v>
      </c>
      <c r="D34" s="4">
        <v>6</v>
      </c>
      <c r="E34" s="4">
        <v>537</v>
      </c>
      <c r="F34" s="4">
        <v>47</v>
      </c>
      <c r="G34" s="185">
        <v>8748</v>
      </c>
      <c r="H34" s="185">
        <v>9332</v>
      </c>
      <c r="I34" s="292"/>
    </row>
    <row r="35" spans="1:9" ht="13.5" customHeight="1">
      <c r="A35" s="4" t="s">
        <v>441</v>
      </c>
      <c r="B35" s="4">
        <v>629</v>
      </c>
      <c r="C35" s="4">
        <v>12</v>
      </c>
      <c r="D35" s="4">
        <v>7</v>
      </c>
      <c r="E35" s="4">
        <v>648</v>
      </c>
      <c r="F35" s="4">
        <v>181</v>
      </c>
      <c r="G35" s="185">
        <v>18167</v>
      </c>
      <c r="H35" s="185">
        <v>18996</v>
      </c>
      <c r="I35" s="292"/>
    </row>
    <row r="36" spans="1:9" ht="13.5" customHeight="1">
      <c r="A36" s="4" t="s">
        <v>288</v>
      </c>
      <c r="B36" s="4">
        <v>52</v>
      </c>
      <c r="C36" s="4">
        <v>13</v>
      </c>
      <c r="D36" s="4">
        <v>6</v>
      </c>
      <c r="E36" s="4">
        <v>71</v>
      </c>
      <c r="F36" s="4">
        <v>2</v>
      </c>
      <c r="G36" s="185">
        <v>5344</v>
      </c>
      <c r="H36" s="185">
        <v>5417</v>
      </c>
      <c r="I36" s="292"/>
    </row>
    <row r="37" spans="1:9" ht="13.5" customHeight="1">
      <c r="A37" s="171" t="s">
        <v>548</v>
      </c>
      <c r="B37" s="4">
        <v>30</v>
      </c>
      <c r="C37" s="4">
        <v>5</v>
      </c>
      <c r="D37" s="4">
        <v>2</v>
      </c>
      <c r="E37" s="4">
        <v>37</v>
      </c>
      <c r="F37" s="4">
        <v>9</v>
      </c>
      <c r="G37" s="185">
        <v>5344</v>
      </c>
      <c r="H37" s="185">
        <v>5390</v>
      </c>
      <c r="I37" s="292"/>
    </row>
    <row r="38" spans="1:9" ht="13.5" customHeight="1">
      <c r="A38" s="4" t="s">
        <v>149</v>
      </c>
      <c r="B38" s="4">
        <v>31</v>
      </c>
      <c r="C38" s="4"/>
      <c r="D38" s="4"/>
      <c r="E38" s="4">
        <v>31</v>
      </c>
      <c r="F38" s="4">
        <v>3</v>
      </c>
      <c r="G38" s="185">
        <v>5344</v>
      </c>
      <c r="H38" s="185">
        <v>5378</v>
      </c>
      <c r="I38" s="292"/>
    </row>
    <row r="39" spans="1:9" ht="13.5" customHeight="1">
      <c r="A39" s="4" t="s">
        <v>325</v>
      </c>
      <c r="B39" s="4"/>
      <c r="C39" s="4"/>
      <c r="D39" s="4"/>
      <c r="E39" s="4"/>
      <c r="F39" s="4"/>
      <c r="G39" s="185">
        <v>5344</v>
      </c>
      <c r="H39" s="185">
        <v>5344</v>
      </c>
      <c r="I39" s="292"/>
    </row>
    <row r="40" spans="1:9" ht="13.5" customHeight="1">
      <c r="A40" s="4" t="s">
        <v>295</v>
      </c>
      <c r="B40" s="4">
        <v>22</v>
      </c>
      <c r="C40" s="4"/>
      <c r="D40" s="4"/>
      <c r="E40" s="4">
        <v>22</v>
      </c>
      <c r="F40" s="4">
        <v>2</v>
      </c>
      <c r="G40" s="185">
        <v>5344</v>
      </c>
      <c r="H40" s="185">
        <v>5368</v>
      </c>
      <c r="I40" s="292"/>
    </row>
    <row r="41" spans="1:9" ht="13.5" customHeight="1">
      <c r="A41" s="4" t="s">
        <v>442</v>
      </c>
      <c r="B41" s="4">
        <v>488</v>
      </c>
      <c r="C41" s="4">
        <v>33</v>
      </c>
      <c r="D41" s="4">
        <v>49</v>
      </c>
      <c r="E41" s="4">
        <v>570</v>
      </c>
      <c r="F41" s="4">
        <v>50</v>
      </c>
      <c r="G41" s="185">
        <v>5481</v>
      </c>
      <c r="H41" s="185">
        <v>6101</v>
      </c>
      <c r="I41" s="292"/>
    </row>
    <row r="42" spans="1:9" ht="13.5" customHeight="1">
      <c r="A42" s="4" t="s">
        <v>443</v>
      </c>
      <c r="B42" s="4">
        <v>119</v>
      </c>
      <c r="C42" s="4">
        <v>15</v>
      </c>
      <c r="D42" s="4"/>
      <c r="E42" s="4">
        <v>134</v>
      </c>
      <c r="F42" s="4">
        <v>12</v>
      </c>
      <c r="G42" s="185">
        <v>5346</v>
      </c>
      <c r="H42" s="185">
        <v>5492</v>
      </c>
      <c r="I42" s="292"/>
    </row>
    <row r="43" spans="1:9" ht="13.5" customHeight="1">
      <c r="A43" s="4" t="s">
        <v>301</v>
      </c>
      <c r="B43" s="4">
        <v>40</v>
      </c>
      <c r="C43" s="4">
        <v>5</v>
      </c>
      <c r="D43" s="4">
        <v>1</v>
      </c>
      <c r="E43" s="4">
        <v>46</v>
      </c>
      <c r="F43" s="4">
        <v>8</v>
      </c>
      <c r="G43" s="185">
        <v>5344</v>
      </c>
      <c r="H43" s="185">
        <v>5398</v>
      </c>
      <c r="I43" s="292"/>
    </row>
    <row r="44" spans="1:9" ht="13.5" customHeight="1">
      <c r="A44" s="4" t="s">
        <v>322</v>
      </c>
      <c r="B44" s="4">
        <v>81</v>
      </c>
      <c r="C44" s="4"/>
      <c r="D44" s="4">
        <v>5</v>
      </c>
      <c r="E44" s="4">
        <v>86</v>
      </c>
      <c r="F44" s="4">
        <v>14</v>
      </c>
      <c r="G44" s="185">
        <v>5344</v>
      </c>
      <c r="H44" s="185">
        <v>5444</v>
      </c>
      <c r="I44" s="292"/>
    </row>
    <row r="45" spans="1:9" ht="13.5" customHeight="1">
      <c r="A45" s="4" t="s">
        <v>444</v>
      </c>
      <c r="B45" s="4">
        <v>187</v>
      </c>
      <c r="C45" s="4">
        <v>9</v>
      </c>
      <c r="D45" s="4">
        <v>9</v>
      </c>
      <c r="E45" s="4">
        <v>205</v>
      </c>
      <c r="F45" s="4">
        <v>10</v>
      </c>
      <c r="G45" s="185">
        <v>5352</v>
      </c>
      <c r="H45" s="185">
        <v>5567</v>
      </c>
      <c r="I45" s="292"/>
    </row>
    <row r="46" spans="1:9" ht="13.5" customHeight="1">
      <c r="A46" s="4" t="s">
        <v>302</v>
      </c>
      <c r="B46" s="4">
        <v>68</v>
      </c>
      <c r="C46" s="4">
        <v>5</v>
      </c>
      <c r="D46" s="4">
        <v>8</v>
      </c>
      <c r="E46" s="4">
        <v>81</v>
      </c>
      <c r="F46" s="4">
        <v>13</v>
      </c>
      <c r="G46" s="185">
        <v>5344</v>
      </c>
      <c r="H46" s="185">
        <v>5438</v>
      </c>
      <c r="I46" s="292"/>
    </row>
    <row r="47" spans="1:9" ht="13.5" customHeight="1">
      <c r="A47" s="4" t="s">
        <v>445</v>
      </c>
      <c r="B47" s="4">
        <v>51</v>
      </c>
      <c r="C47" s="4">
        <v>5</v>
      </c>
      <c r="D47" s="4">
        <v>4</v>
      </c>
      <c r="E47" s="4">
        <v>60</v>
      </c>
      <c r="F47" s="4">
        <v>60</v>
      </c>
      <c r="G47" s="185">
        <v>5344</v>
      </c>
      <c r="H47" s="185">
        <v>5464</v>
      </c>
      <c r="I47" s="292"/>
    </row>
    <row r="48" spans="1:9" ht="13.5" customHeight="1">
      <c r="A48" s="4" t="s">
        <v>446</v>
      </c>
      <c r="B48" s="185">
        <v>1629</v>
      </c>
      <c r="C48" s="4"/>
      <c r="D48" s="4"/>
      <c r="E48" s="185">
        <v>1629</v>
      </c>
      <c r="F48" s="4">
        <v>78</v>
      </c>
      <c r="G48" s="185">
        <v>5344</v>
      </c>
      <c r="H48" s="185">
        <v>7051</v>
      </c>
      <c r="I48" s="292"/>
    </row>
    <row r="49" spans="1:9" ht="13.5" customHeight="1">
      <c r="A49" s="4" t="s">
        <v>447</v>
      </c>
      <c r="B49" s="4">
        <v>183</v>
      </c>
      <c r="C49" s="4"/>
      <c r="D49" s="4">
        <v>9</v>
      </c>
      <c r="E49" s="4">
        <v>192</v>
      </c>
      <c r="F49" s="4">
        <v>17</v>
      </c>
      <c r="G49" s="185">
        <v>5346</v>
      </c>
      <c r="H49" s="185">
        <v>5555</v>
      </c>
      <c r="I49" s="292"/>
    </row>
    <row r="50" spans="1:9" ht="13.5" customHeight="1">
      <c r="A50" s="4" t="s">
        <v>448</v>
      </c>
      <c r="B50" s="4">
        <v>205</v>
      </c>
      <c r="C50" s="4">
        <v>6</v>
      </c>
      <c r="D50" s="4">
        <v>7</v>
      </c>
      <c r="E50" s="4">
        <v>218</v>
      </c>
      <c r="F50" s="4">
        <v>24</v>
      </c>
      <c r="G50" s="185">
        <v>5446</v>
      </c>
      <c r="H50" s="185">
        <v>5688</v>
      </c>
      <c r="I50" s="292"/>
    </row>
    <row r="51" spans="1:9" ht="13.5" customHeight="1">
      <c r="A51" s="4" t="s">
        <v>151</v>
      </c>
      <c r="B51" s="4">
        <v>36</v>
      </c>
      <c r="C51" s="4">
        <v>2</v>
      </c>
      <c r="D51" s="4">
        <v>4</v>
      </c>
      <c r="E51" s="4">
        <v>42</v>
      </c>
      <c r="F51" s="4">
        <v>5</v>
      </c>
      <c r="G51" s="185">
        <v>5344</v>
      </c>
      <c r="H51" s="185">
        <v>5391</v>
      </c>
      <c r="I51" s="292"/>
    </row>
    <row r="52" spans="1:9" ht="6.75" customHeight="1">
      <c r="A52" s="4"/>
      <c r="B52" s="4"/>
      <c r="C52" s="4"/>
      <c r="D52" s="4"/>
      <c r="E52" s="4"/>
      <c r="F52" s="4"/>
      <c r="G52" s="185"/>
      <c r="H52" s="185"/>
      <c r="I52" s="292"/>
    </row>
    <row r="53" spans="1:9" ht="11.25" customHeight="1">
      <c r="A53" s="126" t="s">
        <v>651</v>
      </c>
      <c r="B53" s="557"/>
      <c r="C53" s="557"/>
      <c r="D53" s="557"/>
      <c r="E53" s="557"/>
      <c r="F53" s="557"/>
      <c r="G53" s="557"/>
      <c r="H53" s="557"/>
      <c r="I53" s="292"/>
    </row>
    <row r="54" spans="1:9" ht="12" customHeight="1">
      <c r="A54" s="631" t="s">
        <v>532</v>
      </c>
      <c r="B54" s="144"/>
      <c r="C54" s="144"/>
      <c r="D54" s="144"/>
      <c r="E54" s="144"/>
      <c r="F54" s="144"/>
    </row>
    <row r="55" spans="1:9" ht="12" customHeight="1">
      <c r="A55" s="125" t="s">
        <v>533</v>
      </c>
      <c r="B55" s="25"/>
      <c r="C55" s="25"/>
      <c r="D55" s="25"/>
      <c r="E55" s="25"/>
      <c r="F55" s="25"/>
    </row>
    <row r="56" spans="1:9" ht="9.75" customHeight="1">
      <c r="A56" s="125"/>
      <c r="B56" s="25"/>
      <c r="C56" s="25"/>
      <c r="D56" s="25"/>
      <c r="E56" s="25"/>
      <c r="F56" s="25"/>
    </row>
    <row r="57" spans="1:9" ht="13.5" customHeight="1">
      <c r="A57" s="28" t="s">
        <v>379</v>
      </c>
      <c r="B57" s="42">
        <f>MEDIAN(B4:B51,'Total Serials A-L'!B4:B57)</f>
        <v>114</v>
      </c>
      <c r="C57" s="42">
        <f>MEDIAN(C4:C51,'Total Serials A-L'!C4:C57)</f>
        <v>6</v>
      </c>
      <c r="D57" s="42">
        <f>MEDIAN(D4:D51,'Total Serials A-L'!D4:D57)</f>
        <v>6</v>
      </c>
      <c r="E57" s="42">
        <f>MEDIAN(E4:E51,'Total Serials A-L'!E4:E57)</f>
        <v>124</v>
      </c>
      <c r="F57" s="42">
        <f>MEDIAN(F4:F51,'Total Serials A-L'!F4:F57)</f>
        <v>11</v>
      </c>
      <c r="G57" s="42">
        <f>MEDIAN(G4:G51,'Total Serials A-L'!G4:G57)</f>
        <v>5344</v>
      </c>
      <c r="H57" s="42">
        <f>MEDIAN(H4:H51,'Total Serials A-L'!H4:H57)</f>
        <v>5496.5</v>
      </c>
    </row>
    <row r="58" spans="1:9" ht="13.5" customHeight="1">
      <c r="A58" s="28" t="s">
        <v>378</v>
      </c>
      <c r="B58" s="42">
        <f>AVERAGE(B4:B51,'Total Serials A-L'!B4:B57)</f>
        <v>203.11881188118812</v>
      </c>
      <c r="C58" s="42">
        <f>AVERAGE(C4:C51,'Total Serials A-L'!C4:C57)</f>
        <v>9.9875000000000007</v>
      </c>
      <c r="D58" s="42">
        <f>AVERAGE(D4:D51,'Total Serials A-L'!D4:D57)</f>
        <v>9.1923076923076916</v>
      </c>
      <c r="E58" s="42">
        <f>AVERAGE(E4:E51,'Total Serials A-L'!E4:E57)</f>
        <v>218.12871287128712</v>
      </c>
      <c r="F58" s="42">
        <f>AVERAGE(F4:F51,'Total Serials A-L'!F4:F57)</f>
        <v>17.690721649484537</v>
      </c>
      <c r="G58" s="42">
        <f>AVERAGE(G4:G51,'Total Serials A-L'!G4:G57)</f>
        <v>5991.9313725490192</v>
      </c>
      <c r="H58" s="42">
        <f>AVERAGE(H4:H51,'Total Serials A-L'!H4:H57)</f>
        <v>6224.7450980392159</v>
      </c>
    </row>
    <row r="59" spans="1:9" ht="13.5" customHeight="1">
      <c r="A59" s="28" t="s">
        <v>328</v>
      </c>
      <c r="B59" s="42">
        <f>SUM(B4:B51,'Total Serials A-L'!B4:B57)</f>
        <v>20515</v>
      </c>
      <c r="C59" s="42">
        <f>SUM(C4:C51,'Total Serials A-L'!C4:C57)</f>
        <v>799</v>
      </c>
      <c r="D59" s="42">
        <f>SUM(D4:D51,'Total Serials A-L'!D4:D57)</f>
        <v>717</v>
      </c>
      <c r="E59" s="42">
        <f>SUM(E4:E51,'Total Serials A-L'!E4:E57)</f>
        <v>22031</v>
      </c>
      <c r="F59" s="42">
        <f>SUM(F4:F51,'Total Serials A-L'!F4:F57)</f>
        <v>1716</v>
      </c>
      <c r="G59" s="42">
        <f>SUM(G4:G51,'Total Serials A-L'!G4:G57)</f>
        <v>611177</v>
      </c>
      <c r="H59" s="42">
        <f>SUM(H4:H51,'Total Serials A-L'!H4:H57)</f>
        <v>634924</v>
      </c>
    </row>
    <row r="60" spans="1:9" ht="13.5" customHeight="1"/>
    <row r="61" spans="1:9" ht="13.5" customHeight="1"/>
    <row r="62" spans="1:9" ht="13.5" customHeight="1"/>
  </sheetData>
  <phoneticPr fontId="25" type="noConversion"/>
  <pageMargins left="0.51181102362204722" right="0.51181102362204722"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V177"/>
  <sheetViews>
    <sheetView zoomScaleNormal="100" workbookViewId="0">
      <pane ySplit="3" topLeftCell="A4" activePane="bottomLeft" state="frozen"/>
      <selection activeCell="E6" sqref="E6"/>
      <selection pane="bottomLeft" activeCell="M3" sqref="M3"/>
    </sheetView>
  </sheetViews>
  <sheetFormatPr defaultColWidth="21.42578125" defaultRowHeight="12.75" customHeight="1"/>
  <cols>
    <col min="1" max="1" width="14.7109375" style="22" customWidth="1"/>
    <col min="2" max="2" width="7.5703125" style="51" customWidth="1"/>
    <col min="3" max="3" width="12" style="51" customWidth="1"/>
    <col min="4" max="4" width="7" style="51" customWidth="1"/>
    <col min="5" max="5" width="7.5703125" style="51" customWidth="1"/>
    <col min="6" max="6" width="7.7109375" style="51" customWidth="1"/>
    <col min="7" max="7" width="9.85546875" style="51" customWidth="1"/>
    <col min="8" max="8" width="8.140625" style="51" customWidth="1"/>
    <col min="9" max="9" width="12.140625" style="51" customWidth="1"/>
    <col min="10" max="10" width="8.42578125" style="431" customWidth="1"/>
    <col min="11" max="11" width="9.140625" style="22" bestFit="1" customWidth="1"/>
    <col min="12" max="12" width="9.42578125" style="22" customWidth="1"/>
    <col min="13" max="13" width="10.42578125" style="22" customWidth="1"/>
    <col min="14" max="14" width="10.42578125" style="22" bestFit="1" customWidth="1"/>
    <col min="15" max="15" width="10.28515625" style="22" customWidth="1"/>
    <col min="16" max="16" width="13.140625" style="22" bestFit="1" customWidth="1"/>
    <col min="17" max="17" width="12" style="22" customWidth="1"/>
    <col min="18" max="18" width="10.42578125" style="22" customWidth="1"/>
    <col min="19" max="19" width="9.7109375" style="22" customWidth="1"/>
    <col min="20" max="20" width="9.140625" style="22" customWidth="1"/>
    <col min="21" max="21" width="9.140625" style="22" bestFit="1" customWidth="1"/>
    <col min="22" max="23" width="8.42578125" style="22" customWidth="1"/>
    <col min="24" max="16384" width="21.42578125" style="22"/>
  </cols>
  <sheetData>
    <row r="1" spans="1:22" ht="14.25" customHeight="1">
      <c r="A1" s="40" t="s">
        <v>588</v>
      </c>
      <c r="J1" s="426"/>
      <c r="K1" s="145"/>
      <c r="L1" s="145"/>
      <c r="M1" s="145"/>
      <c r="N1" s="145"/>
      <c r="O1" s="145"/>
      <c r="P1" s="145"/>
      <c r="Q1" s="145"/>
      <c r="R1" s="145"/>
    </row>
    <row r="2" spans="1:22" ht="6" customHeight="1">
      <c r="A2" s="40"/>
      <c r="J2" s="426"/>
      <c r="K2" s="145"/>
      <c r="L2" s="145"/>
      <c r="M2" s="145"/>
      <c r="N2" s="145"/>
      <c r="O2" s="145"/>
      <c r="P2" s="145"/>
      <c r="Q2" s="145"/>
      <c r="R2" s="145"/>
    </row>
    <row r="3" spans="1:22" ht="29.25" customHeight="1">
      <c r="B3" s="683" t="s">
        <v>340</v>
      </c>
      <c r="C3" s="684" t="s">
        <v>652</v>
      </c>
      <c r="D3" s="684" t="s">
        <v>653</v>
      </c>
      <c r="E3" s="684" t="s">
        <v>654</v>
      </c>
      <c r="F3" s="684" t="s">
        <v>655</v>
      </c>
      <c r="G3" s="684" t="s">
        <v>656</v>
      </c>
      <c r="H3" s="684" t="s">
        <v>657</v>
      </c>
      <c r="I3" s="652" t="s">
        <v>667</v>
      </c>
      <c r="J3" s="685" t="s">
        <v>62</v>
      </c>
      <c r="L3" s="418"/>
      <c r="M3" s="418"/>
      <c r="N3" s="418"/>
      <c r="O3" s="418"/>
      <c r="P3" s="418"/>
      <c r="Q3" s="418"/>
      <c r="R3" s="418"/>
      <c r="S3" s="418"/>
      <c r="T3" s="418"/>
      <c r="U3" s="418"/>
      <c r="V3" s="348"/>
    </row>
    <row r="4" spans="1:22" ht="13.5" customHeight="1">
      <c r="A4" s="4" t="s">
        <v>530</v>
      </c>
      <c r="B4" s="185">
        <v>1405</v>
      </c>
      <c r="C4" s="4"/>
      <c r="D4" s="185">
        <v>4454</v>
      </c>
      <c r="E4" s="4"/>
      <c r="F4" s="185">
        <v>4080</v>
      </c>
      <c r="G4" s="4"/>
      <c r="H4" s="4">
        <v>378</v>
      </c>
      <c r="I4" s="185">
        <v>10424</v>
      </c>
      <c r="J4" s="185">
        <v>20741</v>
      </c>
      <c r="K4" s="117"/>
    </row>
    <row r="5" spans="1:22" ht="13.5" customHeight="1">
      <c r="A5" s="4" t="s">
        <v>310</v>
      </c>
      <c r="B5" s="4">
        <v>778</v>
      </c>
      <c r="C5" s="4"/>
      <c r="D5" s="185">
        <v>3619</v>
      </c>
      <c r="E5" s="4"/>
      <c r="F5" s="4">
        <v>643</v>
      </c>
      <c r="G5" s="4"/>
      <c r="H5" s="4">
        <v>735</v>
      </c>
      <c r="I5" s="185">
        <v>9644</v>
      </c>
      <c r="J5" s="185">
        <v>15419</v>
      </c>
      <c r="K5" s="117"/>
    </row>
    <row r="6" spans="1:22" ht="13.5" customHeight="1">
      <c r="A6" s="4" t="s">
        <v>391</v>
      </c>
      <c r="B6" s="185">
        <v>1582</v>
      </c>
      <c r="C6" s="4">
        <v>530</v>
      </c>
      <c r="D6" s="185">
        <v>4062</v>
      </c>
      <c r="E6" s="4"/>
      <c r="F6" s="4">
        <v>621</v>
      </c>
      <c r="G6" s="185">
        <v>2328</v>
      </c>
      <c r="H6" s="185">
        <v>2175</v>
      </c>
      <c r="I6" s="185">
        <v>10093</v>
      </c>
      <c r="J6" s="185">
        <v>21391</v>
      </c>
      <c r="K6" s="117"/>
    </row>
    <row r="7" spans="1:22" ht="13.5" customHeight="1">
      <c r="A7" s="4" t="s">
        <v>392</v>
      </c>
      <c r="B7" s="185">
        <v>5043</v>
      </c>
      <c r="C7" s="185">
        <v>1828</v>
      </c>
      <c r="D7" s="185">
        <v>4968</v>
      </c>
      <c r="E7" s="4"/>
      <c r="F7" s="185">
        <v>4402</v>
      </c>
      <c r="G7" s="4"/>
      <c r="H7" s="185">
        <v>1787</v>
      </c>
      <c r="I7" s="185">
        <v>10367</v>
      </c>
      <c r="J7" s="185">
        <v>28395</v>
      </c>
      <c r="K7" s="117"/>
    </row>
    <row r="8" spans="1:22" ht="13.5" customHeight="1">
      <c r="A8" s="4" t="s">
        <v>452</v>
      </c>
      <c r="B8" s="4"/>
      <c r="C8" s="4"/>
      <c r="D8" s="4">
        <v>927</v>
      </c>
      <c r="E8" s="4"/>
      <c r="F8" s="4"/>
      <c r="G8" s="4"/>
      <c r="H8" s="4"/>
      <c r="I8" s="185">
        <v>9013</v>
      </c>
      <c r="J8" s="185">
        <v>9940</v>
      </c>
      <c r="K8" s="117"/>
    </row>
    <row r="9" spans="1:22" ht="13.5" customHeight="1">
      <c r="A9" s="4" t="s">
        <v>394</v>
      </c>
      <c r="B9" s="185">
        <v>11332</v>
      </c>
      <c r="C9" s="185">
        <v>1541</v>
      </c>
      <c r="D9" s="185">
        <v>9339</v>
      </c>
      <c r="E9" s="4">
        <v>742</v>
      </c>
      <c r="F9" s="185">
        <v>3077</v>
      </c>
      <c r="G9" s="4">
        <v>26</v>
      </c>
      <c r="H9" s="4">
        <v>482</v>
      </c>
      <c r="I9" s="185">
        <v>14378</v>
      </c>
      <c r="J9" s="185">
        <v>40917</v>
      </c>
      <c r="K9" s="117"/>
    </row>
    <row r="10" spans="1:22" ht="13.5" customHeight="1">
      <c r="A10" s="4" t="s">
        <v>453</v>
      </c>
      <c r="B10" s="185">
        <v>1458</v>
      </c>
      <c r="C10" s="4">
        <v>290</v>
      </c>
      <c r="D10" s="185">
        <v>9858</v>
      </c>
      <c r="E10" s="4">
        <v>582</v>
      </c>
      <c r="F10" s="185">
        <v>4571</v>
      </c>
      <c r="G10" s="4">
        <v>813</v>
      </c>
      <c r="H10" s="185">
        <v>1985</v>
      </c>
      <c r="I10" s="185">
        <v>10376</v>
      </c>
      <c r="J10" s="185">
        <v>29933</v>
      </c>
      <c r="K10" s="117"/>
    </row>
    <row r="11" spans="1:22" ht="13.5" customHeight="1">
      <c r="A11" s="4" t="s">
        <v>454</v>
      </c>
      <c r="B11" s="4">
        <v>682</v>
      </c>
      <c r="C11" s="4">
        <v>235</v>
      </c>
      <c r="D11" s="185">
        <v>3100</v>
      </c>
      <c r="E11" s="4"/>
      <c r="F11" s="185">
        <v>3712</v>
      </c>
      <c r="G11" s="4"/>
      <c r="H11" s="4">
        <v>217</v>
      </c>
      <c r="I11" s="185">
        <v>9942</v>
      </c>
      <c r="J11" s="185">
        <v>17888</v>
      </c>
      <c r="K11" s="117"/>
    </row>
    <row r="12" spans="1:22" ht="13.5" customHeight="1">
      <c r="A12" s="4" t="s">
        <v>457</v>
      </c>
      <c r="B12" s="4">
        <v>428</v>
      </c>
      <c r="C12" s="4"/>
      <c r="D12" s="185">
        <v>3365</v>
      </c>
      <c r="E12" s="4">
        <v>20</v>
      </c>
      <c r="F12" s="4">
        <v>134</v>
      </c>
      <c r="G12" s="4"/>
      <c r="H12" s="4">
        <v>72</v>
      </c>
      <c r="I12" s="185">
        <v>9013</v>
      </c>
      <c r="J12" s="185">
        <v>13032</v>
      </c>
      <c r="K12" s="117"/>
    </row>
    <row r="13" spans="1:22" ht="13.5" customHeight="1">
      <c r="A13" s="4" t="s">
        <v>396</v>
      </c>
      <c r="B13" s="185">
        <v>8645</v>
      </c>
      <c r="C13" s="185">
        <v>4258</v>
      </c>
      <c r="D13" s="185">
        <v>13306</v>
      </c>
      <c r="E13" s="185">
        <v>1782</v>
      </c>
      <c r="F13" s="185">
        <v>4821</v>
      </c>
      <c r="G13" s="185">
        <v>1775</v>
      </c>
      <c r="H13" s="185">
        <v>7520</v>
      </c>
      <c r="I13" s="185">
        <v>9969</v>
      </c>
      <c r="J13" s="185">
        <v>52076</v>
      </c>
      <c r="K13" s="117"/>
    </row>
    <row r="14" spans="1:22" ht="13.5" customHeight="1">
      <c r="A14" s="4" t="s">
        <v>458</v>
      </c>
      <c r="B14" s="4">
        <v>290</v>
      </c>
      <c r="C14" s="4"/>
      <c r="D14" s="185">
        <v>3427</v>
      </c>
      <c r="E14" s="4"/>
      <c r="F14" s="4">
        <v>14</v>
      </c>
      <c r="G14" s="4"/>
      <c r="H14" s="4">
        <v>127</v>
      </c>
      <c r="I14" s="185">
        <v>9013</v>
      </c>
      <c r="J14" s="185">
        <v>12871</v>
      </c>
      <c r="K14" s="117"/>
    </row>
    <row r="15" spans="1:22" ht="13.5" customHeight="1">
      <c r="A15" s="4" t="s">
        <v>398</v>
      </c>
      <c r="B15" s="185">
        <v>7376</v>
      </c>
      <c r="C15" s="4"/>
      <c r="D15" s="185">
        <v>6120</v>
      </c>
      <c r="E15" s="185">
        <v>1059</v>
      </c>
      <c r="F15" s="185">
        <v>4116</v>
      </c>
      <c r="G15" s="4"/>
      <c r="H15" s="185">
        <v>2097</v>
      </c>
      <c r="I15" s="185">
        <v>8788</v>
      </c>
      <c r="J15" s="185">
        <v>29556</v>
      </c>
      <c r="K15" s="117"/>
    </row>
    <row r="16" spans="1:22" ht="13.5" customHeight="1">
      <c r="A16" s="4" t="s">
        <v>170</v>
      </c>
      <c r="B16" s="4">
        <v>953</v>
      </c>
      <c r="C16" s="4">
        <v>551</v>
      </c>
      <c r="D16" s="185">
        <v>4116</v>
      </c>
      <c r="E16" s="4"/>
      <c r="F16" s="185">
        <v>2498</v>
      </c>
      <c r="G16" s="4"/>
      <c r="H16" s="185">
        <v>1444</v>
      </c>
      <c r="I16" s="185">
        <v>9808</v>
      </c>
      <c r="J16" s="185">
        <v>19370</v>
      </c>
      <c r="K16" s="117"/>
    </row>
    <row r="17" spans="1:11" ht="13.5" customHeight="1">
      <c r="A17" s="4" t="s">
        <v>463</v>
      </c>
      <c r="B17" s="4">
        <v>257</v>
      </c>
      <c r="C17" s="4"/>
      <c r="D17" s="4">
        <v>717</v>
      </c>
      <c r="E17" s="4">
        <v>40</v>
      </c>
      <c r="F17" s="4">
        <v>112</v>
      </c>
      <c r="G17" s="4"/>
      <c r="H17" s="4">
        <v>44</v>
      </c>
      <c r="I17" s="185">
        <v>9037</v>
      </c>
      <c r="J17" s="185">
        <v>10207</v>
      </c>
      <c r="K17" s="117"/>
    </row>
    <row r="18" spans="1:11" s="348" customFormat="1" ht="13.5" customHeight="1">
      <c r="A18" s="4" t="s">
        <v>465</v>
      </c>
      <c r="B18" s="4">
        <v>403</v>
      </c>
      <c r="C18" s="4"/>
      <c r="D18" s="185">
        <v>3525</v>
      </c>
      <c r="E18" s="4"/>
      <c r="F18" s="185">
        <v>2423</v>
      </c>
      <c r="G18" s="4"/>
      <c r="H18" s="4"/>
      <c r="I18" s="185">
        <v>10553</v>
      </c>
      <c r="J18" s="185">
        <v>16904</v>
      </c>
      <c r="K18" s="117"/>
    </row>
    <row r="19" spans="1:11" ht="13.5" customHeight="1">
      <c r="A19" s="4" t="s">
        <v>400</v>
      </c>
      <c r="B19" s="185">
        <v>2375</v>
      </c>
      <c r="C19" s="4">
        <v>423</v>
      </c>
      <c r="D19" s="185">
        <v>2264</v>
      </c>
      <c r="E19" s="4">
        <v>56</v>
      </c>
      <c r="F19" s="185">
        <v>11517</v>
      </c>
      <c r="G19" s="4">
        <v>240</v>
      </c>
      <c r="H19" s="4">
        <v>645</v>
      </c>
      <c r="I19" s="185">
        <v>9455</v>
      </c>
      <c r="J19" s="185">
        <v>26975</v>
      </c>
      <c r="K19" s="117"/>
    </row>
    <row r="20" spans="1:11" ht="13.5" customHeight="1">
      <c r="A20" s="4" t="s">
        <v>401</v>
      </c>
      <c r="B20" s="185">
        <v>2466</v>
      </c>
      <c r="C20" s="4">
        <v>142</v>
      </c>
      <c r="D20" s="185">
        <v>4893</v>
      </c>
      <c r="E20" s="4"/>
      <c r="F20" s="185">
        <v>1932</v>
      </c>
      <c r="G20" s="4"/>
      <c r="H20" s="4">
        <v>917</v>
      </c>
      <c r="I20" s="185">
        <v>9811</v>
      </c>
      <c r="J20" s="185">
        <v>20161</v>
      </c>
      <c r="K20" s="117"/>
    </row>
    <row r="21" spans="1:11" ht="13.5" customHeight="1">
      <c r="A21" s="4" t="s">
        <v>402</v>
      </c>
      <c r="B21" s="185">
        <v>10232</v>
      </c>
      <c r="C21" s="185">
        <v>2913</v>
      </c>
      <c r="D21" s="185">
        <v>10261</v>
      </c>
      <c r="E21" s="185">
        <v>3678</v>
      </c>
      <c r="F21" s="185">
        <v>14009</v>
      </c>
      <c r="G21" s="4"/>
      <c r="H21" s="185">
        <v>2059</v>
      </c>
      <c r="I21" s="185">
        <v>12338</v>
      </c>
      <c r="J21" s="185">
        <v>55490</v>
      </c>
      <c r="K21" s="117"/>
    </row>
    <row r="22" spans="1:11" ht="13.5" customHeight="1">
      <c r="A22" s="4" t="s">
        <v>193</v>
      </c>
      <c r="B22" s="185">
        <v>4089</v>
      </c>
      <c r="C22" s="4">
        <v>633</v>
      </c>
      <c r="D22" s="185">
        <v>5452</v>
      </c>
      <c r="E22" s="4"/>
      <c r="F22" s="185">
        <v>2329</v>
      </c>
      <c r="G22" s="4"/>
      <c r="H22" s="185">
        <v>1075</v>
      </c>
      <c r="I22" s="185">
        <v>10373</v>
      </c>
      <c r="J22" s="185">
        <v>23951</v>
      </c>
      <c r="K22" s="117"/>
    </row>
    <row r="23" spans="1:11" ht="13.5" customHeight="1">
      <c r="A23" s="4" t="s">
        <v>403</v>
      </c>
      <c r="B23" s="185">
        <v>7773</v>
      </c>
      <c r="C23" s="4">
        <v>917</v>
      </c>
      <c r="D23" s="185">
        <v>9326</v>
      </c>
      <c r="E23" s="185">
        <v>2178</v>
      </c>
      <c r="F23" s="185">
        <v>2656</v>
      </c>
      <c r="G23" s="4"/>
      <c r="H23" s="185">
        <v>3021</v>
      </c>
      <c r="I23" s="185">
        <v>11406</v>
      </c>
      <c r="J23" s="185">
        <v>37277</v>
      </c>
      <c r="K23" s="117"/>
    </row>
    <row r="24" spans="1:11" ht="13.5" customHeight="1">
      <c r="A24" s="4" t="s">
        <v>311</v>
      </c>
      <c r="B24" s="4">
        <v>543</v>
      </c>
      <c r="C24" s="4"/>
      <c r="D24" s="185">
        <v>2551</v>
      </c>
      <c r="E24" s="4">
        <v>20</v>
      </c>
      <c r="F24" s="185">
        <v>1147</v>
      </c>
      <c r="G24" s="4"/>
      <c r="H24" s="4"/>
      <c r="I24" s="185">
        <v>9013</v>
      </c>
      <c r="J24" s="185">
        <v>13274</v>
      </c>
      <c r="K24" s="117"/>
    </row>
    <row r="25" spans="1:11" ht="13.5" customHeight="1">
      <c r="A25" s="4" t="s">
        <v>312</v>
      </c>
      <c r="B25" s="185">
        <v>2232</v>
      </c>
      <c r="C25" s="4">
        <v>314</v>
      </c>
      <c r="D25" s="185">
        <v>15045</v>
      </c>
      <c r="E25" s="4"/>
      <c r="F25" s="185">
        <v>2300</v>
      </c>
      <c r="G25" s="185">
        <v>1179</v>
      </c>
      <c r="H25" s="185">
        <v>1237</v>
      </c>
      <c r="I25" s="185">
        <v>11824</v>
      </c>
      <c r="J25" s="185">
        <v>34131</v>
      </c>
      <c r="K25" s="117"/>
    </row>
    <row r="26" spans="1:11" ht="13.5" customHeight="1">
      <c r="A26" s="4" t="s">
        <v>194</v>
      </c>
      <c r="B26" s="185">
        <v>5973</v>
      </c>
      <c r="C26" s="4"/>
      <c r="D26" s="185">
        <v>10372</v>
      </c>
      <c r="E26" s="185">
        <v>1878</v>
      </c>
      <c r="F26" s="185">
        <v>6259</v>
      </c>
      <c r="G26" s="4"/>
      <c r="H26" s="4">
        <v>711</v>
      </c>
      <c r="I26" s="185">
        <v>10032</v>
      </c>
      <c r="J26" s="185">
        <v>35225</v>
      </c>
      <c r="K26" s="117"/>
    </row>
    <row r="27" spans="1:11" ht="13.5" customHeight="1">
      <c r="A27" s="4" t="s">
        <v>405</v>
      </c>
      <c r="B27" s="185">
        <v>2384</v>
      </c>
      <c r="C27" s="185">
        <v>1661</v>
      </c>
      <c r="D27" s="185">
        <v>9961</v>
      </c>
      <c r="E27" s="4">
        <v>200</v>
      </c>
      <c r="F27" s="185">
        <v>2680</v>
      </c>
      <c r="G27" s="4"/>
      <c r="H27" s="4"/>
      <c r="I27" s="185">
        <v>8788</v>
      </c>
      <c r="J27" s="185">
        <v>25674</v>
      </c>
      <c r="K27" s="117"/>
    </row>
    <row r="28" spans="1:11" ht="13.5" customHeight="1">
      <c r="A28" s="4" t="s">
        <v>313</v>
      </c>
      <c r="B28" s="185">
        <v>6813</v>
      </c>
      <c r="C28" s="4">
        <v>44</v>
      </c>
      <c r="D28" s="185">
        <v>13527</v>
      </c>
      <c r="E28" s="4">
        <v>239</v>
      </c>
      <c r="F28" s="185">
        <v>2374</v>
      </c>
      <c r="G28" s="4"/>
      <c r="H28" s="4">
        <v>955</v>
      </c>
      <c r="I28" s="185">
        <v>11152</v>
      </c>
      <c r="J28" s="185">
        <v>35104</v>
      </c>
      <c r="K28" s="117"/>
    </row>
    <row r="29" spans="1:11" ht="13.5" customHeight="1">
      <c r="A29" s="4" t="s">
        <v>471</v>
      </c>
      <c r="B29" s="4">
        <v>406</v>
      </c>
      <c r="C29" s="4">
        <v>65</v>
      </c>
      <c r="D29" s="185">
        <v>1604</v>
      </c>
      <c r="E29" s="4">
        <v>603</v>
      </c>
      <c r="F29" s="4">
        <v>60</v>
      </c>
      <c r="G29" s="4"/>
      <c r="H29" s="4"/>
      <c r="I29" s="185">
        <v>8788</v>
      </c>
      <c r="J29" s="185">
        <v>11526</v>
      </c>
      <c r="K29" s="117"/>
    </row>
    <row r="30" spans="1:11" ht="13.5" customHeight="1">
      <c r="A30" s="4" t="s">
        <v>472</v>
      </c>
      <c r="B30" s="4">
        <v>761</v>
      </c>
      <c r="C30" s="4">
        <v>367</v>
      </c>
      <c r="D30" s="185">
        <v>5642</v>
      </c>
      <c r="E30" s="4"/>
      <c r="F30" s="185">
        <v>6926</v>
      </c>
      <c r="G30" s="4"/>
      <c r="H30" s="4">
        <v>478</v>
      </c>
      <c r="I30" s="185">
        <v>11026</v>
      </c>
      <c r="J30" s="185">
        <v>25200</v>
      </c>
      <c r="K30" s="117"/>
    </row>
    <row r="31" spans="1:11" ht="13.5" customHeight="1">
      <c r="A31" s="4" t="s">
        <v>484</v>
      </c>
      <c r="B31" s="185">
        <v>1489</v>
      </c>
      <c r="C31" s="4">
        <v>169</v>
      </c>
      <c r="D31" s="185">
        <v>8963</v>
      </c>
      <c r="E31" s="4"/>
      <c r="F31" s="4">
        <v>746</v>
      </c>
      <c r="G31" s="4"/>
      <c r="H31" s="4">
        <v>38</v>
      </c>
      <c r="I31" s="185">
        <v>9816</v>
      </c>
      <c r="J31" s="185">
        <v>21221</v>
      </c>
      <c r="K31" s="117"/>
    </row>
    <row r="32" spans="1:11" ht="13.5" customHeight="1">
      <c r="A32" s="4" t="s">
        <v>406</v>
      </c>
      <c r="B32" s="185">
        <v>11372</v>
      </c>
      <c r="C32" s="185">
        <v>3676</v>
      </c>
      <c r="D32" s="185">
        <v>5638</v>
      </c>
      <c r="E32" s="4">
        <v>87</v>
      </c>
      <c r="F32" s="185">
        <v>5572</v>
      </c>
      <c r="G32" s="4"/>
      <c r="H32" s="185">
        <v>3335</v>
      </c>
      <c r="I32" s="185">
        <v>11469</v>
      </c>
      <c r="J32" s="185">
        <v>41149</v>
      </c>
      <c r="K32" s="117"/>
    </row>
    <row r="33" spans="1:11" ht="13.5" customHeight="1">
      <c r="A33" s="4" t="s">
        <v>152</v>
      </c>
      <c r="B33" s="4">
        <v>581</v>
      </c>
      <c r="C33" s="4"/>
      <c r="D33" s="185">
        <v>2801</v>
      </c>
      <c r="E33" s="4"/>
      <c r="F33" s="4">
        <v>674</v>
      </c>
      <c r="G33" s="4"/>
      <c r="H33" s="4">
        <v>25</v>
      </c>
      <c r="I33" s="185">
        <v>9619</v>
      </c>
      <c r="J33" s="185">
        <v>13700</v>
      </c>
      <c r="K33" s="117"/>
    </row>
    <row r="34" spans="1:11" ht="13.5" customHeight="1">
      <c r="A34" s="4" t="s">
        <v>407</v>
      </c>
      <c r="B34" s="185">
        <v>4973</v>
      </c>
      <c r="C34" s="4">
        <v>251</v>
      </c>
      <c r="D34" s="185">
        <v>12495</v>
      </c>
      <c r="E34" s="185">
        <v>1287</v>
      </c>
      <c r="F34" s="185">
        <v>5840</v>
      </c>
      <c r="G34" s="4"/>
      <c r="H34" s="185">
        <v>1785</v>
      </c>
      <c r="I34" s="185">
        <v>10270</v>
      </c>
      <c r="J34" s="185">
        <v>36901</v>
      </c>
      <c r="K34" s="117"/>
    </row>
    <row r="35" spans="1:11" ht="13.5" customHeight="1">
      <c r="A35" s="4" t="s">
        <v>157</v>
      </c>
      <c r="B35" s="4">
        <v>537</v>
      </c>
      <c r="C35" s="4">
        <v>796</v>
      </c>
      <c r="D35" s="185">
        <v>4423</v>
      </c>
      <c r="E35" s="185">
        <v>1396</v>
      </c>
      <c r="F35" s="185">
        <v>5339</v>
      </c>
      <c r="G35" s="4"/>
      <c r="H35" s="4">
        <v>490</v>
      </c>
      <c r="I35" s="185">
        <v>9979</v>
      </c>
      <c r="J35" s="185">
        <v>22960</v>
      </c>
      <c r="K35" s="117"/>
    </row>
    <row r="36" spans="1:11" ht="13.5" customHeight="1">
      <c r="A36" s="4" t="s">
        <v>488</v>
      </c>
      <c r="B36" s="4">
        <v>947</v>
      </c>
      <c r="C36" s="4">
        <v>25</v>
      </c>
      <c r="D36" s="185">
        <v>8503</v>
      </c>
      <c r="E36" s="185">
        <v>1423</v>
      </c>
      <c r="F36" s="4"/>
      <c r="G36" s="4"/>
      <c r="H36" s="4">
        <v>747</v>
      </c>
      <c r="I36" s="185">
        <v>9772</v>
      </c>
      <c r="J36" s="185">
        <v>21417</v>
      </c>
      <c r="K36" s="117"/>
    </row>
    <row r="37" spans="1:11" ht="13.5" customHeight="1">
      <c r="A37" s="4" t="s">
        <v>489</v>
      </c>
      <c r="B37" s="4">
        <v>756</v>
      </c>
      <c r="C37" s="4"/>
      <c r="D37" s="185">
        <v>8927</v>
      </c>
      <c r="E37" s="4">
        <v>445</v>
      </c>
      <c r="F37" s="185">
        <v>1074</v>
      </c>
      <c r="G37" s="4"/>
      <c r="H37" s="4">
        <v>798</v>
      </c>
      <c r="I37" s="185">
        <v>9978</v>
      </c>
      <c r="J37" s="185">
        <v>21978</v>
      </c>
      <c r="K37" s="117"/>
    </row>
    <row r="38" spans="1:11" ht="13.5" customHeight="1">
      <c r="A38" s="4" t="s">
        <v>171</v>
      </c>
      <c r="B38" s="4">
        <v>227</v>
      </c>
      <c r="C38" s="4">
        <v>70</v>
      </c>
      <c r="D38" s="185">
        <v>1834</v>
      </c>
      <c r="E38" s="4">
        <v>61</v>
      </c>
      <c r="F38" s="4">
        <v>60</v>
      </c>
      <c r="G38" s="4"/>
      <c r="H38" s="4"/>
      <c r="I38" s="185">
        <v>8788</v>
      </c>
      <c r="J38" s="185">
        <v>11040</v>
      </c>
      <c r="K38" s="117"/>
    </row>
    <row r="39" spans="1:11" ht="13.5" customHeight="1">
      <c r="A39" s="4" t="s">
        <v>492</v>
      </c>
      <c r="B39" s="4">
        <v>10</v>
      </c>
      <c r="C39" s="4">
        <v>25</v>
      </c>
      <c r="D39" s="185">
        <v>1617</v>
      </c>
      <c r="E39" s="4">
        <v>79</v>
      </c>
      <c r="F39" s="4">
        <v>79</v>
      </c>
      <c r="G39" s="4"/>
      <c r="H39" s="4"/>
      <c r="I39" s="185">
        <v>8788</v>
      </c>
      <c r="J39" s="185">
        <v>10598</v>
      </c>
      <c r="K39" s="117"/>
    </row>
    <row r="40" spans="1:11" ht="13.5" customHeight="1">
      <c r="A40" s="4" t="s">
        <v>493</v>
      </c>
      <c r="B40" s="4">
        <v>94</v>
      </c>
      <c r="C40" s="4"/>
      <c r="D40" s="4">
        <v>888</v>
      </c>
      <c r="E40" s="4"/>
      <c r="F40" s="4">
        <v>67</v>
      </c>
      <c r="G40" s="4"/>
      <c r="H40" s="4">
        <v>125</v>
      </c>
      <c r="I40" s="185">
        <v>9596</v>
      </c>
      <c r="J40" s="185">
        <v>10770</v>
      </c>
      <c r="K40" s="117"/>
    </row>
    <row r="41" spans="1:11" ht="13.5" customHeight="1">
      <c r="A41" s="4" t="s">
        <v>409</v>
      </c>
      <c r="B41" s="185">
        <v>4739</v>
      </c>
      <c r="C41" s="4">
        <v>491</v>
      </c>
      <c r="D41" s="185">
        <v>7895</v>
      </c>
      <c r="E41" s="4"/>
      <c r="F41" s="185">
        <v>15443</v>
      </c>
      <c r="G41" s="4"/>
      <c r="H41" s="4"/>
      <c r="I41" s="185">
        <v>8790</v>
      </c>
      <c r="J41" s="185">
        <v>37358</v>
      </c>
      <c r="K41" s="117"/>
    </row>
    <row r="42" spans="1:11" ht="13.5" customHeight="1">
      <c r="A42" s="4" t="s">
        <v>525</v>
      </c>
      <c r="B42" s="185">
        <v>4158</v>
      </c>
      <c r="C42" s="4">
        <v>581</v>
      </c>
      <c r="D42" s="185">
        <v>4156</v>
      </c>
      <c r="E42" s="4"/>
      <c r="F42" s="185">
        <v>4817</v>
      </c>
      <c r="G42" s="4"/>
      <c r="H42" s="185">
        <v>3017</v>
      </c>
      <c r="I42" s="185">
        <v>20426</v>
      </c>
      <c r="J42" s="185">
        <v>37155</v>
      </c>
      <c r="K42" s="117"/>
    </row>
    <row r="43" spans="1:11" ht="13.5" customHeight="1">
      <c r="A43" s="4" t="s">
        <v>411</v>
      </c>
      <c r="B43" s="185">
        <v>4963</v>
      </c>
      <c r="C43" s="185">
        <v>1685</v>
      </c>
      <c r="D43" s="185">
        <v>10961</v>
      </c>
      <c r="E43" s="185">
        <v>1041</v>
      </c>
      <c r="F43" s="185">
        <v>8833</v>
      </c>
      <c r="G43" s="4"/>
      <c r="H43" s="185">
        <v>2702</v>
      </c>
      <c r="I43" s="185">
        <v>9609</v>
      </c>
      <c r="J43" s="185">
        <v>39794</v>
      </c>
      <c r="K43" s="117"/>
    </row>
    <row r="44" spans="1:11" ht="13.5" customHeight="1">
      <c r="A44" s="4" t="s">
        <v>412</v>
      </c>
      <c r="B44" s="185">
        <v>11459</v>
      </c>
      <c r="C44" s="185">
        <v>1945</v>
      </c>
      <c r="D44" s="185">
        <v>9301</v>
      </c>
      <c r="E44" s="4">
        <v>537</v>
      </c>
      <c r="F44" s="185">
        <v>8434</v>
      </c>
      <c r="G44" s="4"/>
      <c r="H44" s="4"/>
      <c r="I44" s="185">
        <v>13234</v>
      </c>
      <c r="J44" s="185">
        <v>44910</v>
      </c>
      <c r="K44" s="117"/>
    </row>
    <row r="45" spans="1:11" ht="13.5" customHeight="1">
      <c r="A45" s="4" t="s">
        <v>414</v>
      </c>
      <c r="B45" s="185">
        <v>4530</v>
      </c>
      <c r="C45" s="185">
        <v>1594</v>
      </c>
      <c r="D45" s="185">
        <v>7014</v>
      </c>
      <c r="E45" s="4">
        <v>317</v>
      </c>
      <c r="F45" s="185">
        <v>3345</v>
      </c>
      <c r="G45" s="4"/>
      <c r="H45" s="185">
        <v>3820</v>
      </c>
      <c r="I45" s="185">
        <v>129538</v>
      </c>
      <c r="J45" s="185">
        <v>150158</v>
      </c>
      <c r="K45" s="117"/>
    </row>
    <row r="46" spans="1:11" ht="13.5" customHeight="1">
      <c r="A46" s="4" t="s">
        <v>496</v>
      </c>
      <c r="B46" s="4">
        <v>841</v>
      </c>
      <c r="C46" s="185">
        <v>3180</v>
      </c>
      <c r="D46" s="185">
        <v>3736</v>
      </c>
      <c r="E46" s="4"/>
      <c r="F46" s="185">
        <v>2334</v>
      </c>
      <c r="G46" s="4"/>
      <c r="H46" s="4"/>
      <c r="I46" s="185">
        <v>9848</v>
      </c>
      <c r="J46" s="185">
        <v>19939</v>
      </c>
      <c r="K46" s="117"/>
    </row>
    <row r="47" spans="1:11" ht="13.5" customHeight="1">
      <c r="A47" s="4" t="s">
        <v>499</v>
      </c>
      <c r="B47" s="185">
        <v>1009</v>
      </c>
      <c r="C47" s="4"/>
      <c r="D47" s="185">
        <v>7584</v>
      </c>
      <c r="E47" s="4">
        <v>195</v>
      </c>
      <c r="F47" s="4">
        <v>470</v>
      </c>
      <c r="G47" s="4"/>
      <c r="H47" s="4"/>
      <c r="I47" s="185">
        <v>9890</v>
      </c>
      <c r="J47" s="185">
        <v>19148</v>
      </c>
      <c r="K47" s="117"/>
    </row>
    <row r="48" spans="1:11" ht="13.5" customHeight="1">
      <c r="A48" s="4" t="s">
        <v>416</v>
      </c>
      <c r="B48" s="185">
        <v>2001</v>
      </c>
      <c r="C48" s="4">
        <v>36</v>
      </c>
      <c r="D48" s="185">
        <v>5408</v>
      </c>
      <c r="E48" s="4"/>
      <c r="F48" s="4">
        <v>956</v>
      </c>
      <c r="G48" s="4"/>
      <c r="H48" s="4"/>
      <c r="I48" s="185">
        <v>10197</v>
      </c>
      <c r="J48" s="185">
        <v>18598</v>
      </c>
      <c r="K48" s="117"/>
    </row>
    <row r="49" spans="1:11" ht="13.5" customHeight="1">
      <c r="A49" s="4" t="s">
        <v>417</v>
      </c>
      <c r="B49" s="185">
        <v>2598</v>
      </c>
      <c r="C49" s="185">
        <v>2710</v>
      </c>
      <c r="D49" s="185">
        <v>3793</v>
      </c>
      <c r="E49" s="4"/>
      <c r="F49" s="185">
        <v>5769</v>
      </c>
      <c r="G49" s="4"/>
      <c r="H49" s="185">
        <v>2364</v>
      </c>
      <c r="I49" s="185">
        <v>9709</v>
      </c>
      <c r="J49" s="185">
        <v>26943</v>
      </c>
      <c r="K49" s="117"/>
    </row>
    <row r="50" spans="1:11" ht="13.5" customHeight="1">
      <c r="A50" s="4" t="s">
        <v>201</v>
      </c>
      <c r="B50" s="185">
        <v>5265</v>
      </c>
      <c r="C50" s="4"/>
      <c r="D50" s="185">
        <v>8205</v>
      </c>
      <c r="E50" s="4">
        <v>435</v>
      </c>
      <c r="F50" s="185">
        <v>1381</v>
      </c>
      <c r="G50" s="4">
        <v>3</v>
      </c>
      <c r="H50" s="4">
        <v>913</v>
      </c>
      <c r="I50" s="185">
        <v>81494</v>
      </c>
      <c r="J50" s="185">
        <v>97696</v>
      </c>
      <c r="K50" s="117"/>
    </row>
    <row r="51" spans="1:11" ht="13.5" customHeight="1">
      <c r="A51" s="4" t="s">
        <v>501</v>
      </c>
      <c r="B51" s="4">
        <v>322</v>
      </c>
      <c r="C51" s="4"/>
      <c r="D51" s="185">
        <v>3165</v>
      </c>
      <c r="E51" s="4"/>
      <c r="F51" s="4">
        <v>307</v>
      </c>
      <c r="G51" s="4"/>
      <c r="H51" s="4"/>
      <c r="I51" s="185">
        <v>8788</v>
      </c>
      <c r="J51" s="185">
        <v>12582</v>
      </c>
      <c r="K51" s="117"/>
    </row>
    <row r="52" spans="1:11" ht="13.5" customHeight="1">
      <c r="A52" s="4" t="s">
        <v>420</v>
      </c>
      <c r="B52" s="185">
        <v>8827</v>
      </c>
      <c r="C52" s="4">
        <v>34</v>
      </c>
      <c r="D52" s="185">
        <v>16502</v>
      </c>
      <c r="E52" s="185">
        <v>1522</v>
      </c>
      <c r="F52" s="185">
        <v>3279</v>
      </c>
      <c r="G52" s="4"/>
      <c r="H52" s="185">
        <v>1737</v>
      </c>
      <c r="I52" s="185">
        <v>11878</v>
      </c>
      <c r="J52" s="185">
        <v>43779</v>
      </c>
      <c r="K52" s="117"/>
    </row>
    <row r="53" spans="1:11" ht="13.5" customHeight="1">
      <c r="A53" s="4" t="s">
        <v>421</v>
      </c>
      <c r="B53" s="185">
        <v>5235</v>
      </c>
      <c r="C53" s="4">
        <v>741</v>
      </c>
      <c r="D53" s="185">
        <v>5014</v>
      </c>
      <c r="E53" s="4">
        <v>380</v>
      </c>
      <c r="F53" s="185">
        <v>30412</v>
      </c>
      <c r="G53" s="4"/>
      <c r="H53" s="185">
        <v>1087</v>
      </c>
      <c r="I53" s="185">
        <v>18505</v>
      </c>
      <c r="J53" s="185">
        <v>61374</v>
      </c>
      <c r="K53" s="117"/>
    </row>
    <row r="54" spans="1:11" ht="13.5" customHeight="1">
      <c r="A54" s="4" t="s">
        <v>502</v>
      </c>
      <c r="B54" s="4">
        <v>555</v>
      </c>
      <c r="C54" s="4">
        <v>19</v>
      </c>
      <c r="D54" s="185">
        <v>4128</v>
      </c>
      <c r="E54" s="4">
        <v>75</v>
      </c>
      <c r="F54" s="4">
        <v>251</v>
      </c>
      <c r="G54" s="4"/>
      <c r="H54" s="4">
        <v>85</v>
      </c>
      <c r="I54" s="185">
        <v>9063</v>
      </c>
      <c r="J54" s="185">
        <v>14176</v>
      </c>
      <c r="K54" s="117"/>
    </row>
    <row r="55" spans="1:11" ht="12.95" customHeight="1">
      <c r="A55" s="4" t="s">
        <v>422</v>
      </c>
      <c r="B55" s="185">
        <v>1758</v>
      </c>
      <c r="C55" s="4">
        <v>391</v>
      </c>
      <c r="D55" s="185">
        <v>3625</v>
      </c>
      <c r="E55" s="4"/>
      <c r="F55" s="185">
        <v>14606</v>
      </c>
      <c r="G55" s="4"/>
      <c r="H55" s="185">
        <v>1109</v>
      </c>
      <c r="I55" s="185">
        <v>10912</v>
      </c>
      <c r="J55" s="185">
        <v>32401</v>
      </c>
      <c r="K55" s="117"/>
    </row>
    <row r="56" spans="1:11" ht="12.95" customHeight="1">
      <c r="A56" s="4" t="s">
        <v>504</v>
      </c>
      <c r="B56" s="185">
        <v>2688</v>
      </c>
      <c r="C56" s="185">
        <v>1469</v>
      </c>
      <c r="D56" s="185">
        <v>3604</v>
      </c>
      <c r="E56" s="4">
        <v>111</v>
      </c>
      <c r="F56" s="185">
        <v>2212</v>
      </c>
      <c r="G56" s="4"/>
      <c r="H56" s="4">
        <v>543</v>
      </c>
      <c r="I56" s="185">
        <v>8788</v>
      </c>
      <c r="J56" s="185">
        <v>19415</v>
      </c>
      <c r="K56" s="117"/>
    </row>
    <row r="57" spans="1:11" ht="12.95" customHeight="1">
      <c r="A57" s="4" t="s">
        <v>423</v>
      </c>
      <c r="B57" s="185">
        <v>7457</v>
      </c>
      <c r="C57" s="185">
        <v>6646</v>
      </c>
      <c r="D57" s="185">
        <v>6456</v>
      </c>
      <c r="E57" s="185">
        <v>3789</v>
      </c>
      <c r="F57" s="185">
        <v>6675</v>
      </c>
      <c r="G57" s="4"/>
      <c r="H57" s="185">
        <v>4859</v>
      </c>
      <c r="I57" s="185">
        <v>20983</v>
      </c>
      <c r="J57" s="185">
        <v>56865</v>
      </c>
      <c r="K57" s="117"/>
    </row>
    <row r="58" spans="1:11" ht="12.95" customHeight="1">
      <c r="B58" s="175"/>
      <c r="C58" s="175"/>
      <c r="D58" s="175"/>
      <c r="E58" s="175"/>
      <c r="F58" s="175"/>
      <c r="G58" s="175"/>
      <c r="H58" s="175"/>
      <c r="I58" s="175"/>
      <c r="J58" s="467">
        <f>SUM(J4:J57)</f>
        <v>1626653</v>
      </c>
      <c r="K58" s="117"/>
    </row>
    <row r="59" spans="1:11" ht="12.95" customHeight="1">
      <c r="B59" s="175"/>
      <c r="C59" s="175"/>
      <c r="D59" s="175"/>
      <c r="E59" s="175"/>
      <c r="F59" s="175"/>
      <c r="G59" s="175"/>
      <c r="H59" s="175"/>
      <c r="I59" s="175"/>
    </row>
    <row r="60" spans="1:11" ht="12.95" customHeight="1">
      <c r="B60" s="175"/>
      <c r="C60" s="175"/>
      <c r="D60" s="175"/>
      <c r="E60" s="175"/>
      <c r="F60" s="175"/>
      <c r="G60" s="175"/>
      <c r="H60" s="175"/>
      <c r="I60" s="175"/>
    </row>
    <row r="61" spans="1:11" ht="12.95" customHeight="1">
      <c r="B61" s="175"/>
      <c r="C61" s="175"/>
      <c r="D61" s="175"/>
      <c r="E61" s="175"/>
      <c r="F61" s="175"/>
      <c r="G61" s="175"/>
      <c r="H61" s="175"/>
      <c r="I61" s="175"/>
    </row>
    <row r="62" spans="1:11" ht="12.95" customHeight="1">
      <c r="B62" s="175"/>
      <c r="C62" s="175"/>
      <c r="D62" s="175"/>
      <c r="E62" s="175"/>
      <c r="F62" s="175"/>
      <c r="G62" s="175"/>
      <c r="H62" s="175"/>
      <c r="I62" s="175"/>
    </row>
    <row r="63" spans="1:11" ht="12.95" customHeight="1">
      <c r="B63" s="175"/>
      <c r="C63" s="175"/>
      <c r="D63" s="175"/>
      <c r="E63" s="175"/>
      <c r="F63" s="175"/>
      <c r="G63" s="175"/>
      <c r="H63" s="175"/>
      <c r="I63" s="175"/>
    </row>
    <row r="64" spans="1:11" ht="12.95" customHeight="1">
      <c r="B64" s="175"/>
      <c r="C64" s="175"/>
      <c r="D64" s="175"/>
      <c r="E64" s="175"/>
      <c r="F64" s="175"/>
      <c r="G64" s="175"/>
      <c r="H64" s="175"/>
      <c r="I64" s="175"/>
    </row>
    <row r="65" spans="2:9" ht="12.95" customHeight="1">
      <c r="B65" s="175"/>
      <c r="C65" s="175"/>
      <c r="D65" s="175"/>
      <c r="E65" s="175"/>
      <c r="F65" s="175"/>
      <c r="G65" s="175"/>
      <c r="H65" s="175"/>
      <c r="I65" s="175"/>
    </row>
    <row r="66" spans="2:9" ht="12.95" customHeight="1">
      <c r="B66" s="175"/>
      <c r="C66" s="175"/>
      <c r="D66" s="175"/>
      <c r="E66" s="175"/>
      <c r="F66" s="175"/>
      <c r="G66" s="175"/>
      <c r="H66" s="175"/>
      <c r="I66" s="175"/>
    </row>
    <row r="67" spans="2:9" ht="12.95" customHeight="1">
      <c r="B67" s="175"/>
      <c r="C67" s="175"/>
      <c r="D67" s="175"/>
      <c r="E67" s="175"/>
      <c r="F67" s="175"/>
      <c r="G67" s="175"/>
      <c r="H67" s="175"/>
      <c r="I67" s="175"/>
    </row>
    <row r="68" spans="2:9" ht="12.95" customHeight="1">
      <c r="B68" s="175"/>
      <c r="C68" s="175"/>
      <c r="D68" s="175"/>
      <c r="E68" s="175"/>
      <c r="F68" s="175"/>
      <c r="G68" s="175"/>
      <c r="H68" s="175"/>
      <c r="I68" s="175"/>
    </row>
    <row r="69" spans="2:9" ht="12.95" customHeight="1">
      <c r="B69" s="175"/>
      <c r="C69" s="175"/>
      <c r="D69" s="175"/>
      <c r="E69" s="175"/>
      <c r="F69" s="175"/>
      <c r="G69" s="175"/>
      <c r="H69" s="175"/>
      <c r="I69" s="175"/>
    </row>
    <row r="70" spans="2:9" ht="12.95" customHeight="1">
      <c r="B70" s="175"/>
      <c r="C70" s="175"/>
      <c r="D70" s="175"/>
      <c r="E70" s="175"/>
      <c r="F70" s="175"/>
      <c r="G70" s="175"/>
      <c r="H70" s="175"/>
      <c r="I70" s="175"/>
    </row>
    <row r="71" spans="2:9" ht="12.95" customHeight="1">
      <c r="B71" s="175"/>
      <c r="C71" s="175"/>
      <c r="D71" s="175"/>
      <c r="E71" s="175"/>
      <c r="F71" s="175"/>
      <c r="G71" s="175"/>
      <c r="H71" s="175"/>
      <c r="I71" s="175"/>
    </row>
    <row r="72" spans="2:9" ht="12.95" customHeight="1">
      <c r="B72" s="175"/>
      <c r="C72" s="175"/>
      <c r="D72" s="175"/>
      <c r="E72" s="175"/>
      <c r="F72" s="175"/>
      <c r="G72" s="175"/>
      <c r="H72" s="175"/>
      <c r="I72" s="175"/>
    </row>
    <row r="73" spans="2:9" ht="12.95" customHeight="1">
      <c r="B73" s="175"/>
      <c r="C73" s="175"/>
      <c r="D73" s="175"/>
      <c r="E73" s="175"/>
      <c r="F73" s="175"/>
      <c r="G73" s="175"/>
      <c r="H73" s="175"/>
      <c r="I73" s="175"/>
    </row>
    <row r="74" spans="2:9" ht="12.95" customHeight="1">
      <c r="B74" s="175"/>
      <c r="C74" s="175"/>
      <c r="D74" s="175"/>
      <c r="E74" s="175"/>
      <c r="F74" s="175"/>
      <c r="G74" s="175"/>
      <c r="H74" s="175"/>
      <c r="I74" s="175"/>
    </row>
    <row r="75" spans="2:9" ht="12.95" customHeight="1">
      <c r="B75" s="175"/>
      <c r="C75" s="175"/>
      <c r="D75" s="175"/>
      <c r="E75" s="175"/>
      <c r="F75" s="175"/>
      <c r="G75" s="175"/>
      <c r="H75" s="175"/>
      <c r="I75" s="175"/>
    </row>
    <row r="76" spans="2:9" ht="12.95" customHeight="1">
      <c r="B76" s="175"/>
      <c r="C76" s="175"/>
      <c r="D76" s="175"/>
      <c r="E76" s="175"/>
      <c r="F76" s="175"/>
      <c r="G76" s="175"/>
      <c r="H76" s="175"/>
      <c r="I76" s="175"/>
    </row>
    <row r="77" spans="2:9" ht="12.95" customHeight="1">
      <c r="B77" s="175"/>
      <c r="C77" s="175"/>
      <c r="D77" s="175"/>
      <c r="E77" s="175"/>
      <c r="F77" s="175"/>
      <c r="G77" s="175"/>
      <c r="H77" s="175"/>
      <c r="I77" s="175"/>
    </row>
    <row r="78" spans="2:9" ht="12.95" customHeight="1">
      <c r="B78" s="175"/>
      <c r="C78" s="175"/>
      <c r="D78" s="175"/>
      <c r="E78" s="175"/>
      <c r="F78" s="175"/>
      <c r="G78" s="175"/>
      <c r="H78" s="175"/>
      <c r="I78" s="175"/>
    </row>
    <row r="79" spans="2:9" ht="12.95" customHeight="1">
      <c r="B79" s="175"/>
      <c r="C79" s="175"/>
      <c r="D79" s="175"/>
      <c r="E79" s="175"/>
      <c r="F79" s="175"/>
      <c r="G79" s="175"/>
      <c r="H79" s="175"/>
      <c r="I79" s="175"/>
    </row>
    <row r="80" spans="2:9" ht="12.95" customHeight="1">
      <c r="B80" s="175"/>
      <c r="C80" s="175"/>
      <c r="D80" s="175"/>
      <c r="E80" s="175"/>
      <c r="F80" s="175"/>
      <c r="G80" s="175"/>
      <c r="H80" s="175"/>
      <c r="I80" s="175"/>
    </row>
    <row r="81" spans="2:9" ht="12.95" customHeight="1">
      <c r="B81" s="175"/>
      <c r="C81" s="175"/>
      <c r="D81" s="175"/>
      <c r="E81" s="175"/>
      <c r="F81" s="175"/>
      <c r="G81" s="175"/>
      <c r="H81" s="175"/>
      <c r="I81" s="175"/>
    </row>
    <row r="82" spans="2:9" ht="12.95" customHeight="1">
      <c r="B82" s="175"/>
      <c r="C82" s="175"/>
      <c r="D82" s="175"/>
      <c r="E82" s="175"/>
      <c r="F82" s="175"/>
      <c r="G82" s="175"/>
      <c r="H82" s="175"/>
      <c r="I82" s="175"/>
    </row>
    <row r="83" spans="2:9" ht="12.95" customHeight="1">
      <c r="B83" s="175"/>
      <c r="C83" s="175"/>
      <c r="D83" s="175"/>
      <c r="E83" s="175"/>
      <c r="F83" s="175"/>
      <c r="G83" s="175"/>
      <c r="H83" s="175"/>
      <c r="I83" s="175"/>
    </row>
    <row r="84" spans="2:9" ht="12.95" customHeight="1">
      <c r="B84" s="175"/>
      <c r="C84" s="175"/>
      <c r="D84" s="175"/>
      <c r="E84" s="175"/>
      <c r="F84" s="175"/>
      <c r="G84" s="175"/>
      <c r="H84" s="175"/>
      <c r="I84" s="175"/>
    </row>
    <row r="85" spans="2:9" ht="12.95" customHeight="1">
      <c r="B85" s="175"/>
      <c r="C85" s="175"/>
      <c r="D85" s="175"/>
      <c r="E85" s="175"/>
      <c r="F85" s="175"/>
      <c r="G85" s="175"/>
      <c r="H85" s="175"/>
      <c r="I85" s="175"/>
    </row>
    <row r="86" spans="2:9" ht="12.95" customHeight="1">
      <c r="B86" s="175"/>
      <c r="C86" s="175"/>
      <c r="D86" s="175"/>
      <c r="E86" s="175"/>
      <c r="F86" s="175"/>
      <c r="G86" s="175"/>
      <c r="H86" s="175"/>
      <c r="I86" s="175"/>
    </row>
    <row r="87" spans="2:9" ht="12.95" customHeight="1">
      <c r="B87" s="175"/>
      <c r="C87" s="175"/>
      <c r="D87" s="175"/>
      <c r="E87" s="175"/>
      <c r="F87" s="175"/>
      <c r="G87" s="175"/>
      <c r="H87" s="175"/>
      <c r="I87" s="175"/>
    </row>
    <row r="88" spans="2:9" ht="12.95" customHeight="1">
      <c r="B88" s="175"/>
      <c r="C88" s="175"/>
      <c r="D88" s="175"/>
      <c r="E88" s="175"/>
      <c r="F88" s="175"/>
      <c r="G88" s="175"/>
      <c r="H88" s="175"/>
      <c r="I88" s="175"/>
    </row>
    <row r="89" spans="2:9" ht="12.95" customHeight="1">
      <c r="B89" s="175"/>
      <c r="C89" s="175"/>
      <c r="D89" s="175"/>
      <c r="E89" s="175"/>
      <c r="F89" s="175"/>
      <c r="G89" s="175"/>
      <c r="H89" s="175"/>
      <c r="I89" s="175"/>
    </row>
    <row r="90" spans="2:9" ht="12.95" customHeight="1">
      <c r="B90" s="175"/>
      <c r="C90" s="175"/>
      <c r="D90" s="175"/>
      <c r="E90" s="175"/>
      <c r="F90" s="175"/>
      <c r="G90" s="175"/>
      <c r="H90" s="175"/>
      <c r="I90" s="175"/>
    </row>
    <row r="91" spans="2:9" ht="12.95" customHeight="1">
      <c r="B91" s="175"/>
      <c r="C91" s="175"/>
      <c r="D91" s="175"/>
      <c r="E91" s="175"/>
      <c r="F91" s="175"/>
      <c r="G91" s="175"/>
      <c r="H91" s="175"/>
      <c r="I91" s="175"/>
    </row>
    <row r="92" spans="2:9" ht="12.95" customHeight="1">
      <c r="B92" s="175"/>
      <c r="C92" s="175"/>
      <c r="D92" s="175"/>
      <c r="E92" s="175"/>
      <c r="F92" s="175"/>
      <c r="G92" s="175"/>
      <c r="H92" s="175"/>
      <c r="I92" s="175"/>
    </row>
    <row r="93" spans="2:9" ht="12.95" customHeight="1">
      <c r="B93" s="175"/>
      <c r="C93" s="175"/>
      <c r="D93" s="175"/>
      <c r="E93" s="175"/>
      <c r="F93" s="175"/>
      <c r="G93" s="175"/>
      <c r="H93" s="175"/>
      <c r="I93" s="175"/>
    </row>
    <row r="94" spans="2:9" ht="12.95" customHeight="1">
      <c r="B94" s="175"/>
      <c r="C94" s="175"/>
      <c r="D94" s="175"/>
      <c r="E94" s="175"/>
      <c r="F94" s="175"/>
      <c r="G94" s="175"/>
      <c r="H94" s="175"/>
      <c r="I94" s="175"/>
    </row>
    <row r="95" spans="2:9" ht="12.95" customHeight="1">
      <c r="B95" s="175"/>
      <c r="C95" s="175"/>
      <c r="D95" s="175"/>
      <c r="E95" s="175"/>
      <c r="F95" s="175"/>
      <c r="G95" s="175"/>
      <c r="H95" s="175"/>
      <c r="I95" s="175"/>
    </row>
    <row r="96" spans="2:9" ht="12.95" customHeight="1">
      <c r="B96" s="175"/>
      <c r="C96" s="175"/>
      <c r="D96" s="175"/>
      <c r="E96" s="175"/>
      <c r="F96" s="175"/>
      <c r="G96" s="175"/>
      <c r="H96" s="175"/>
      <c r="I96" s="175"/>
    </row>
    <row r="97" spans="2:11" ht="12.95" customHeight="1">
      <c r="B97" s="175"/>
      <c r="C97" s="175"/>
      <c r="D97" s="175"/>
      <c r="E97" s="175"/>
      <c r="F97" s="175"/>
      <c r="G97" s="175"/>
      <c r="H97" s="175"/>
      <c r="I97" s="175"/>
    </row>
    <row r="98" spans="2:11" ht="12.95" customHeight="1">
      <c r="B98" s="175"/>
      <c r="C98" s="175"/>
      <c r="D98" s="175"/>
      <c r="E98" s="175"/>
      <c r="F98" s="175"/>
      <c r="G98" s="175"/>
      <c r="H98" s="175"/>
      <c r="I98" s="175"/>
    </row>
    <row r="99" spans="2:11" ht="12.95" customHeight="1">
      <c r="B99" s="175"/>
      <c r="C99" s="175"/>
      <c r="D99" s="175"/>
      <c r="E99" s="175"/>
      <c r="F99" s="175"/>
      <c r="G99" s="175"/>
      <c r="H99" s="175"/>
      <c r="I99" s="175"/>
      <c r="J99" s="467"/>
    </row>
    <row r="100" spans="2:11" ht="12.95" customHeight="1">
      <c r="B100" s="175"/>
      <c r="C100" s="175"/>
      <c r="D100" s="175"/>
      <c r="E100" s="175"/>
      <c r="F100" s="175"/>
      <c r="G100" s="175"/>
      <c r="H100" s="175"/>
      <c r="I100" s="175"/>
      <c r="J100" s="467"/>
      <c r="K100" s="27"/>
    </row>
    <row r="101" spans="2:11" ht="12.95" customHeight="1">
      <c r="B101" s="175"/>
      <c r="C101" s="175"/>
      <c r="D101" s="175"/>
      <c r="E101" s="175"/>
      <c r="F101" s="175"/>
      <c r="G101" s="175"/>
      <c r="H101" s="175"/>
      <c r="I101" s="175"/>
      <c r="J101" s="467"/>
      <c r="K101" s="27"/>
    </row>
    <row r="102" spans="2:11" ht="12.95" customHeight="1">
      <c r="B102" s="175"/>
      <c r="C102" s="175"/>
      <c r="D102" s="175"/>
      <c r="E102" s="175"/>
      <c r="F102" s="175"/>
      <c r="G102" s="175"/>
      <c r="H102" s="175"/>
      <c r="I102" s="175"/>
      <c r="K102" s="27"/>
    </row>
    <row r="103" spans="2:11" ht="12.95" customHeight="1">
      <c r="B103" s="175"/>
      <c r="C103" s="175"/>
      <c r="D103" s="175"/>
      <c r="E103" s="175"/>
      <c r="F103" s="175"/>
      <c r="G103" s="175"/>
      <c r="H103" s="175"/>
      <c r="I103" s="175"/>
    </row>
    <row r="104" spans="2:11" ht="12.95" customHeight="1">
      <c r="B104" s="175"/>
      <c r="C104" s="175"/>
      <c r="D104" s="175"/>
      <c r="E104" s="175"/>
      <c r="F104" s="175"/>
      <c r="G104" s="175"/>
      <c r="H104" s="175"/>
      <c r="I104" s="175"/>
    </row>
    <row r="105" spans="2:11" ht="12.95" customHeight="1">
      <c r="B105" s="175"/>
      <c r="C105" s="175"/>
      <c r="D105" s="175"/>
      <c r="E105" s="175"/>
      <c r="F105" s="175"/>
      <c r="G105" s="175"/>
      <c r="H105" s="175"/>
      <c r="I105" s="175"/>
    </row>
    <row r="106" spans="2:11" ht="12.95" customHeight="1"/>
    <row r="107" spans="2:11" ht="12.95" customHeight="1"/>
    <row r="108" spans="2:11" ht="12.95" customHeight="1"/>
    <row r="109" spans="2:11" ht="12.95" customHeight="1"/>
    <row r="110" spans="2:11" ht="12.95" customHeight="1"/>
    <row r="111" spans="2:11" ht="12.95" customHeight="1"/>
    <row r="112" spans="2:11"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sheetData>
  <phoneticPr fontId="25" type="noConversion"/>
  <pageMargins left="0.51181102362204722" right="0.51181102362204722" top="0.47244094488188981" bottom="0.47244094488188981" header="0" footer="0.23622047244094491"/>
  <pageSetup paperSize="9" scale="99" orientation="portrait" r:id="rId1"/>
  <headerFooter alignWithMargins="0">
    <oddFooter>&amp;L&amp;9Public Library Statistics 2012/13&amp;C&amp;9&amp;P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19"/>
  <sheetViews>
    <sheetView zoomScaleNormal="100" workbookViewId="0">
      <pane ySplit="9" topLeftCell="A10" activePane="bottomLeft" state="frozen"/>
      <selection activeCell="D14" sqref="D14"/>
      <selection pane="bottomLeft" activeCell="K1" sqref="K1"/>
    </sheetView>
  </sheetViews>
  <sheetFormatPr defaultColWidth="8.85546875" defaultRowHeight="12.75"/>
  <cols>
    <col min="1" max="1" width="5.140625" customWidth="1"/>
    <col min="2" max="2" width="14.85546875" style="7" customWidth="1"/>
    <col min="3" max="3" width="6.85546875" style="1" customWidth="1"/>
    <col min="4" max="4" width="9.42578125" style="168" customWidth="1"/>
    <col min="5" max="5" width="10.42578125" style="200" customWidth="1"/>
    <col min="6" max="6" width="8" style="200" customWidth="1"/>
    <col min="7" max="7" width="10.28515625" style="200" customWidth="1"/>
    <col min="8" max="8" width="3.42578125" style="200" customWidth="1"/>
    <col min="9" max="9" width="12.140625" style="455" bestFit="1" customWidth="1"/>
    <col min="10" max="10" width="6.140625" style="200" customWidth="1"/>
    <col min="11" max="11" width="13" style="262" customWidth="1"/>
    <col min="12" max="13" width="8.85546875" customWidth="1"/>
    <col min="14" max="14" width="13.28515625" bestFit="1" customWidth="1"/>
    <col min="15" max="15" width="10.7109375" bestFit="1" customWidth="1"/>
  </cols>
  <sheetData>
    <row r="1" spans="1:11" ht="15.75" customHeight="1">
      <c r="A1" s="13" t="s">
        <v>186</v>
      </c>
      <c r="B1" s="112"/>
    </row>
    <row r="2" spans="1:11" ht="10.5" customHeight="1">
      <c r="C2"/>
      <c r="J2"/>
    </row>
    <row r="3" spans="1:11" ht="12.75" customHeight="1">
      <c r="A3" s="5" t="s">
        <v>38</v>
      </c>
      <c r="C3"/>
      <c r="J3"/>
    </row>
    <row r="4" spans="1:11" ht="10.5" customHeight="1">
      <c r="A4" s="5"/>
      <c r="C4"/>
      <c r="J4"/>
    </row>
    <row r="5" spans="1:11" ht="12.75" customHeight="1">
      <c r="C5"/>
      <c r="I5" s="451" t="s">
        <v>375</v>
      </c>
      <c r="J5"/>
      <c r="K5" s="282" t="s">
        <v>129</v>
      </c>
    </row>
    <row r="6" spans="1:11" ht="12.75" customHeight="1">
      <c r="C6" s="111" t="s">
        <v>369</v>
      </c>
      <c r="D6" s="277"/>
      <c r="E6" s="269" t="s">
        <v>385</v>
      </c>
      <c r="F6" s="269" t="s">
        <v>373</v>
      </c>
      <c r="G6" s="269" t="s">
        <v>386</v>
      </c>
      <c r="H6" s="269"/>
      <c r="I6" s="451" t="s">
        <v>388</v>
      </c>
      <c r="J6" s="269" t="s">
        <v>373</v>
      </c>
      <c r="K6" s="343" t="s">
        <v>40</v>
      </c>
    </row>
    <row r="7" spans="1:11" ht="12.75" customHeight="1">
      <c r="A7" s="111" t="s">
        <v>387</v>
      </c>
      <c r="B7" s="112"/>
      <c r="C7" s="332" t="s">
        <v>185</v>
      </c>
      <c r="D7" s="277" t="s">
        <v>371</v>
      </c>
      <c r="E7" s="269" t="s">
        <v>388</v>
      </c>
      <c r="F7" s="658" t="s">
        <v>37</v>
      </c>
      <c r="G7" s="269" t="s">
        <v>388</v>
      </c>
      <c r="H7" s="269"/>
      <c r="I7" s="632" t="s">
        <v>563</v>
      </c>
      <c r="J7" s="658" t="s">
        <v>37</v>
      </c>
      <c r="K7" s="343" t="s">
        <v>33</v>
      </c>
    </row>
    <row r="8" spans="1:11" ht="12.75" customHeight="1">
      <c r="A8" s="111" t="s">
        <v>389</v>
      </c>
      <c r="B8" s="112"/>
      <c r="C8" s="111" t="s">
        <v>374</v>
      </c>
      <c r="D8" s="344">
        <v>2012</v>
      </c>
      <c r="E8" s="269"/>
      <c r="F8" s="269"/>
      <c r="G8" s="269"/>
      <c r="H8" s="269"/>
      <c r="I8" s="452"/>
      <c r="J8" s="269"/>
      <c r="K8" s="633" t="s">
        <v>564</v>
      </c>
    </row>
    <row r="9" spans="1:11" ht="12.75" customHeight="1">
      <c r="A9" s="111"/>
      <c r="B9" s="112"/>
      <c r="C9" s="113"/>
      <c r="D9" s="289"/>
      <c r="E9" s="269" t="s">
        <v>376</v>
      </c>
      <c r="F9" s="269" t="s">
        <v>376</v>
      </c>
      <c r="G9" s="269" t="s">
        <v>376</v>
      </c>
      <c r="H9" s="269"/>
      <c r="I9" s="452" t="s">
        <v>376</v>
      </c>
      <c r="J9" s="269" t="s">
        <v>376</v>
      </c>
      <c r="K9" s="282" t="s">
        <v>376</v>
      </c>
    </row>
    <row r="10" spans="1:11" ht="12.75" customHeight="1">
      <c r="A10" s="171" t="s">
        <v>395</v>
      </c>
      <c r="B10" s="447" t="s">
        <v>407</v>
      </c>
      <c r="C10" s="445">
        <v>1948</v>
      </c>
      <c r="D10" s="638">
        <v>168807</v>
      </c>
      <c r="E10" s="231">
        <v>6454379.9000000004</v>
      </c>
      <c r="F10" s="231">
        <f>E10/D10</f>
        <v>38.23526216329892</v>
      </c>
      <c r="G10" s="231">
        <v>658431</v>
      </c>
      <c r="H10" s="231"/>
      <c r="I10" s="273">
        <f>SUM(G10,E10)</f>
        <v>7112810.9000000004</v>
      </c>
      <c r="J10" s="394">
        <f>AVERAGE(I10/D10)</f>
        <v>42.135757995817713</v>
      </c>
      <c r="K10" s="259">
        <v>419054</v>
      </c>
    </row>
    <row r="11" spans="1:11" ht="12.75" customHeight="1">
      <c r="A11" s="171" t="s">
        <v>415</v>
      </c>
      <c r="B11" s="447" t="s">
        <v>32</v>
      </c>
      <c r="C11" s="445">
        <v>1946</v>
      </c>
      <c r="D11" s="638">
        <v>28628</v>
      </c>
      <c r="E11" s="231">
        <v>1433024</v>
      </c>
      <c r="F11" s="231">
        <f t="shared" ref="F11:F59" si="0">E11/D11</f>
        <v>50.056727679195191</v>
      </c>
      <c r="G11" s="231">
        <v>250810</v>
      </c>
      <c r="H11" s="231"/>
      <c r="I11" s="273">
        <f t="shared" ref="I11:I59" si="1">SUM(G11,E11)</f>
        <v>1683834</v>
      </c>
      <c r="J11" s="394">
        <f t="shared" ref="J11:J59" si="2">AVERAGE(I11/D11)</f>
        <v>58.817730892832195</v>
      </c>
      <c r="K11" s="259">
        <v>91762</v>
      </c>
    </row>
    <row r="12" spans="1:11" ht="12.75" customHeight="1">
      <c r="A12" s="171" t="s">
        <v>404</v>
      </c>
      <c r="B12" s="447" t="s">
        <v>488</v>
      </c>
      <c r="C12" s="445">
        <v>1989</v>
      </c>
      <c r="D12" s="638">
        <v>35777</v>
      </c>
      <c r="E12" s="231">
        <v>1480754.42</v>
      </c>
      <c r="F12" s="231">
        <f t="shared" si="0"/>
        <v>41.388445649439582</v>
      </c>
      <c r="G12" s="231">
        <v>268337.94</v>
      </c>
      <c r="H12" s="231"/>
      <c r="I12" s="273">
        <f t="shared" si="1"/>
        <v>1749092.3599999999</v>
      </c>
      <c r="J12" s="394">
        <f t="shared" si="2"/>
        <v>48.888737457025456</v>
      </c>
      <c r="K12" s="259">
        <v>109156</v>
      </c>
    </row>
    <row r="13" spans="1:11" ht="12.75" customHeight="1">
      <c r="A13" s="171" t="s">
        <v>467</v>
      </c>
      <c r="B13" s="447" t="s">
        <v>104</v>
      </c>
      <c r="C13" s="445">
        <v>1950</v>
      </c>
      <c r="D13" s="638">
        <v>10099</v>
      </c>
      <c r="E13" s="273">
        <v>492998</v>
      </c>
      <c r="F13" s="231">
        <f t="shared" si="0"/>
        <v>48.81651648678087</v>
      </c>
      <c r="G13" s="273">
        <v>32513</v>
      </c>
      <c r="H13" s="273"/>
      <c r="I13" s="273">
        <f t="shared" si="1"/>
        <v>525511</v>
      </c>
      <c r="J13" s="394">
        <f t="shared" si="2"/>
        <v>52.035944152886422</v>
      </c>
      <c r="K13" s="259">
        <v>60272</v>
      </c>
    </row>
    <row r="14" spans="1:11" ht="12.75" customHeight="1">
      <c r="A14" s="171" t="s">
        <v>404</v>
      </c>
      <c r="B14" s="447" t="s">
        <v>489</v>
      </c>
      <c r="C14" s="445">
        <v>1969</v>
      </c>
      <c r="D14" s="638">
        <v>48188</v>
      </c>
      <c r="E14" s="273">
        <v>2466332.4900000002</v>
      </c>
      <c r="F14" s="231">
        <f t="shared" si="0"/>
        <v>51.181466132647138</v>
      </c>
      <c r="G14" s="273">
        <v>603948.47</v>
      </c>
      <c r="H14" s="273"/>
      <c r="I14" s="273">
        <f t="shared" si="1"/>
        <v>3070280.96</v>
      </c>
      <c r="J14" s="394">
        <f t="shared" si="2"/>
        <v>63.714637669129246</v>
      </c>
      <c r="K14" s="259">
        <v>131495</v>
      </c>
    </row>
    <row r="15" spans="1:11" ht="12.75" customHeight="1">
      <c r="A15" s="171" t="s">
        <v>415</v>
      </c>
      <c r="B15" s="447" t="s">
        <v>490</v>
      </c>
      <c r="C15" s="445">
        <v>1945</v>
      </c>
      <c r="D15" s="638">
        <v>25372</v>
      </c>
      <c r="E15" s="273">
        <v>830934.78</v>
      </c>
      <c r="F15" s="231">
        <f t="shared" si="0"/>
        <v>32.75007015607757</v>
      </c>
      <c r="G15" s="273">
        <v>31626.55</v>
      </c>
      <c r="H15" s="273"/>
      <c r="I15" s="273">
        <f t="shared" si="1"/>
        <v>862561.33000000007</v>
      </c>
      <c r="J15" s="394">
        <f t="shared" si="2"/>
        <v>33.996584029638974</v>
      </c>
      <c r="K15" s="259">
        <v>81022</v>
      </c>
    </row>
    <row r="16" spans="1:11" ht="12.75" customHeight="1">
      <c r="A16" s="171" t="s">
        <v>451</v>
      </c>
      <c r="B16" s="447" t="s">
        <v>491</v>
      </c>
      <c r="C16" s="445">
        <v>1951</v>
      </c>
      <c r="D16" s="638">
        <v>3752</v>
      </c>
      <c r="E16" s="273">
        <v>155971</v>
      </c>
      <c r="F16" s="231">
        <f t="shared" si="0"/>
        <v>41.570095948827294</v>
      </c>
      <c r="G16" s="273"/>
      <c r="H16" s="273"/>
      <c r="I16" s="273">
        <f t="shared" si="1"/>
        <v>155971</v>
      </c>
      <c r="J16" s="394">
        <f t="shared" si="2"/>
        <v>41.570095948827294</v>
      </c>
      <c r="K16" s="259">
        <v>24076</v>
      </c>
    </row>
    <row r="17" spans="1:11" ht="12.75" customHeight="1">
      <c r="A17" s="171" t="s">
        <v>467</v>
      </c>
      <c r="B17" s="447" t="s">
        <v>492</v>
      </c>
      <c r="C17" s="445">
        <v>1951</v>
      </c>
      <c r="D17" s="638">
        <v>12588</v>
      </c>
      <c r="E17" s="273">
        <v>466239.73</v>
      </c>
      <c r="F17" s="231">
        <f t="shared" si="0"/>
        <v>37.038427867810611</v>
      </c>
      <c r="G17" s="273">
        <v>40044.14</v>
      </c>
      <c r="H17" s="273"/>
      <c r="I17" s="273">
        <f t="shared" si="1"/>
        <v>506283.87</v>
      </c>
      <c r="J17" s="394">
        <f t="shared" si="2"/>
        <v>40.219563870352715</v>
      </c>
      <c r="K17" s="259">
        <v>45047</v>
      </c>
    </row>
    <row r="18" spans="1:11" ht="12.75" customHeight="1">
      <c r="A18" s="171" t="s">
        <v>451</v>
      </c>
      <c r="B18" s="447" t="s">
        <v>493</v>
      </c>
      <c r="C18" s="445">
        <v>1949</v>
      </c>
      <c r="D18" s="638">
        <v>4573</v>
      </c>
      <c r="E18" s="273">
        <v>130831.12</v>
      </c>
      <c r="F18" s="231">
        <f t="shared" si="0"/>
        <v>28.609472993658429</v>
      </c>
      <c r="G18" s="273">
        <v>38071.949999999997</v>
      </c>
      <c r="H18" s="273"/>
      <c r="I18" s="273">
        <f t="shared" si="1"/>
        <v>168903.07</v>
      </c>
      <c r="J18" s="394">
        <f t="shared" si="2"/>
        <v>36.934850207741093</v>
      </c>
      <c r="K18" s="259">
        <v>25650</v>
      </c>
    </row>
    <row r="19" spans="1:11" ht="12.75" customHeight="1">
      <c r="A19" s="171" t="s">
        <v>456</v>
      </c>
      <c r="B19" s="447" t="s">
        <v>105</v>
      </c>
      <c r="C19" s="445">
        <v>1955</v>
      </c>
      <c r="D19" s="638">
        <v>5080</v>
      </c>
      <c r="E19" s="273">
        <v>269976.26</v>
      </c>
      <c r="F19" s="231">
        <f t="shared" si="0"/>
        <v>53.144933070866145</v>
      </c>
      <c r="G19" s="273"/>
      <c r="H19" s="273"/>
      <c r="I19" s="273">
        <f t="shared" si="1"/>
        <v>269976.26</v>
      </c>
      <c r="J19" s="394">
        <f t="shared" si="2"/>
        <v>53.144933070866145</v>
      </c>
      <c r="K19" s="259">
        <v>44067</v>
      </c>
    </row>
    <row r="20" spans="1:11" ht="12.75" customHeight="1">
      <c r="A20" s="171" t="s">
        <v>451</v>
      </c>
      <c r="B20" s="447" t="s">
        <v>494</v>
      </c>
      <c r="C20" s="445">
        <v>1952</v>
      </c>
      <c r="D20" s="638">
        <v>3695</v>
      </c>
      <c r="E20" s="273">
        <v>189262.33</v>
      </c>
      <c r="F20" s="231">
        <f t="shared" si="0"/>
        <v>51.221198917456022</v>
      </c>
      <c r="G20" s="273"/>
      <c r="H20" s="273"/>
      <c r="I20" s="273">
        <f t="shared" si="1"/>
        <v>189262.33</v>
      </c>
      <c r="J20" s="394">
        <f t="shared" si="2"/>
        <v>51.221198917456022</v>
      </c>
      <c r="K20" s="259">
        <v>23058</v>
      </c>
    </row>
    <row r="21" spans="1:11" ht="12.75" customHeight="1">
      <c r="A21" s="171" t="s">
        <v>408</v>
      </c>
      <c r="B21" s="447" t="s">
        <v>409</v>
      </c>
      <c r="C21" s="445">
        <v>1946</v>
      </c>
      <c r="D21" s="638">
        <v>64440</v>
      </c>
      <c r="E21" s="273">
        <v>2900370.72</v>
      </c>
      <c r="F21" s="231">
        <f t="shared" si="0"/>
        <v>45.008856610800748</v>
      </c>
      <c r="G21" s="273">
        <v>248834.86</v>
      </c>
      <c r="H21" s="273"/>
      <c r="I21" s="273">
        <f t="shared" si="1"/>
        <v>3149205.58</v>
      </c>
      <c r="J21" s="394">
        <f t="shared" si="2"/>
        <v>48.870353507138425</v>
      </c>
      <c r="K21" s="259">
        <v>170736</v>
      </c>
    </row>
    <row r="22" spans="1:11" ht="12.75" customHeight="1">
      <c r="A22" s="171" t="s">
        <v>451</v>
      </c>
      <c r="B22" s="447" t="s">
        <v>495</v>
      </c>
      <c r="C22" s="445">
        <v>1949</v>
      </c>
      <c r="D22" s="638">
        <v>3013</v>
      </c>
      <c r="E22" s="273">
        <v>266834</v>
      </c>
      <c r="F22" s="231">
        <f t="shared" si="0"/>
        <v>88.560902754729511</v>
      </c>
      <c r="G22" s="273">
        <v>9926</v>
      </c>
      <c r="H22" s="273"/>
      <c r="I22" s="273">
        <f t="shared" si="1"/>
        <v>276760</v>
      </c>
      <c r="J22" s="394">
        <f t="shared" si="2"/>
        <v>91.855293727182215</v>
      </c>
      <c r="K22" s="259">
        <v>23804</v>
      </c>
    </row>
    <row r="23" spans="1:11" ht="12.75" customHeight="1">
      <c r="A23" s="171" t="s">
        <v>395</v>
      </c>
      <c r="B23" s="586" t="s">
        <v>537</v>
      </c>
      <c r="C23" s="445">
        <v>1965</v>
      </c>
      <c r="D23" s="638">
        <v>180094</v>
      </c>
      <c r="E23" s="273">
        <v>6140129.4400000004</v>
      </c>
      <c r="F23" s="231">
        <f t="shared" si="0"/>
        <v>34.094025564427469</v>
      </c>
      <c r="G23" s="273">
        <v>204523.27</v>
      </c>
      <c r="H23" s="273"/>
      <c r="I23" s="273">
        <f t="shared" si="1"/>
        <v>6344652.71</v>
      </c>
      <c r="J23" s="394">
        <f t="shared" si="2"/>
        <v>35.229672893044743</v>
      </c>
      <c r="K23" s="259">
        <v>446520</v>
      </c>
    </row>
    <row r="24" spans="1:11" ht="12.75" customHeight="1">
      <c r="A24" s="171" t="s">
        <v>410</v>
      </c>
      <c r="B24" s="447" t="s">
        <v>411</v>
      </c>
      <c r="C24" s="445">
        <v>1978</v>
      </c>
      <c r="D24" s="638">
        <v>105772</v>
      </c>
      <c r="E24" s="273">
        <v>3154909</v>
      </c>
      <c r="F24" s="231">
        <f t="shared" si="0"/>
        <v>29.827449608592065</v>
      </c>
      <c r="G24" s="273">
        <v>500239</v>
      </c>
      <c r="H24" s="273"/>
      <c r="I24" s="273">
        <f t="shared" si="1"/>
        <v>3655148</v>
      </c>
      <c r="J24" s="394">
        <f t="shared" si="2"/>
        <v>34.556858147713953</v>
      </c>
      <c r="K24" s="259">
        <v>259431</v>
      </c>
    </row>
    <row r="25" spans="1:11" ht="12.75" customHeight="1">
      <c r="A25" s="171" t="s">
        <v>395</v>
      </c>
      <c r="B25" s="447" t="s">
        <v>412</v>
      </c>
      <c r="C25" s="445">
        <v>1972</v>
      </c>
      <c r="D25" s="638">
        <v>165091</v>
      </c>
      <c r="E25" s="273">
        <v>7129232</v>
      </c>
      <c r="F25" s="231">
        <f t="shared" si="0"/>
        <v>43.183650229267492</v>
      </c>
      <c r="G25" s="273">
        <v>573270.41</v>
      </c>
      <c r="H25" s="273"/>
      <c r="I25" s="273">
        <f t="shared" si="1"/>
        <v>7702502.4100000001</v>
      </c>
      <c r="J25" s="394">
        <f t="shared" si="2"/>
        <v>46.656101241133676</v>
      </c>
      <c r="K25" s="259">
        <v>405074</v>
      </c>
    </row>
    <row r="26" spans="1:11" ht="12.75" customHeight="1">
      <c r="A26" s="171" t="s">
        <v>399</v>
      </c>
      <c r="B26" s="447" t="s">
        <v>413</v>
      </c>
      <c r="C26" s="445">
        <v>1957</v>
      </c>
      <c r="D26" s="638">
        <v>14115</v>
      </c>
      <c r="E26" s="273">
        <v>558665</v>
      </c>
      <c r="F26" s="231">
        <f t="shared" si="0"/>
        <v>39.579525327665607</v>
      </c>
      <c r="G26" s="273"/>
      <c r="H26" s="273"/>
      <c r="I26" s="273">
        <f t="shared" si="1"/>
        <v>558665</v>
      </c>
      <c r="J26" s="394">
        <f t="shared" si="2"/>
        <v>39.579525327665607</v>
      </c>
      <c r="K26" s="259">
        <v>47515</v>
      </c>
    </row>
    <row r="27" spans="1:11" ht="12.75" customHeight="1">
      <c r="A27" s="171" t="s">
        <v>410</v>
      </c>
      <c r="B27" s="447" t="s">
        <v>414</v>
      </c>
      <c r="C27" s="445">
        <v>1964</v>
      </c>
      <c r="D27" s="638">
        <v>83386</v>
      </c>
      <c r="E27" s="273">
        <v>5340509.1100000003</v>
      </c>
      <c r="F27" s="231">
        <f t="shared" si="0"/>
        <v>64.045632480272474</v>
      </c>
      <c r="G27" s="273">
        <v>302944.78000000003</v>
      </c>
      <c r="H27" s="273"/>
      <c r="I27" s="273">
        <f t="shared" si="1"/>
        <v>5643453.8900000006</v>
      </c>
      <c r="J27" s="394">
        <f t="shared" si="2"/>
        <v>67.678673758184829</v>
      </c>
      <c r="K27" s="259">
        <v>204343</v>
      </c>
    </row>
    <row r="28" spans="1:11" ht="12.75" customHeight="1">
      <c r="A28" s="171" t="s">
        <v>467</v>
      </c>
      <c r="B28" s="447" t="s">
        <v>496</v>
      </c>
      <c r="C28" s="445">
        <v>1939</v>
      </c>
      <c r="D28" s="638">
        <v>16682</v>
      </c>
      <c r="E28" s="273">
        <v>876009.57</v>
      </c>
      <c r="F28" s="231">
        <f t="shared" si="0"/>
        <v>52.512262918115333</v>
      </c>
      <c r="G28" s="273">
        <v>98095.27</v>
      </c>
      <c r="H28" s="273"/>
      <c r="I28" s="273">
        <f t="shared" si="1"/>
        <v>974104.84</v>
      </c>
      <c r="J28" s="394">
        <f t="shared" si="2"/>
        <v>58.392569236302599</v>
      </c>
      <c r="K28" s="259">
        <v>57851</v>
      </c>
    </row>
    <row r="29" spans="1:11" ht="12.75" customHeight="1">
      <c r="A29" s="171" t="s">
        <v>473</v>
      </c>
      <c r="B29" s="447" t="s">
        <v>497</v>
      </c>
      <c r="C29" s="445">
        <v>1961</v>
      </c>
      <c r="D29" s="638">
        <v>1521</v>
      </c>
      <c r="E29" s="273">
        <v>170459</v>
      </c>
      <c r="F29" s="231">
        <f t="shared" si="0"/>
        <v>112.07034845496383</v>
      </c>
      <c r="G29" s="273">
        <v>39970</v>
      </c>
      <c r="H29" s="273"/>
      <c r="I29" s="273">
        <f t="shared" si="1"/>
        <v>210429</v>
      </c>
      <c r="J29" s="394">
        <f t="shared" si="2"/>
        <v>138.3491124260355</v>
      </c>
      <c r="K29" s="259">
        <v>16449</v>
      </c>
    </row>
    <row r="30" spans="1:11" ht="12.75" customHeight="1">
      <c r="A30" s="171" t="s">
        <v>456</v>
      </c>
      <c r="B30" s="447" t="s">
        <v>498</v>
      </c>
      <c r="C30" s="445">
        <v>1992</v>
      </c>
      <c r="D30" s="638">
        <v>6083</v>
      </c>
      <c r="E30" s="273">
        <v>377250.73</v>
      </c>
      <c r="F30" s="231">
        <f t="shared" si="0"/>
        <v>62.017216833799111</v>
      </c>
      <c r="G30" s="273">
        <v>2326</v>
      </c>
      <c r="H30" s="273"/>
      <c r="I30" s="273">
        <f t="shared" si="1"/>
        <v>379576.73</v>
      </c>
      <c r="J30" s="394">
        <f t="shared" si="2"/>
        <v>62.399593950353442</v>
      </c>
      <c r="K30" s="259">
        <v>29977</v>
      </c>
    </row>
    <row r="31" spans="1:11" ht="12.75" customHeight="1">
      <c r="A31" s="171" t="s">
        <v>415</v>
      </c>
      <c r="B31" s="447" t="s">
        <v>499</v>
      </c>
      <c r="C31" s="445">
        <v>1945</v>
      </c>
      <c r="D31" s="638">
        <v>29244</v>
      </c>
      <c r="E31" s="273">
        <v>885090.08</v>
      </c>
      <c r="F31" s="231">
        <f t="shared" si="0"/>
        <v>30.265698262891533</v>
      </c>
      <c r="G31" s="273">
        <v>14185.09</v>
      </c>
      <c r="H31" s="273"/>
      <c r="I31" s="273">
        <f t="shared" si="1"/>
        <v>899275.16999999993</v>
      </c>
      <c r="J31" s="394">
        <f t="shared" si="2"/>
        <v>30.750758104226506</v>
      </c>
      <c r="K31" s="259">
        <v>85826</v>
      </c>
    </row>
    <row r="32" spans="1:11" ht="12.75" customHeight="1">
      <c r="A32" s="171" t="s">
        <v>415</v>
      </c>
      <c r="B32" s="447" t="s">
        <v>416</v>
      </c>
      <c r="C32" s="445">
        <v>1953</v>
      </c>
      <c r="D32" s="638">
        <v>20843</v>
      </c>
      <c r="E32" s="273">
        <v>1237042</v>
      </c>
      <c r="F32" s="231">
        <f t="shared" si="0"/>
        <v>59.350477378496379</v>
      </c>
      <c r="G32" s="273">
        <v>79793</v>
      </c>
      <c r="H32" s="273"/>
      <c r="I32" s="273">
        <f t="shared" si="1"/>
        <v>1316835</v>
      </c>
      <c r="J32" s="394">
        <f t="shared" si="2"/>
        <v>63.178765053015404</v>
      </c>
      <c r="K32" s="259">
        <v>63130</v>
      </c>
    </row>
    <row r="33" spans="1:11" ht="12.75" customHeight="1">
      <c r="A33" s="171" t="s">
        <v>390</v>
      </c>
      <c r="B33" s="447" t="s">
        <v>417</v>
      </c>
      <c r="C33" s="445">
        <v>1970</v>
      </c>
      <c r="D33" s="638">
        <v>59774</v>
      </c>
      <c r="E33" s="273">
        <v>3157818.84</v>
      </c>
      <c r="F33" s="231">
        <f t="shared" si="0"/>
        <v>52.829304379830695</v>
      </c>
      <c r="G33" s="273">
        <v>214498.41</v>
      </c>
      <c r="H33" s="273"/>
      <c r="I33" s="273">
        <f t="shared" si="1"/>
        <v>3372317.25</v>
      </c>
      <c r="J33" s="394">
        <f t="shared" si="2"/>
        <v>56.417794526048112</v>
      </c>
      <c r="K33" s="259">
        <v>153495</v>
      </c>
    </row>
    <row r="34" spans="1:11" ht="12.75" customHeight="1">
      <c r="A34" s="171" t="s">
        <v>410</v>
      </c>
      <c r="B34" s="447" t="s">
        <v>418</v>
      </c>
      <c r="C34" s="445">
        <v>1945</v>
      </c>
      <c r="D34" s="638">
        <v>116569</v>
      </c>
      <c r="E34" s="273">
        <v>4422693.2</v>
      </c>
      <c r="F34" s="231">
        <f t="shared" si="0"/>
        <v>37.940560526383514</v>
      </c>
      <c r="G34" s="273">
        <v>599453.06000000006</v>
      </c>
      <c r="H34" s="273"/>
      <c r="I34" s="273">
        <f t="shared" si="1"/>
        <v>5022146.26</v>
      </c>
      <c r="J34" s="394">
        <f t="shared" si="2"/>
        <v>43.083034597534507</v>
      </c>
      <c r="K34" s="259">
        <v>288154</v>
      </c>
    </row>
    <row r="35" spans="1:11" ht="12.75" customHeight="1">
      <c r="A35" s="171" t="s">
        <v>456</v>
      </c>
      <c r="B35" s="447" t="s">
        <v>500</v>
      </c>
      <c r="C35" s="445">
        <v>1952</v>
      </c>
      <c r="D35" s="638">
        <v>9520</v>
      </c>
      <c r="E35" s="273">
        <v>366924</v>
      </c>
      <c r="F35" s="231">
        <f t="shared" si="0"/>
        <v>38.542436974789915</v>
      </c>
      <c r="G35" s="273"/>
      <c r="H35" s="273"/>
      <c r="I35" s="273">
        <f t="shared" si="1"/>
        <v>366924</v>
      </c>
      <c r="J35" s="394">
        <f t="shared" si="2"/>
        <v>38.542436974789915</v>
      </c>
      <c r="K35" s="259">
        <v>39001</v>
      </c>
    </row>
    <row r="36" spans="1:11" ht="12.75" customHeight="1">
      <c r="A36" s="171" t="s">
        <v>456</v>
      </c>
      <c r="B36" s="447" t="s">
        <v>501</v>
      </c>
      <c r="C36" s="445">
        <v>1956</v>
      </c>
      <c r="D36" s="638">
        <v>6789</v>
      </c>
      <c r="E36" s="273">
        <v>251111.43</v>
      </c>
      <c r="F36" s="231">
        <f t="shared" si="0"/>
        <v>36.98798497569598</v>
      </c>
      <c r="G36" s="273">
        <v>29135.81</v>
      </c>
      <c r="H36" s="273"/>
      <c r="I36" s="273">
        <f t="shared" si="1"/>
        <v>280247.24</v>
      </c>
      <c r="J36" s="394">
        <f t="shared" si="2"/>
        <v>41.279605243776693</v>
      </c>
      <c r="K36" s="259">
        <v>35440</v>
      </c>
    </row>
    <row r="37" spans="1:11" ht="12.75" customHeight="1">
      <c r="A37" s="171" t="s">
        <v>419</v>
      </c>
      <c r="B37" s="447" t="s">
        <v>420</v>
      </c>
      <c r="C37" s="445">
        <v>1950</v>
      </c>
      <c r="D37" s="638">
        <v>197338</v>
      </c>
      <c r="E37" s="273">
        <v>8259672.5999999996</v>
      </c>
      <c r="F37" s="231">
        <f t="shared" si="0"/>
        <v>41.855459161438745</v>
      </c>
      <c r="G37" s="273">
        <v>734534.52</v>
      </c>
      <c r="H37" s="273"/>
      <c r="I37" s="273">
        <f t="shared" si="1"/>
        <v>8994207.1199999992</v>
      </c>
      <c r="J37" s="394">
        <f t="shared" si="2"/>
        <v>45.577674446888075</v>
      </c>
      <c r="K37" s="259">
        <v>498660</v>
      </c>
    </row>
    <row r="38" spans="1:11" ht="12.75" customHeight="1">
      <c r="A38" s="171" t="s">
        <v>390</v>
      </c>
      <c r="B38" s="447" t="s">
        <v>421</v>
      </c>
      <c r="C38" s="445">
        <v>1955</v>
      </c>
      <c r="D38" s="638">
        <v>33673</v>
      </c>
      <c r="E38" s="273">
        <v>2796901.91</v>
      </c>
      <c r="F38" s="231">
        <f t="shared" si="0"/>
        <v>83.060669082053877</v>
      </c>
      <c r="G38" s="273">
        <v>313092</v>
      </c>
      <c r="H38" s="273"/>
      <c r="I38" s="273">
        <f t="shared" si="1"/>
        <v>3109993.91</v>
      </c>
      <c r="J38" s="394">
        <f t="shared" si="2"/>
        <v>92.358682327086981</v>
      </c>
      <c r="K38" s="259">
        <v>90783</v>
      </c>
    </row>
    <row r="39" spans="1:11" ht="12.75" customHeight="1">
      <c r="A39" s="171" t="s">
        <v>467</v>
      </c>
      <c r="B39" s="447" t="s">
        <v>502</v>
      </c>
      <c r="C39" s="445">
        <v>1946</v>
      </c>
      <c r="D39" s="638">
        <v>11492</v>
      </c>
      <c r="E39" s="273">
        <v>562745.27</v>
      </c>
      <c r="F39" s="231">
        <f t="shared" si="0"/>
        <v>48.968436303515489</v>
      </c>
      <c r="G39" s="273">
        <v>50327.3</v>
      </c>
      <c r="H39" s="273"/>
      <c r="I39" s="273">
        <f t="shared" si="1"/>
        <v>613072.57000000007</v>
      </c>
      <c r="J39" s="394">
        <f t="shared" si="2"/>
        <v>53.347769752871571</v>
      </c>
      <c r="K39" s="259">
        <v>46845</v>
      </c>
    </row>
    <row r="40" spans="1:11" ht="12.75" customHeight="1">
      <c r="A40" s="171" t="s">
        <v>390</v>
      </c>
      <c r="B40" s="447" t="s">
        <v>177</v>
      </c>
      <c r="C40" s="445">
        <v>1971</v>
      </c>
      <c r="D40" s="638">
        <v>56288</v>
      </c>
      <c r="E40" s="273">
        <v>3014567</v>
      </c>
      <c r="F40" s="231">
        <f t="shared" si="0"/>
        <v>53.556122086412735</v>
      </c>
      <c r="G40" s="273">
        <v>333025</v>
      </c>
      <c r="H40" s="273"/>
      <c r="I40" s="273">
        <f t="shared" si="1"/>
        <v>3347592</v>
      </c>
      <c r="J40" s="394">
        <f t="shared" si="2"/>
        <v>59.472569641841957</v>
      </c>
      <c r="K40" s="259">
        <v>143726</v>
      </c>
    </row>
    <row r="41" spans="1:11" ht="12.75" customHeight="1">
      <c r="A41" s="171" t="s">
        <v>404</v>
      </c>
      <c r="B41" s="447" t="s">
        <v>503</v>
      </c>
      <c r="C41" s="445">
        <v>1945</v>
      </c>
      <c r="D41" s="638">
        <v>44396</v>
      </c>
      <c r="E41" s="273">
        <v>1671197</v>
      </c>
      <c r="F41" s="231">
        <f t="shared" si="0"/>
        <v>37.64296333002973</v>
      </c>
      <c r="G41" s="273">
        <v>59140</v>
      </c>
      <c r="H41" s="273"/>
      <c r="I41" s="273">
        <f t="shared" si="1"/>
        <v>1730337</v>
      </c>
      <c r="J41" s="394">
        <f t="shared" si="2"/>
        <v>38.975065321200105</v>
      </c>
      <c r="K41" s="259">
        <v>119803</v>
      </c>
    </row>
    <row r="42" spans="1:11" ht="12.75" customHeight="1">
      <c r="A42" s="171" t="s">
        <v>415</v>
      </c>
      <c r="B42" s="447" t="s">
        <v>504</v>
      </c>
      <c r="C42" s="445">
        <v>1949</v>
      </c>
      <c r="D42" s="638">
        <v>20938</v>
      </c>
      <c r="E42" s="273">
        <v>1726908.01</v>
      </c>
      <c r="F42" s="231">
        <f t="shared" si="0"/>
        <v>82.477218932085208</v>
      </c>
      <c r="G42" s="273">
        <v>242695</v>
      </c>
      <c r="H42" s="273"/>
      <c r="I42" s="273">
        <f t="shared" si="1"/>
        <v>1969603.01</v>
      </c>
      <c r="J42" s="394">
        <f t="shared" si="2"/>
        <v>94.068345114146524</v>
      </c>
      <c r="K42" s="259">
        <v>64466</v>
      </c>
    </row>
    <row r="43" spans="1:11" ht="12.75" customHeight="1">
      <c r="A43" s="171" t="s">
        <v>395</v>
      </c>
      <c r="B43" s="447" t="s">
        <v>423</v>
      </c>
      <c r="C43" s="445">
        <v>1956</v>
      </c>
      <c r="D43" s="638">
        <v>191142</v>
      </c>
      <c r="E43" s="273">
        <v>7834685.5099999998</v>
      </c>
      <c r="F43" s="231">
        <f t="shared" si="0"/>
        <v>40.988822498456642</v>
      </c>
      <c r="G43" s="273">
        <v>935012</v>
      </c>
      <c r="H43" s="273"/>
      <c r="I43" s="273">
        <f t="shared" si="1"/>
        <v>8769697.5099999998</v>
      </c>
      <c r="J43" s="394">
        <f t="shared" si="2"/>
        <v>45.880536512121878</v>
      </c>
      <c r="K43" s="259">
        <v>479718</v>
      </c>
    </row>
    <row r="44" spans="1:11" ht="12.75" customHeight="1">
      <c r="A44" s="171" t="s">
        <v>456</v>
      </c>
      <c r="B44" s="447" t="s">
        <v>106</v>
      </c>
      <c r="C44" s="445">
        <v>1951</v>
      </c>
      <c r="D44" s="638">
        <v>7788</v>
      </c>
      <c r="E44" s="273">
        <v>412846</v>
      </c>
      <c r="F44" s="231">
        <f t="shared" si="0"/>
        <v>53.010529019003599</v>
      </c>
      <c r="G44" s="273"/>
      <c r="H44" s="273"/>
      <c r="I44" s="273">
        <f t="shared" si="1"/>
        <v>412846</v>
      </c>
      <c r="J44" s="394">
        <f t="shared" si="2"/>
        <v>53.010529019003599</v>
      </c>
      <c r="K44" s="259">
        <v>39442</v>
      </c>
    </row>
    <row r="45" spans="1:11" ht="12.75" customHeight="1">
      <c r="A45" s="171" t="s">
        <v>451</v>
      </c>
      <c r="B45" s="447" t="s">
        <v>505</v>
      </c>
      <c r="C45" s="445">
        <v>1978</v>
      </c>
      <c r="D45" s="638">
        <v>3064</v>
      </c>
      <c r="E45" s="273">
        <v>98746.79</v>
      </c>
      <c r="F45" s="231">
        <f t="shared" si="0"/>
        <v>32.228064621409921</v>
      </c>
      <c r="G45" s="273"/>
      <c r="H45" s="273"/>
      <c r="I45" s="273">
        <f t="shared" si="1"/>
        <v>98746.79</v>
      </c>
      <c r="J45" s="394">
        <f t="shared" si="2"/>
        <v>32.228064621409921</v>
      </c>
      <c r="K45" s="259">
        <v>21116</v>
      </c>
    </row>
    <row r="46" spans="1:11" ht="12.75" customHeight="1">
      <c r="A46" s="171" t="s">
        <v>283</v>
      </c>
      <c r="B46" s="447" t="s">
        <v>424</v>
      </c>
      <c r="C46" s="445">
        <v>1946</v>
      </c>
      <c r="D46" s="638">
        <v>71547</v>
      </c>
      <c r="E46" s="231">
        <v>3392228</v>
      </c>
      <c r="F46" s="231">
        <f t="shared" si="0"/>
        <v>47.4125819391449</v>
      </c>
      <c r="G46" s="231">
        <v>510083</v>
      </c>
      <c r="H46" s="231"/>
      <c r="I46" s="273">
        <f t="shared" si="1"/>
        <v>3902311</v>
      </c>
      <c r="J46" s="394">
        <f t="shared" si="2"/>
        <v>54.54192349085217</v>
      </c>
      <c r="K46" s="259">
        <v>184733</v>
      </c>
    </row>
    <row r="47" spans="1:11" ht="12.75" customHeight="1">
      <c r="A47" s="171" t="s">
        <v>390</v>
      </c>
      <c r="B47" s="447" t="s">
        <v>425</v>
      </c>
      <c r="C47" s="445">
        <v>1958</v>
      </c>
      <c r="D47" s="638">
        <v>43059</v>
      </c>
      <c r="E47" s="231">
        <v>2499110</v>
      </c>
      <c r="F47" s="231">
        <f t="shared" si="0"/>
        <v>58.039202025128311</v>
      </c>
      <c r="G47" s="231">
        <v>338865</v>
      </c>
      <c r="H47" s="231"/>
      <c r="I47" s="273">
        <f t="shared" si="1"/>
        <v>2837975</v>
      </c>
      <c r="J47" s="394">
        <f t="shared" si="2"/>
        <v>65.908985345688478</v>
      </c>
      <c r="K47" s="259">
        <v>111324</v>
      </c>
    </row>
    <row r="48" spans="1:11" ht="12.75" customHeight="1">
      <c r="A48" s="171" t="s">
        <v>410</v>
      </c>
      <c r="B48" s="447" t="s">
        <v>426</v>
      </c>
      <c r="C48" s="445">
        <v>1947</v>
      </c>
      <c r="D48" s="638">
        <v>82021</v>
      </c>
      <c r="E48" s="215">
        <v>4029748.59</v>
      </c>
      <c r="F48" s="231">
        <f t="shared" si="0"/>
        <v>49.130693237097816</v>
      </c>
      <c r="G48" s="215">
        <v>325632.24</v>
      </c>
      <c r="H48" s="215"/>
      <c r="I48" s="273">
        <f t="shared" si="1"/>
        <v>4355380.83</v>
      </c>
      <c r="J48" s="394">
        <f t="shared" si="2"/>
        <v>53.100801380134357</v>
      </c>
      <c r="K48" s="259">
        <v>199308</v>
      </c>
    </row>
    <row r="49" spans="1:11" ht="12.75" customHeight="1">
      <c r="A49" s="171" t="s">
        <v>415</v>
      </c>
      <c r="B49" s="171" t="s">
        <v>19</v>
      </c>
      <c r="C49" s="445">
        <v>1952</v>
      </c>
      <c r="D49" s="638">
        <v>23461</v>
      </c>
      <c r="E49" s="215">
        <v>851092.99</v>
      </c>
      <c r="F49" s="231">
        <f t="shared" si="0"/>
        <v>36.276927240953071</v>
      </c>
      <c r="G49" s="215">
        <v>2471458.71</v>
      </c>
      <c r="H49" s="215" t="s">
        <v>632</v>
      </c>
      <c r="I49" s="273">
        <f t="shared" si="1"/>
        <v>3322551.7</v>
      </c>
      <c r="J49" s="394">
        <f t="shared" si="2"/>
        <v>141.6202080047739</v>
      </c>
      <c r="K49" s="259">
        <v>87337</v>
      </c>
    </row>
    <row r="50" spans="1:11" ht="12.75" customHeight="1">
      <c r="A50" s="171" t="s">
        <v>467</v>
      </c>
      <c r="B50" s="171" t="s">
        <v>506</v>
      </c>
      <c r="C50" s="445">
        <v>1956</v>
      </c>
      <c r="D50" s="638">
        <v>14286</v>
      </c>
      <c r="E50" s="215">
        <v>653699</v>
      </c>
      <c r="F50" s="231">
        <f t="shared" si="0"/>
        <v>45.758014839703208</v>
      </c>
      <c r="G50" s="215">
        <v>9501</v>
      </c>
      <c r="H50" s="215"/>
      <c r="I50" s="273">
        <f t="shared" si="1"/>
        <v>663200</v>
      </c>
      <c r="J50" s="394">
        <f t="shared" si="2"/>
        <v>46.423071538569232</v>
      </c>
      <c r="K50" s="259">
        <v>55300</v>
      </c>
    </row>
    <row r="51" spans="1:11" ht="12.75" customHeight="1">
      <c r="A51" s="171" t="s">
        <v>399</v>
      </c>
      <c r="B51" s="447" t="s">
        <v>427</v>
      </c>
      <c r="C51" s="445">
        <v>1945</v>
      </c>
      <c r="D51" s="638">
        <v>29716</v>
      </c>
      <c r="E51" s="215">
        <v>2337274.33</v>
      </c>
      <c r="F51" s="231">
        <f t="shared" si="0"/>
        <v>78.653733005788126</v>
      </c>
      <c r="G51" s="215">
        <v>298310.17</v>
      </c>
      <c r="H51" s="215"/>
      <c r="I51" s="273">
        <f t="shared" si="1"/>
        <v>2635584.5</v>
      </c>
      <c r="J51" s="394">
        <f t="shared" si="2"/>
        <v>88.692438417014401</v>
      </c>
      <c r="K51" s="259">
        <v>80333</v>
      </c>
    </row>
    <row r="52" spans="1:11" ht="12.75" customHeight="1">
      <c r="A52" s="171" t="s">
        <v>456</v>
      </c>
      <c r="B52" s="171" t="s">
        <v>507</v>
      </c>
      <c r="C52" s="445">
        <v>1955</v>
      </c>
      <c r="D52" s="638">
        <v>7284</v>
      </c>
      <c r="E52" s="215">
        <v>205269.38</v>
      </c>
      <c r="F52" s="231">
        <f t="shared" si="0"/>
        <v>28.180859417902251</v>
      </c>
      <c r="G52" s="215"/>
      <c r="H52" s="215"/>
      <c r="I52" s="273">
        <f t="shared" si="1"/>
        <v>205269.38</v>
      </c>
      <c r="J52" s="394">
        <f t="shared" si="2"/>
        <v>28.180859417902251</v>
      </c>
      <c r="K52" s="259">
        <v>37179</v>
      </c>
    </row>
    <row r="53" spans="1:11" ht="12.75" customHeight="1">
      <c r="A53" s="171" t="s">
        <v>451</v>
      </c>
      <c r="B53" s="171" t="s">
        <v>508</v>
      </c>
      <c r="C53" s="445">
        <v>1974</v>
      </c>
      <c r="D53" s="638">
        <v>2402</v>
      </c>
      <c r="E53" s="215">
        <v>56158.52</v>
      </c>
      <c r="F53" s="231">
        <f t="shared" si="0"/>
        <v>23.379900083263944</v>
      </c>
      <c r="G53" s="215">
        <v>6000</v>
      </c>
      <c r="H53" s="215"/>
      <c r="I53" s="273">
        <f t="shared" si="1"/>
        <v>62158.52</v>
      </c>
      <c r="J53" s="394">
        <f t="shared" si="2"/>
        <v>25.877818484596169</v>
      </c>
      <c r="K53" s="259">
        <v>20563</v>
      </c>
    </row>
    <row r="54" spans="1:11" ht="12.75" customHeight="1">
      <c r="A54" s="171" t="s">
        <v>467</v>
      </c>
      <c r="B54" s="171" t="s">
        <v>509</v>
      </c>
      <c r="C54" s="445">
        <v>1946</v>
      </c>
      <c r="D54" s="638">
        <v>16679</v>
      </c>
      <c r="E54" s="215">
        <v>852139</v>
      </c>
      <c r="F54" s="231">
        <f t="shared" si="0"/>
        <v>51.090533005575871</v>
      </c>
      <c r="G54" s="215"/>
      <c r="H54" s="215"/>
      <c r="I54" s="273">
        <f t="shared" si="1"/>
        <v>852139</v>
      </c>
      <c r="J54" s="394">
        <f t="shared" si="2"/>
        <v>51.090533005575871</v>
      </c>
      <c r="K54" s="259">
        <v>57430</v>
      </c>
    </row>
    <row r="55" spans="1:11" ht="12.75" customHeight="1">
      <c r="A55" s="171" t="s">
        <v>467</v>
      </c>
      <c r="B55" s="171" t="s">
        <v>510</v>
      </c>
      <c r="C55" s="445">
        <v>1963</v>
      </c>
      <c r="D55" s="638">
        <v>19362</v>
      </c>
      <c r="E55" s="215">
        <v>718013.76</v>
      </c>
      <c r="F55" s="231">
        <f t="shared" si="0"/>
        <v>37.083656647040598</v>
      </c>
      <c r="G55" s="215">
        <v>75155.399999999994</v>
      </c>
      <c r="H55" s="215"/>
      <c r="I55" s="273">
        <f t="shared" si="1"/>
        <v>793169.16</v>
      </c>
      <c r="J55" s="394">
        <f t="shared" si="2"/>
        <v>40.965249457700651</v>
      </c>
      <c r="K55" s="259">
        <v>62575</v>
      </c>
    </row>
    <row r="56" spans="1:11" ht="12.75" customHeight="1">
      <c r="A56" s="171" t="s">
        <v>467</v>
      </c>
      <c r="B56" s="171" t="s">
        <v>511</v>
      </c>
      <c r="C56" s="445">
        <v>1950</v>
      </c>
      <c r="D56" s="638">
        <v>13564</v>
      </c>
      <c r="E56" s="215">
        <v>638127.63</v>
      </c>
      <c r="F56" s="231">
        <f t="shared" si="0"/>
        <v>47.045681952226481</v>
      </c>
      <c r="G56" s="215">
        <v>626336</v>
      </c>
      <c r="H56" s="215"/>
      <c r="I56" s="273">
        <f t="shared" si="1"/>
        <v>1264463.6299999999</v>
      </c>
      <c r="J56" s="394">
        <f t="shared" si="2"/>
        <v>93.222031111766427</v>
      </c>
      <c r="K56" s="259">
        <v>50282</v>
      </c>
    </row>
    <row r="57" spans="1:11" ht="12.75" customHeight="1">
      <c r="A57" s="171" t="s">
        <v>456</v>
      </c>
      <c r="B57" s="171" t="s">
        <v>512</v>
      </c>
      <c r="C57" s="445">
        <v>1945</v>
      </c>
      <c r="D57" s="638">
        <v>6076</v>
      </c>
      <c r="E57" s="215">
        <v>317971</v>
      </c>
      <c r="F57" s="231">
        <f t="shared" si="0"/>
        <v>52.332290980908489</v>
      </c>
      <c r="G57" s="215">
        <v>80970</v>
      </c>
      <c r="H57" s="215"/>
      <c r="I57" s="273">
        <f t="shared" si="1"/>
        <v>398941</v>
      </c>
      <c r="J57" s="394">
        <f t="shared" si="2"/>
        <v>65.658492429229753</v>
      </c>
      <c r="K57" s="259">
        <v>30019</v>
      </c>
    </row>
    <row r="58" spans="1:11" ht="12.75" customHeight="1">
      <c r="A58" s="171" t="s">
        <v>456</v>
      </c>
      <c r="B58" s="171" t="s">
        <v>513</v>
      </c>
      <c r="C58" s="445">
        <v>1975</v>
      </c>
      <c r="D58" s="638">
        <v>6945</v>
      </c>
      <c r="E58" s="215">
        <v>426706.62</v>
      </c>
      <c r="F58" s="231">
        <f t="shared" si="0"/>
        <v>61.440838012958963</v>
      </c>
      <c r="G58" s="215">
        <v>9921.02</v>
      </c>
      <c r="H58" s="215"/>
      <c r="I58" s="273">
        <f t="shared" si="1"/>
        <v>436627.64</v>
      </c>
      <c r="J58" s="394">
        <f t="shared" si="2"/>
        <v>62.869350611951049</v>
      </c>
      <c r="K58" s="259">
        <v>30502</v>
      </c>
    </row>
    <row r="59" spans="1:11" ht="12.75" customHeight="1">
      <c r="A59" s="171" t="s">
        <v>419</v>
      </c>
      <c r="B59" s="447" t="s">
        <v>428</v>
      </c>
      <c r="C59" s="445">
        <v>1948</v>
      </c>
      <c r="D59" s="638">
        <v>156533</v>
      </c>
      <c r="E59" s="215">
        <v>9243913</v>
      </c>
      <c r="F59" s="231">
        <f t="shared" si="0"/>
        <v>59.05408444225818</v>
      </c>
      <c r="G59" s="215">
        <v>860786</v>
      </c>
      <c r="H59" s="215"/>
      <c r="I59" s="273">
        <f t="shared" si="1"/>
        <v>10104699</v>
      </c>
      <c r="J59" s="394">
        <f t="shared" si="2"/>
        <v>64.553154925798395</v>
      </c>
      <c r="K59" s="259">
        <v>387509</v>
      </c>
    </row>
    <row r="60" spans="1:11" ht="14.25" customHeight="1">
      <c r="A60" s="8" t="s">
        <v>565</v>
      </c>
    </row>
    <row r="61" spans="1:11" ht="14.25" customHeight="1">
      <c r="A61" s="171" t="s">
        <v>538</v>
      </c>
    </row>
    <row r="62" spans="1:11" ht="14.25" customHeight="1">
      <c r="A62" s="171" t="s">
        <v>633</v>
      </c>
    </row>
    <row r="63" spans="1:11" ht="14.25" customHeight="1"/>
    <row r="67" spans="1:11">
      <c r="A67" s="4"/>
      <c r="B67" s="8"/>
      <c r="C67" s="15"/>
      <c r="D67" s="185"/>
      <c r="E67" s="215"/>
      <c r="F67" s="215"/>
      <c r="G67" s="215"/>
      <c r="H67" s="215"/>
      <c r="I67" s="274"/>
      <c r="J67" s="215"/>
      <c r="K67" s="82"/>
    </row>
    <row r="68" spans="1:11">
      <c r="B68" s="8"/>
      <c r="C68" s="15"/>
      <c r="D68" s="185"/>
      <c r="E68" s="215"/>
      <c r="F68" s="215"/>
      <c r="G68" s="215"/>
      <c r="H68" s="215"/>
      <c r="I68" s="274"/>
      <c r="J68" s="215"/>
      <c r="K68" s="82"/>
    </row>
    <row r="69" spans="1:11">
      <c r="A69" s="4"/>
      <c r="B69" s="8"/>
      <c r="C69" s="15"/>
      <c r="D69" s="185"/>
      <c r="E69" s="215"/>
      <c r="F69" s="215"/>
      <c r="G69" s="215"/>
      <c r="H69" s="215"/>
      <c r="I69" s="274"/>
      <c r="J69" s="215"/>
      <c r="K69" s="82"/>
    </row>
    <row r="70" spans="1:11">
      <c r="A70" s="4"/>
      <c r="B70" s="8"/>
      <c r="C70" s="15"/>
      <c r="D70" s="185"/>
      <c r="E70" s="215"/>
      <c r="F70" s="215"/>
      <c r="G70" s="215"/>
      <c r="H70" s="215"/>
      <c r="I70" s="274"/>
      <c r="J70" s="215"/>
      <c r="K70" s="82"/>
    </row>
    <row r="71" spans="1:11">
      <c r="A71" s="4"/>
      <c r="B71" s="8"/>
      <c r="C71" s="15"/>
      <c r="D71" s="185"/>
      <c r="E71" s="215"/>
      <c r="F71" s="215"/>
      <c r="G71" s="215"/>
      <c r="H71" s="215"/>
      <c r="I71" s="274"/>
      <c r="J71" s="215"/>
      <c r="K71" s="82"/>
    </row>
    <row r="72" spans="1:11">
      <c r="A72" s="4"/>
      <c r="B72" s="8"/>
      <c r="C72" s="15"/>
      <c r="D72" s="185"/>
      <c r="E72" s="215"/>
      <c r="F72" s="215"/>
      <c r="G72" s="215"/>
      <c r="H72" s="215"/>
      <c r="I72" s="274"/>
      <c r="J72" s="215"/>
      <c r="K72" s="82"/>
    </row>
    <row r="73" spans="1:11">
      <c r="A73" s="4"/>
      <c r="B73" s="8"/>
      <c r="C73" s="15"/>
      <c r="D73" s="185"/>
      <c r="E73" s="215"/>
      <c r="F73" s="215"/>
      <c r="G73" s="215"/>
      <c r="H73" s="215"/>
      <c r="I73" s="274"/>
      <c r="J73" s="215"/>
      <c r="K73" s="82"/>
    </row>
    <row r="74" spans="1:11">
      <c r="A74" s="4"/>
      <c r="B74" s="8"/>
      <c r="C74" s="15"/>
      <c r="D74" s="185"/>
      <c r="E74" s="215"/>
      <c r="F74" s="215"/>
      <c r="G74" s="215"/>
      <c r="H74" s="215"/>
      <c r="I74" s="274"/>
      <c r="J74" s="215"/>
      <c r="K74" s="82"/>
    </row>
    <row r="75" spans="1:11">
      <c r="A75" s="4"/>
      <c r="B75" s="8"/>
      <c r="C75" s="15"/>
      <c r="D75" s="185"/>
      <c r="E75" s="215"/>
      <c r="F75" s="215"/>
      <c r="G75" s="215"/>
      <c r="H75" s="215"/>
      <c r="I75" s="274"/>
      <c r="J75" s="215"/>
      <c r="K75" s="82"/>
    </row>
    <row r="76" spans="1:11">
      <c r="A76" s="4"/>
      <c r="B76" s="8"/>
      <c r="C76" s="15"/>
      <c r="D76" s="185"/>
      <c r="E76" s="215"/>
      <c r="F76" s="215"/>
      <c r="G76" s="215"/>
      <c r="H76" s="215"/>
      <c r="I76" s="274"/>
      <c r="J76" s="215"/>
      <c r="K76" s="82"/>
    </row>
    <row r="77" spans="1:11">
      <c r="A77" s="4"/>
      <c r="B77" s="8"/>
      <c r="C77" s="15"/>
      <c r="D77" s="185"/>
      <c r="E77" s="215"/>
      <c r="F77" s="215"/>
      <c r="G77" s="215"/>
      <c r="H77" s="215"/>
      <c r="I77" s="274"/>
      <c r="J77" s="215"/>
      <c r="K77" s="82"/>
    </row>
    <row r="78" spans="1:11">
      <c r="A78" s="4"/>
      <c r="B78" s="8"/>
      <c r="C78" s="15"/>
      <c r="D78" s="185"/>
      <c r="E78" s="215"/>
      <c r="F78" s="215"/>
      <c r="G78" s="215"/>
      <c r="H78" s="215"/>
      <c r="I78" s="274"/>
      <c r="J78" s="215"/>
      <c r="K78" s="82"/>
    </row>
    <row r="79" spans="1:11">
      <c r="A79" s="4"/>
      <c r="B79" s="8"/>
      <c r="C79" s="15"/>
      <c r="D79" s="185"/>
      <c r="E79" s="215"/>
      <c r="F79" s="215"/>
      <c r="G79" s="215"/>
      <c r="H79" s="215"/>
      <c r="I79" s="274"/>
      <c r="J79" s="215"/>
      <c r="K79" s="82"/>
    </row>
    <row r="80" spans="1:11">
      <c r="A80" s="4"/>
      <c r="B80" s="8"/>
      <c r="C80" s="15"/>
      <c r="D80" s="185"/>
      <c r="E80" s="215"/>
      <c r="F80" s="215"/>
      <c r="G80" s="215"/>
      <c r="H80" s="215"/>
      <c r="I80" s="274"/>
      <c r="J80" s="215"/>
      <c r="K80" s="82"/>
    </row>
    <row r="81" spans="1:11">
      <c r="A81" s="4"/>
      <c r="B81" s="8"/>
      <c r="C81" s="15"/>
      <c r="D81" s="185"/>
      <c r="E81" s="215"/>
      <c r="F81" s="215"/>
      <c r="G81" s="215"/>
      <c r="H81" s="215"/>
      <c r="I81" s="274"/>
      <c r="J81" s="215"/>
      <c r="K81" s="82"/>
    </row>
    <row r="82" spans="1:11">
      <c r="A82" s="4"/>
      <c r="B82" s="8"/>
      <c r="C82" s="15"/>
      <c r="D82" s="185"/>
      <c r="E82" s="215"/>
      <c r="F82" s="215"/>
      <c r="G82" s="215"/>
      <c r="H82" s="215"/>
      <c r="I82" s="274"/>
      <c r="J82" s="215"/>
      <c r="K82" s="82"/>
    </row>
    <row r="83" spans="1:11">
      <c r="A83" s="4"/>
      <c r="B83" s="8"/>
      <c r="C83" s="15"/>
      <c r="D83" s="185"/>
      <c r="E83" s="215"/>
      <c r="F83" s="215"/>
      <c r="G83" s="215"/>
      <c r="H83" s="215"/>
      <c r="I83" s="274"/>
      <c r="J83" s="215"/>
      <c r="K83" s="82"/>
    </row>
    <row r="84" spans="1:11">
      <c r="A84" s="4"/>
      <c r="B84" s="8"/>
      <c r="C84" s="15"/>
      <c r="D84" s="185"/>
      <c r="E84" s="215"/>
      <c r="F84" s="215"/>
      <c r="G84" s="215"/>
      <c r="H84" s="215"/>
      <c r="I84" s="274"/>
      <c r="J84" s="215"/>
      <c r="K84" s="82"/>
    </row>
    <row r="85" spans="1:11">
      <c r="A85" s="4"/>
      <c r="B85" s="8"/>
      <c r="C85" s="15"/>
      <c r="D85" s="185"/>
      <c r="E85" s="215"/>
      <c r="F85" s="215"/>
      <c r="G85" s="215"/>
      <c r="H85" s="215"/>
      <c r="I85" s="274"/>
      <c r="J85" s="215"/>
      <c r="K85" s="82"/>
    </row>
    <row r="86" spans="1:11">
      <c r="A86" s="4"/>
      <c r="B86" s="8"/>
      <c r="C86" s="15"/>
      <c r="D86" s="185"/>
      <c r="E86" s="215"/>
      <c r="F86" s="215"/>
      <c r="G86" s="215"/>
      <c r="H86" s="215"/>
      <c r="I86" s="274"/>
      <c r="J86" s="215"/>
      <c r="K86" s="82"/>
    </row>
    <row r="87" spans="1:11">
      <c r="A87" s="4"/>
      <c r="B87" s="8"/>
      <c r="C87" s="15"/>
      <c r="D87" s="185"/>
      <c r="E87" s="215"/>
      <c r="F87" s="215"/>
      <c r="G87" s="215"/>
      <c r="H87" s="215"/>
      <c r="I87" s="274"/>
      <c r="J87" s="215"/>
      <c r="K87" s="82"/>
    </row>
    <row r="88" spans="1:11">
      <c r="A88" s="4"/>
      <c r="B88" s="8"/>
      <c r="C88" s="15"/>
      <c r="D88" s="185"/>
      <c r="E88" s="215"/>
      <c r="F88" s="215"/>
      <c r="G88" s="215"/>
      <c r="H88" s="215"/>
      <c r="I88" s="274"/>
      <c r="J88" s="215"/>
      <c r="K88" s="82"/>
    </row>
    <row r="89" spans="1:11">
      <c r="A89" s="4"/>
      <c r="B89" s="8"/>
      <c r="C89" s="15"/>
      <c r="D89" s="185"/>
      <c r="E89" s="215"/>
      <c r="F89" s="215"/>
      <c r="G89" s="215"/>
      <c r="H89" s="215"/>
      <c r="I89" s="274"/>
      <c r="J89" s="215"/>
      <c r="K89" s="82"/>
    </row>
    <row r="90" spans="1:11">
      <c r="A90" s="4"/>
      <c r="B90" s="8"/>
      <c r="C90" s="15"/>
      <c r="D90" s="185"/>
      <c r="E90" s="215"/>
      <c r="F90" s="215"/>
      <c r="G90" s="215"/>
      <c r="H90" s="215"/>
      <c r="I90" s="274"/>
      <c r="J90" s="215"/>
      <c r="K90" s="82"/>
    </row>
    <row r="91" spans="1:11">
      <c r="A91" s="4"/>
      <c r="B91" s="8"/>
      <c r="C91" s="15"/>
      <c r="D91" s="185"/>
      <c r="E91" s="215"/>
      <c r="F91" s="215"/>
      <c r="G91" s="215"/>
      <c r="H91" s="215"/>
      <c r="I91" s="274"/>
      <c r="J91" s="215"/>
      <c r="K91" s="82"/>
    </row>
    <row r="92" spans="1:11">
      <c r="A92" s="4"/>
      <c r="B92" s="8"/>
      <c r="C92" s="15"/>
      <c r="D92" s="185"/>
      <c r="E92" s="215"/>
      <c r="F92" s="215"/>
      <c r="G92" s="215"/>
      <c r="H92" s="215"/>
      <c r="I92" s="274"/>
      <c r="J92" s="215"/>
      <c r="K92" s="82"/>
    </row>
    <row r="93" spans="1:11">
      <c r="A93" s="4"/>
      <c r="B93" s="8"/>
      <c r="C93" s="15"/>
      <c r="D93" s="185"/>
      <c r="E93" s="215"/>
      <c r="F93" s="215"/>
      <c r="G93" s="215"/>
      <c r="H93" s="215"/>
      <c r="I93" s="274"/>
      <c r="J93" s="215"/>
      <c r="K93" s="82"/>
    </row>
    <row r="94" spans="1:11">
      <c r="A94" s="4"/>
      <c r="B94" s="8"/>
      <c r="C94" s="15"/>
      <c r="D94" s="185"/>
      <c r="E94" s="215"/>
      <c r="F94" s="215"/>
      <c r="G94" s="215"/>
      <c r="H94" s="215"/>
      <c r="I94" s="274"/>
      <c r="J94" s="215"/>
      <c r="K94" s="82"/>
    </row>
    <row r="95" spans="1:11">
      <c r="A95" s="4"/>
      <c r="B95" s="8"/>
      <c r="C95" s="15"/>
      <c r="D95" s="185"/>
      <c r="E95" s="215"/>
      <c r="F95" s="215"/>
      <c r="G95" s="215"/>
      <c r="H95" s="215"/>
      <c r="I95" s="274"/>
      <c r="J95" s="215"/>
      <c r="K95" s="82"/>
    </row>
    <row r="96" spans="1:11">
      <c r="A96" s="4"/>
      <c r="B96" s="8"/>
      <c r="C96" s="15"/>
      <c r="D96" s="185"/>
      <c r="E96" s="215"/>
      <c r="F96" s="215"/>
      <c r="G96" s="215"/>
      <c r="H96" s="215"/>
      <c r="I96" s="274"/>
      <c r="J96" s="215"/>
      <c r="K96" s="82"/>
    </row>
    <row r="97" spans="1:11">
      <c r="A97" s="4"/>
      <c r="B97" s="8"/>
      <c r="C97" s="15"/>
      <c r="D97" s="185"/>
      <c r="E97" s="215"/>
      <c r="F97" s="215"/>
      <c r="G97" s="215"/>
      <c r="H97" s="215"/>
      <c r="I97" s="274"/>
      <c r="J97" s="215"/>
      <c r="K97" s="82"/>
    </row>
    <row r="98" spans="1:11">
      <c r="A98" s="4"/>
      <c r="B98" s="8"/>
      <c r="C98" s="15"/>
      <c r="D98" s="185"/>
      <c r="E98" s="215"/>
      <c r="F98" s="215"/>
      <c r="G98" s="215"/>
      <c r="H98" s="215"/>
      <c r="I98" s="274"/>
      <c r="J98" s="215"/>
      <c r="K98" s="82"/>
    </row>
    <row r="99" spans="1:11">
      <c r="A99" s="4"/>
      <c r="B99" s="8"/>
      <c r="C99" s="15"/>
      <c r="D99" s="185"/>
      <c r="E99" s="215"/>
      <c r="F99" s="215"/>
      <c r="G99" s="215"/>
      <c r="H99" s="215"/>
      <c r="I99" s="274"/>
      <c r="J99" s="215"/>
      <c r="K99" s="82"/>
    </row>
    <row r="100" spans="1:11">
      <c r="A100" s="4"/>
      <c r="B100" s="8"/>
      <c r="C100" s="15"/>
      <c r="D100" s="185"/>
      <c r="E100" s="215"/>
      <c r="F100" s="215"/>
      <c r="G100" s="215"/>
      <c r="H100" s="215"/>
      <c r="I100" s="274"/>
      <c r="J100" s="215"/>
      <c r="K100" s="82"/>
    </row>
    <row r="101" spans="1:11">
      <c r="A101" s="4"/>
      <c r="B101" s="8"/>
      <c r="C101" s="15"/>
      <c r="D101" s="185"/>
      <c r="E101" s="215"/>
      <c r="F101" s="215"/>
      <c r="G101" s="215"/>
      <c r="H101" s="215"/>
      <c r="I101" s="274"/>
      <c r="J101" s="215"/>
      <c r="K101" s="82"/>
    </row>
    <row r="102" spans="1:11">
      <c r="A102" s="4"/>
      <c r="B102" s="8"/>
      <c r="C102" s="15"/>
      <c r="D102" s="185"/>
      <c r="E102" s="215"/>
      <c r="F102" s="215"/>
      <c r="G102" s="215"/>
      <c r="H102" s="215"/>
      <c r="I102" s="274"/>
      <c r="J102" s="215"/>
      <c r="K102" s="82"/>
    </row>
    <row r="103" spans="1:11">
      <c r="A103" s="4"/>
      <c r="B103" s="8"/>
      <c r="C103" s="15"/>
      <c r="D103" s="185"/>
      <c r="E103" s="215"/>
      <c r="F103" s="215"/>
      <c r="G103" s="215"/>
      <c r="H103" s="215"/>
      <c r="I103" s="274"/>
      <c r="J103" s="215"/>
      <c r="K103" s="82"/>
    </row>
    <row r="104" spans="1:11">
      <c r="A104" s="4"/>
      <c r="B104" s="8"/>
      <c r="C104" s="15"/>
      <c r="D104" s="185"/>
      <c r="E104" s="215"/>
      <c r="F104" s="215"/>
      <c r="G104" s="215"/>
      <c r="H104" s="215"/>
      <c r="I104" s="274"/>
      <c r="J104" s="215"/>
      <c r="K104" s="82"/>
    </row>
    <row r="105" spans="1:11">
      <c r="A105" s="4"/>
      <c r="B105" s="8"/>
      <c r="C105" s="15"/>
      <c r="D105" s="185"/>
      <c r="E105" s="215"/>
      <c r="F105" s="215"/>
      <c r="G105" s="215"/>
      <c r="H105" s="215"/>
      <c r="I105" s="274"/>
      <c r="J105" s="215"/>
      <c r="K105" s="82"/>
    </row>
    <row r="106" spans="1:11">
      <c r="A106" s="4"/>
      <c r="B106" s="8"/>
      <c r="C106" s="15"/>
      <c r="D106" s="185"/>
      <c r="E106" s="215"/>
      <c r="F106" s="215"/>
      <c r="G106" s="215"/>
      <c r="H106" s="215"/>
      <c r="I106" s="274"/>
      <c r="J106" s="215"/>
      <c r="K106" s="82"/>
    </row>
    <row r="107" spans="1:11">
      <c r="A107" s="4"/>
      <c r="B107" s="8"/>
      <c r="C107" s="15"/>
      <c r="D107" s="185"/>
      <c r="E107" s="215"/>
      <c r="F107" s="215"/>
      <c r="G107" s="215"/>
      <c r="H107" s="215"/>
      <c r="I107" s="274"/>
      <c r="J107" s="215"/>
      <c r="K107" s="82"/>
    </row>
    <row r="108" spans="1:11">
      <c r="A108" s="4"/>
      <c r="B108" s="8"/>
      <c r="C108" s="15"/>
      <c r="D108" s="185"/>
      <c r="E108" s="215"/>
      <c r="F108" s="215"/>
      <c r="G108" s="215"/>
      <c r="H108" s="215"/>
      <c r="I108" s="274"/>
      <c r="J108" s="215"/>
      <c r="K108" s="82"/>
    </row>
    <row r="109" spans="1:11">
      <c r="A109" s="4"/>
      <c r="B109" s="8"/>
      <c r="C109" s="15"/>
      <c r="D109" s="185"/>
      <c r="E109" s="215"/>
      <c r="F109" s="215"/>
      <c r="G109" s="215"/>
      <c r="H109" s="215"/>
      <c r="I109" s="274"/>
      <c r="J109" s="215"/>
      <c r="K109" s="82"/>
    </row>
    <row r="110" spans="1:11">
      <c r="A110" s="4"/>
      <c r="B110" s="8"/>
      <c r="C110" s="15"/>
      <c r="D110" s="185"/>
      <c r="E110" s="215"/>
      <c r="F110" s="215"/>
      <c r="G110" s="215"/>
      <c r="H110" s="215"/>
      <c r="I110" s="274"/>
      <c r="J110" s="215"/>
      <c r="K110" s="82"/>
    </row>
    <row r="111" spans="1:11">
      <c r="A111" s="4"/>
      <c r="B111" s="8"/>
      <c r="C111" s="15"/>
      <c r="D111" s="185"/>
      <c r="E111" s="215"/>
      <c r="F111" s="215"/>
      <c r="G111" s="215"/>
      <c r="H111" s="215"/>
      <c r="I111" s="274"/>
      <c r="J111" s="215"/>
      <c r="K111" s="82"/>
    </row>
    <row r="112" spans="1:11">
      <c r="A112" s="4"/>
      <c r="B112" s="8"/>
      <c r="C112" s="15"/>
      <c r="D112" s="185"/>
      <c r="E112" s="215"/>
      <c r="F112" s="215"/>
      <c r="G112" s="215"/>
      <c r="H112" s="215"/>
      <c r="I112" s="274"/>
      <c r="J112" s="215"/>
      <c r="K112" s="82"/>
    </row>
    <row r="113" spans="1:11">
      <c r="A113" s="4"/>
      <c r="B113" s="8"/>
      <c r="C113" s="15"/>
      <c r="D113" s="185"/>
      <c r="E113" s="215"/>
      <c r="F113" s="215"/>
      <c r="G113" s="215"/>
      <c r="H113" s="215"/>
      <c r="I113" s="274"/>
      <c r="J113" s="215"/>
      <c r="K113" s="82"/>
    </row>
    <row r="114" spans="1:11">
      <c r="A114" s="4"/>
      <c r="B114" s="8"/>
      <c r="C114" s="15"/>
      <c r="D114" s="185"/>
      <c r="E114" s="215"/>
      <c r="F114" s="215"/>
      <c r="G114" s="215"/>
      <c r="H114" s="215"/>
      <c r="I114" s="274"/>
      <c r="J114" s="215"/>
      <c r="K114" s="82"/>
    </row>
    <row r="115" spans="1:11">
      <c r="A115" s="4"/>
      <c r="B115" s="8"/>
      <c r="C115" s="15"/>
      <c r="D115" s="185"/>
      <c r="E115" s="215"/>
      <c r="F115" s="215"/>
      <c r="G115" s="215"/>
      <c r="H115" s="215"/>
      <c r="I115" s="274"/>
      <c r="J115" s="215"/>
      <c r="K115" s="82"/>
    </row>
    <row r="116" spans="1:11">
      <c r="A116" s="4"/>
      <c r="B116" s="8"/>
      <c r="C116" s="15"/>
      <c r="D116" s="185"/>
      <c r="E116" s="215"/>
      <c r="F116" s="215"/>
      <c r="G116" s="215"/>
      <c r="H116" s="215"/>
      <c r="I116" s="274"/>
      <c r="J116" s="215"/>
      <c r="K116" s="82"/>
    </row>
    <row r="117" spans="1:11">
      <c r="A117" s="4"/>
      <c r="B117" s="8"/>
      <c r="C117" s="15"/>
      <c r="D117" s="185"/>
      <c r="E117" s="215"/>
      <c r="F117" s="215"/>
      <c r="G117" s="215"/>
      <c r="H117" s="215"/>
      <c r="I117" s="274"/>
      <c r="J117" s="215"/>
      <c r="K117" s="82"/>
    </row>
    <row r="118" spans="1:11">
      <c r="A118" s="4"/>
      <c r="B118" s="8"/>
      <c r="C118" s="15"/>
      <c r="D118" s="185"/>
      <c r="E118" s="215"/>
      <c r="F118" s="215"/>
      <c r="G118" s="215"/>
      <c r="H118" s="215"/>
      <c r="I118" s="274"/>
      <c r="J118" s="215"/>
      <c r="K118" s="82"/>
    </row>
    <row r="119" spans="1:11">
      <c r="A119" s="4"/>
      <c r="B119" s="8"/>
      <c r="C119" s="15"/>
      <c r="D119" s="185"/>
      <c r="E119" s="215"/>
      <c r="F119" s="215"/>
      <c r="G119" s="215"/>
      <c r="H119" s="215"/>
      <c r="I119" s="274"/>
      <c r="J119" s="215"/>
      <c r="K119" s="82"/>
    </row>
    <row r="120" spans="1:11">
      <c r="A120" s="4"/>
      <c r="B120" s="8"/>
      <c r="C120" s="15"/>
      <c r="D120" s="185"/>
      <c r="E120" s="215"/>
      <c r="F120" s="215"/>
      <c r="G120" s="215"/>
      <c r="H120" s="215"/>
      <c r="I120" s="274"/>
      <c r="J120" s="215"/>
      <c r="K120" s="82"/>
    </row>
    <row r="121" spans="1:11">
      <c r="A121" s="4"/>
      <c r="B121" s="8"/>
      <c r="C121" s="15"/>
      <c r="D121" s="185"/>
      <c r="E121" s="215"/>
      <c r="F121" s="215"/>
      <c r="G121" s="215"/>
      <c r="H121" s="215"/>
      <c r="I121" s="274"/>
      <c r="J121" s="215"/>
      <c r="K121" s="82"/>
    </row>
    <row r="122" spans="1:11">
      <c r="A122" s="4"/>
      <c r="B122" s="8"/>
      <c r="C122" s="15"/>
      <c r="D122" s="185"/>
      <c r="E122" s="215"/>
      <c r="F122" s="215"/>
      <c r="G122" s="215"/>
      <c r="H122" s="215"/>
      <c r="I122" s="274"/>
      <c r="J122" s="215"/>
      <c r="K122" s="82"/>
    </row>
    <row r="123" spans="1:11">
      <c r="A123" s="4"/>
      <c r="B123" s="8"/>
      <c r="C123" s="15"/>
      <c r="D123" s="185"/>
      <c r="E123" s="215"/>
      <c r="F123" s="215"/>
      <c r="G123" s="215"/>
      <c r="H123" s="215"/>
      <c r="I123" s="274"/>
      <c r="J123" s="215"/>
      <c r="K123" s="82"/>
    </row>
    <row r="124" spans="1:11">
      <c r="A124" s="4"/>
      <c r="B124" s="8"/>
      <c r="C124" s="15"/>
      <c r="D124" s="185"/>
      <c r="E124" s="215"/>
      <c r="F124" s="215"/>
      <c r="G124" s="215"/>
      <c r="H124" s="215"/>
      <c r="I124" s="274"/>
      <c r="J124" s="215"/>
      <c r="K124" s="82"/>
    </row>
    <row r="125" spans="1:11">
      <c r="A125" s="4"/>
      <c r="B125" s="8"/>
      <c r="C125" s="15"/>
      <c r="D125" s="185"/>
      <c r="E125" s="215"/>
      <c r="F125" s="215"/>
      <c r="G125" s="215"/>
      <c r="H125" s="215"/>
      <c r="I125" s="274"/>
      <c r="J125" s="215"/>
      <c r="K125" s="82"/>
    </row>
    <row r="126" spans="1:11">
      <c r="A126" s="4"/>
      <c r="B126" s="8"/>
      <c r="C126" s="15"/>
      <c r="D126" s="185"/>
      <c r="E126" s="215"/>
      <c r="F126" s="215"/>
      <c r="G126" s="215"/>
      <c r="H126" s="215"/>
      <c r="I126" s="274"/>
      <c r="J126" s="215"/>
      <c r="K126" s="82"/>
    </row>
    <row r="127" spans="1:11">
      <c r="A127" s="4"/>
      <c r="B127" s="8"/>
      <c r="C127" s="15"/>
      <c r="D127" s="185"/>
      <c r="E127" s="215"/>
      <c r="F127" s="215"/>
      <c r="G127" s="215"/>
      <c r="H127" s="215"/>
      <c r="I127" s="274"/>
      <c r="J127" s="215"/>
      <c r="K127" s="82"/>
    </row>
    <row r="128" spans="1:11">
      <c r="A128" s="4"/>
      <c r="B128" s="8"/>
      <c r="C128" s="15"/>
      <c r="D128" s="185"/>
      <c r="E128" s="215"/>
      <c r="F128" s="215"/>
      <c r="G128" s="215"/>
      <c r="H128" s="215"/>
      <c r="I128" s="274"/>
      <c r="J128" s="215"/>
      <c r="K128" s="82"/>
    </row>
    <row r="129" spans="1:11">
      <c r="A129" s="4"/>
      <c r="B129" s="8"/>
      <c r="C129" s="15"/>
      <c r="D129" s="185"/>
      <c r="E129" s="215"/>
      <c r="F129" s="215"/>
      <c r="G129" s="215"/>
      <c r="H129" s="215"/>
      <c r="I129" s="274"/>
      <c r="J129" s="215"/>
      <c r="K129" s="82"/>
    </row>
    <row r="130" spans="1:11">
      <c r="A130" s="4"/>
      <c r="B130" s="8"/>
      <c r="C130" s="15"/>
      <c r="D130" s="185"/>
      <c r="E130" s="215"/>
      <c r="F130" s="215"/>
      <c r="G130" s="215"/>
      <c r="H130" s="215"/>
      <c r="I130" s="274"/>
      <c r="J130" s="215"/>
      <c r="K130" s="82"/>
    </row>
    <row r="131" spans="1:11">
      <c r="A131" s="4"/>
      <c r="B131" s="8"/>
      <c r="C131" s="15"/>
      <c r="D131" s="185"/>
      <c r="E131" s="215"/>
      <c r="F131" s="215"/>
      <c r="G131" s="215"/>
      <c r="H131" s="215"/>
      <c r="I131" s="274"/>
      <c r="J131" s="215"/>
      <c r="K131" s="82"/>
    </row>
    <row r="132" spans="1:11">
      <c r="A132" s="4"/>
      <c r="B132" s="8"/>
      <c r="C132" s="15"/>
      <c r="D132" s="185"/>
      <c r="E132" s="215"/>
      <c r="F132" s="215"/>
      <c r="G132" s="215"/>
      <c r="H132" s="215"/>
      <c r="I132" s="274"/>
      <c r="J132" s="215"/>
      <c r="K132" s="82"/>
    </row>
    <row r="133" spans="1:11">
      <c r="A133" s="4"/>
      <c r="B133" s="8"/>
      <c r="C133" s="15"/>
      <c r="D133" s="185"/>
      <c r="E133" s="215"/>
      <c r="F133" s="215"/>
      <c r="G133" s="215"/>
      <c r="H133" s="215"/>
      <c r="I133" s="274"/>
      <c r="J133" s="215"/>
      <c r="K133" s="82"/>
    </row>
    <row r="134" spans="1:11">
      <c r="A134" s="4"/>
      <c r="B134" s="8"/>
      <c r="C134" s="15"/>
      <c r="D134" s="185"/>
      <c r="E134" s="215"/>
      <c r="F134" s="215"/>
      <c r="G134" s="215"/>
      <c r="H134" s="215"/>
      <c r="I134" s="274"/>
      <c r="J134" s="215"/>
      <c r="K134" s="82"/>
    </row>
    <row r="135" spans="1:11">
      <c r="A135" s="4"/>
      <c r="B135" s="8"/>
      <c r="C135" s="15"/>
      <c r="D135" s="185"/>
      <c r="E135" s="215"/>
      <c r="F135" s="215"/>
      <c r="G135" s="215"/>
      <c r="H135" s="215"/>
      <c r="I135" s="274"/>
      <c r="J135" s="215"/>
      <c r="K135" s="82"/>
    </row>
    <row r="136" spans="1:11">
      <c r="A136" s="4"/>
      <c r="B136" s="8"/>
      <c r="C136" s="15"/>
      <c r="D136" s="185"/>
      <c r="E136" s="215"/>
      <c r="F136" s="215"/>
      <c r="G136" s="215"/>
      <c r="H136" s="215"/>
      <c r="I136" s="274"/>
      <c r="J136" s="215"/>
      <c r="K136" s="82"/>
    </row>
    <row r="137" spans="1:11">
      <c r="A137" s="4"/>
      <c r="B137" s="8"/>
      <c r="C137" s="15"/>
      <c r="D137" s="185"/>
      <c r="E137" s="215"/>
      <c r="F137" s="215"/>
      <c r="G137" s="215"/>
      <c r="H137" s="215"/>
      <c r="I137" s="274"/>
      <c r="J137" s="215"/>
      <c r="K137" s="82"/>
    </row>
    <row r="138" spans="1:11">
      <c r="A138" s="4"/>
      <c r="B138" s="8"/>
      <c r="C138" s="15"/>
      <c r="D138" s="185"/>
      <c r="E138" s="215"/>
      <c r="F138" s="215"/>
      <c r="G138" s="215"/>
      <c r="H138" s="215"/>
      <c r="I138" s="274"/>
      <c r="J138" s="215"/>
      <c r="K138" s="82"/>
    </row>
    <row r="139" spans="1:11">
      <c r="A139" s="4"/>
      <c r="B139" s="8"/>
      <c r="C139" s="15"/>
      <c r="D139" s="185"/>
      <c r="E139" s="215"/>
      <c r="F139" s="215"/>
      <c r="G139" s="215"/>
      <c r="H139" s="215"/>
      <c r="I139" s="274"/>
      <c r="J139" s="215"/>
      <c r="K139" s="82"/>
    </row>
    <row r="140" spans="1:11">
      <c r="A140" s="4"/>
      <c r="B140" s="8"/>
      <c r="C140" s="15"/>
      <c r="D140" s="185"/>
      <c r="E140" s="215"/>
      <c r="F140" s="215"/>
      <c r="G140" s="215"/>
      <c r="H140" s="215"/>
      <c r="I140" s="274"/>
      <c r="J140" s="215"/>
      <c r="K140" s="82"/>
    </row>
    <row r="141" spans="1:11">
      <c r="A141" s="4"/>
      <c r="B141" s="8"/>
      <c r="C141" s="15"/>
      <c r="D141" s="185"/>
      <c r="E141" s="215"/>
      <c r="F141" s="215"/>
      <c r="G141" s="215"/>
      <c r="H141" s="215"/>
      <c r="I141" s="274"/>
      <c r="J141" s="215"/>
      <c r="K141" s="82"/>
    </row>
    <row r="142" spans="1:11">
      <c r="A142" s="4"/>
      <c r="B142" s="8"/>
      <c r="C142" s="15"/>
      <c r="D142" s="185"/>
      <c r="E142" s="215"/>
      <c r="F142" s="215"/>
      <c r="G142" s="215"/>
      <c r="H142" s="215"/>
      <c r="I142" s="274"/>
      <c r="J142" s="215"/>
      <c r="K142" s="82"/>
    </row>
    <row r="143" spans="1:11">
      <c r="A143" s="4"/>
      <c r="B143" s="8"/>
      <c r="C143" s="15"/>
      <c r="D143" s="185"/>
      <c r="E143" s="215"/>
      <c r="F143" s="215"/>
      <c r="G143" s="215"/>
      <c r="H143" s="215"/>
      <c r="I143" s="274"/>
      <c r="J143" s="215"/>
      <c r="K143" s="82"/>
    </row>
    <row r="144" spans="1:11">
      <c r="A144" s="4"/>
      <c r="B144" s="8"/>
      <c r="C144" s="15"/>
      <c r="D144" s="185"/>
      <c r="E144" s="215"/>
      <c r="F144" s="215"/>
      <c r="G144" s="215"/>
      <c r="H144" s="215"/>
      <c r="I144" s="274"/>
      <c r="J144" s="215"/>
      <c r="K144" s="82"/>
    </row>
    <row r="145" spans="1:11">
      <c r="A145" s="4"/>
      <c r="B145" s="8"/>
      <c r="C145" s="15"/>
      <c r="D145" s="185"/>
      <c r="E145" s="215"/>
      <c r="F145" s="215"/>
      <c r="G145" s="215"/>
      <c r="H145" s="215"/>
      <c r="I145" s="274"/>
      <c r="J145" s="215"/>
      <c r="K145" s="82"/>
    </row>
    <row r="146" spans="1:11">
      <c r="A146" s="4"/>
      <c r="B146" s="8"/>
      <c r="C146" s="15"/>
      <c r="D146" s="185"/>
      <c r="E146" s="215"/>
      <c r="F146" s="215"/>
      <c r="G146" s="215"/>
      <c r="H146" s="215"/>
      <c r="I146" s="274"/>
      <c r="J146" s="215"/>
      <c r="K146" s="82"/>
    </row>
    <row r="147" spans="1:11">
      <c r="A147" s="4"/>
      <c r="B147" s="8"/>
      <c r="C147" s="15"/>
      <c r="D147" s="185"/>
      <c r="E147" s="215"/>
      <c r="F147" s="215"/>
      <c r="G147" s="215"/>
      <c r="H147" s="215"/>
      <c r="I147" s="274"/>
      <c r="J147" s="215"/>
      <c r="K147" s="82"/>
    </row>
    <row r="148" spans="1:11">
      <c r="A148" s="4"/>
      <c r="B148" s="8"/>
      <c r="C148" s="15"/>
      <c r="D148" s="185"/>
      <c r="E148" s="215"/>
      <c r="F148" s="215"/>
      <c r="G148" s="215"/>
      <c r="H148" s="215"/>
      <c r="I148" s="274"/>
      <c r="J148" s="215"/>
      <c r="K148" s="82"/>
    </row>
    <row r="149" spans="1:11">
      <c r="A149" s="4"/>
      <c r="B149" s="8"/>
      <c r="C149" s="15"/>
      <c r="D149" s="185"/>
      <c r="E149" s="215"/>
      <c r="F149" s="215"/>
      <c r="G149" s="215"/>
      <c r="H149" s="215"/>
      <c r="I149" s="274"/>
      <c r="J149" s="215"/>
      <c r="K149" s="82"/>
    </row>
    <row r="150" spans="1:11">
      <c r="A150" s="4"/>
      <c r="B150" s="8"/>
      <c r="C150" s="15"/>
      <c r="D150" s="185"/>
      <c r="E150" s="215"/>
      <c r="F150" s="215"/>
      <c r="G150" s="215"/>
      <c r="H150" s="215"/>
      <c r="I150" s="274"/>
      <c r="J150" s="215"/>
      <c r="K150" s="82"/>
    </row>
    <row r="151" spans="1:11">
      <c r="A151" s="4"/>
      <c r="B151" s="8"/>
      <c r="C151" s="15"/>
      <c r="D151" s="185"/>
      <c r="E151" s="215"/>
      <c r="F151" s="215"/>
      <c r="G151" s="215"/>
      <c r="H151" s="215"/>
      <c r="I151" s="274"/>
      <c r="J151" s="215"/>
      <c r="K151" s="82"/>
    </row>
    <row r="152" spans="1:11">
      <c r="A152" s="4"/>
      <c r="B152" s="8"/>
      <c r="C152" s="15"/>
      <c r="D152" s="185"/>
      <c r="E152" s="215"/>
      <c r="F152" s="215"/>
      <c r="G152" s="215"/>
      <c r="H152" s="215"/>
      <c r="I152" s="274"/>
      <c r="J152" s="215"/>
      <c r="K152" s="82"/>
    </row>
    <row r="153" spans="1:11">
      <c r="A153" s="4"/>
      <c r="B153" s="8"/>
      <c r="C153" s="15"/>
      <c r="D153" s="185"/>
      <c r="E153" s="215"/>
      <c r="F153" s="215"/>
      <c r="G153" s="215"/>
      <c r="H153" s="215"/>
      <c r="I153" s="274"/>
      <c r="J153" s="215"/>
      <c r="K153" s="82"/>
    </row>
    <row r="154" spans="1:11">
      <c r="A154" s="4"/>
      <c r="B154" s="8"/>
      <c r="C154" s="15"/>
      <c r="D154" s="185"/>
      <c r="E154" s="215"/>
      <c r="F154" s="215"/>
      <c r="G154" s="215"/>
      <c r="H154" s="215"/>
      <c r="I154" s="274"/>
      <c r="J154" s="215"/>
      <c r="K154" s="82"/>
    </row>
    <row r="155" spans="1:11">
      <c r="A155" s="4"/>
      <c r="B155" s="8"/>
      <c r="C155" s="15"/>
      <c r="D155" s="185"/>
      <c r="E155" s="215"/>
      <c r="F155" s="215"/>
      <c r="G155" s="215"/>
      <c r="H155" s="215"/>
      <c r="I155" s="274"/>
      <c r="J155" s="215"/>
      <c r="K155" s="82"/>
    </row>
    <row r="156" spans="1:11">
      <c r="A156" s="4"/>
      <c r="B156" s="8"/>
      <c r="C156" s="15"/>
      <c r="D156" s="185"/>
      <c r="E156" s="215"/>
      <c r="F156" s="215"/>
      <c r="G156" s="215"/>
      <c r="H156" s="215"/>
      <c r="I156" s="274"/>
      <c r="J156" s="215"/>
      <c r="K156" s="82"/>
    </row>
    <row r="157" spans="1:11">
      <c r="A157" s="4"/>
      <c r="B157" s="8"/>
      <c r="C157" s="15"/>
      <c r="D157" s="185"/>
      <c r="E157" s="215"/>
      <c r="F157" s="215"/>
      <c r="G157" s="215"/>
      <c r="H157" s="215"/>
      <c r="I157" s="274"/>
      <c r="J157" s="215"/>
      <c r="K157" s="82"/>
    </row>
    <row r="158" spans="1:11">
      <c r="A158" s="4"/>
      <c r="B158" s="8"/>
      <c r="C158" s="15"/>
      <c r="D158" s="185"/>
      <c r="E158" s="215"/>
      <c r="F158" s="215"/>
      <c r="G158" s="215"/>
      <c r="H158" s="215"/>
      <c r="I158" s="274"/>
      <c r="J158" s="215"/>
      <c r="K158" s="82"/>
    </row>
    <row r="159" spans="1:11">
      <c r="A159" s="4"/>
      <c r="B159" s="8"/>
      <c r="C159" s="15"/>
      <c r="D159" s="185"/>
      <c r="E159" s="215"/>
      <c r="F159" s="215"/>
      <c r="G159" s="215"/>
      <c r="H159" s="215"/>
      <c r="I159" s="274"/>
      <c r="J159" s="215"/>
      <c r="K159" s="82"/>
    </row>
    <row r="160" spans="1:11">
      <c r="A160" s="4"/>
      <c r="B160" s="8"/>
      <c r="C160" s="15"/>
      <c r="D160" s="185"/>
      <c r="E160" s="215"/>
      <c r="F160" s="215"/>
      <c r="G160" s="215"/>
      <c r="H160" s="215"/>
      <c r="I160" s="274"/>
      <c r="J160" s="215"/>
      <c r="K160" s="82"/>
    </row>
    <row r="161" spans="1:11">
      <c r="A161" s="4"/>
      <c r="B161" s="8"/>
      <c r="C161" s="15"/>
      <c r="D161" s="185"/>
      <c r="E161" s="215"/>
      <c r="F161" s="215"/>
      <c r="G161" s="215"/>
      <c r="H161" s="215"/>
      <c r="I161" s="274"/>
      <c r="J161" s="215"/>
      <c r="K161" s="82"/>
    </row>
    <row r="162" spans="1:11">
      <c r="A162" s="4"/>
      <c r="B162" s="8"/>
      <c r="C162" s="15"/>
      <c r="D162" s="185"/>
      <c r="E162" s="215"/>
      <c r="F162" s="215"/>
      <c r="G162" s="215"/>
      <c r="H162" s="215"/>
      <c r="I162" s="274"/>
      <c r="J162" s="215"/>
      <c r="K162" s="82"/>
    </row>
    <row r="163" spans="1:11">
      <c r="A163" s="4"/>
      <c r="B163" s="8"/>
      <c r="C163" s="15"/>
      <c r="D163" s="185"/>
      <c r="E163" s="215"/>
      <c r="F163" s="215"/>
      <c r="G163" s="215"/>
      <c r="H163" s="215"/>
      <c r="I163" s="274"/>
      <c r="J163" s="215"/>
      <c r="K163" s="82"/>
    </row>
    <row r="164" spans="1:11">
      <c r="A164" s="4"/>
      <c r="B164" s="8"/>
      <c r="C164" s="15"/>
      <c r="D164" s="185"/>
      <c r="E164" s="215"/>
      <c r="F164" s="215"/>
      <c r="G164" s="215"/>
      <c r="H164" s="215"/>
      <c r="I164" s="274"/>
      <c r="J164" s="215"/>
      <c r="K164" s="82"/>
    </row>
    <row r="165" spans="1:11">
      <c r="A165" s="4"/>
      <c r="B165" s="8"/>
      <c r="C165" s="15"/>
      <c r="D165" s="185"/>
      <c r="E165" s="215"/>
      <c r="F165" s="215"/>
      <c r="G165" s="215"/>
      <c r="H165" s="215"/>
      <c r="I165" s="274"/>
      <c r="J165" s="215"/>
      <c r="K165" s="82"/>
    </row>
    <row r="166" spans="1:11">
      <c r="A166" s="4"/>
      <c r="B166" s="8"/>
      <c r="C166" s="15"/>
      <c r="D166" s="185"/>
      <c r="E166" s="215"/>
      <c r="F166" s="215"/>
      <c r="G166" s="215"/>
      <c r="H166" s="215"/>
      <c r="I166" s="274"/>
      <c r="J166" s="215"/>
      <c r="K166" s="82"/>
    </row>
    <row r="167" spans="1:11">
      <c r="A167" s="4"/>
      <c r="B167" s="8"/>
      <c r="C167" s="15"/>
      <c r="D167" s="185"/>
      <c r="E167" s="215"/>
      <c r="F167" s="215"/>
      <c r="G167" s="215"/>
      <c r="H167" s="215"/>
      <c r="I167" s="274"/>
      <c r="J167" s="215"/>
      <c r="K167" s="82"/>
    </row>
    <row r="168" spans="1:11">
      <c r="A168" s="4"/>
      <c r="B168" s="8"/>
      <c r="C168" s="15"/>
      <c r="D168" s="185"/>
      <c r="E168" s="215"/>
      <c r="F168" s="215"/>
      <c r="G168" s="215"/>
      <c r="H168" s="215"/>
      <c r="I168" s="274"/>
      <c r="J168" s="215"/>
      <c r="K168" s="82"/>
    </row>
    <row r="169" spans="1:11">
      <c r="A169" s="4"/>
      <c r="B169" s="8"/>
      <c r="C169" s="15"/>
      <c r="D169" s="185"/>
      <c r="E169" s="215"/>
      <c r="F169" s="215"/>
      <c r="G169" s="215"/>
      <c r="H169" s="215"/>
      <c r="I169" s="274"/>
      <c r="J169" s="215"/>
      <c r="K169" s="82"/>
    </row>
    <row r="170" spans="1:11">
      <c r="A170" s="4"/>
      <c r="B170" s="8"/>
      <c r="C170" s="15"/>
      <c r="D170" s="185"/>
      <c r="E170" s="215"/>
      <c r="F170" s="215"/>
      <c r="G170" s="215"/>
      <c r="H170" s="215"/>
      <c r="I170" s="274"/>
      <c r="J170" s="215"/>
      <c r="K170" s="82"/>
    </row>
    <row r="171" spans="1:11">
      <c r="A171" s="4"/>
      <c r="B171" s="8"/>
      <c r="C171" s="15"/>
      <c r="D171" s="185"/>
      <c r="E171" s="215"/>
      <c r="F171" s="215"/>
      <c r="G171" s="215"/>
      <c r="H171" s="215"/>
      <c r="I171" s="274"/>
      <c r="J171" s="215"/>
      <c r="K171" s="82"/>
    </row>
    <row r="172" spans="1:11">
      <c r="A172" s="4"/>
      <c r="B172" s="8"/>
      <c r="C172" s="15"/>
      <c r="D172" s="185"/>
      <c r="E172" s="215"/>
      <c r="F172" s="215"/>
      <c r="G172" s="215"/>
      <c r="H172" s="215"/>
      <c r="I172" s="274"/>
      <c r="J172" s="215"/>
      <c r="K172" s="82"/>
    </row>
    <row r="173" spans="1:11">
      <c r="A173" s="4"/>
      <c r="B173" s="8"/>
      <c r="C173" s="15"/>
      <c r="D173" s="185"/>
      <c r="E173" s="215"/>
      <c r="F173" s="215"/>
      <c r="G173" s="215"/>
      <c r="H173" s="215"/>
      <c r="I173" s="274"/>
      <c r="J173" s="215"/>
      <c r="K173" s="82"/>
    </row>
    <row r="174" spans="1:11">
      <c r="A174" s="4"/>
      <c r="B174" s="8"/>
      <c r="C174" s="15"/>
      <c r="D174" s="185"/>
      <c r="E174" s="215"/>
      <c r="F174" s="215"/>
      <c r="G174" s="215"/>
      <c r="H174" s="215"/>
      <c r="I174" s="274"/>
      <c r="J174" s="215"/>
      <c r="K174" s="82"/>
    </row>
    <row r="175" spans="1:11">
      <c r="A175" s="4"/>
      <c r="B175" s="8"/>
      <c r="C175" s="15"/>
      <c r="D175" s="185"/>
      <c r="E175" s="215"/>
      <c r="F175" s="215"/>
      <c r="G175" s="215"/>
      <c r="H175" s="215"/>
      <c r="I175" s="274"/>
      <c r="J175" s="215"/>
      <c r="K175" s="82"/>
    </row>
    <row r="176" spans="1:11">
      <c r="A176" s="4"/>
      <c r="B176" s="8"/>
      <c r="C176" s="15"/>
      <c r="D176" s="185"/>
      <c r="E176" s="215"/>
      <c r="F176" s="215"/>
      <c r="G176" s="215"/>
      <c r="H176" s="215"/>
      <c r="I176" s="274"/>
      <c r="J176" s="215"/>
      <c r="K176" s="82"/>
    </row>
    <row r="177" spans="1:11">
      <c r="A177" s="4"/>
      <c r="B177" s="8"/>
      <c r="C177" s="15"/>
      <c r="D177" s="185"/>
      <c r="E177" s="215"/>
      <c r="F177" s="215"/>
      <c r="G177" s="215"/>
      <c r="H177" s="215"/>
      <c r="I177" s="274"/>
      <c r="J177" s="215"/>
      <c r="K177" s="82"/>
    </row>
    <row r="178" spans="1:11">
      <c r="A178" s="4"/>
      <c r="B178" s="8"/>
      <c r="C178" s="15"/>
      <c r="D178" s="185"/>
      <c r="E178" s="215"/>
      <c r="F178" s="215"/>
      <c r="G178" s="215"/>
      <c r="H178" s="215"/>
      <c r="I178" s="274"/>
      <c r="J178" s="215"/>
      <c r="K178" s="82"/>
    </row>
    <row r="179" spans="1:11">
      <c r="A179" s="4"/>
      <c r="B179" s="8"/>
      <c r="C179" s="15"/>
      <c r="D179" s="185"/>
      <c r="E179" s="215"/>
      <c r="F179" s="215"/>
      <c r="G179" s="215"/>
      <c r="H179" s="215"/>
      <c r="I179" s="274"/>
      <c r="J179" s="215"/>
      <c r="K179" s="82"/>
    </row>
    <row r="180" spans="1:11">
      <c r="A180" s="4"/>
      <c r="B180" s="8"/>
      <c r="C180" s="15"/>
      <c r="D180" s="185"/>
      <c r="E180" s="215"/>
      <c r="F180" s="215"/>
      <c r="G180" s="215"/>
      <c r="H180" s="215"/>
      <c r="I180" s="274"/>
      <c r="J180" s="215"/>
      <c r="K180" s="82"/>
    </row>
    <row r="181" spans="1:11">
      <c r="A181" s="4"/>
      <c r="B181" s="8"/>
      <c r="C181" s="15"/>
      <c r="D181" s="185"/>
      <c r="E181" s="215"/>
      <c r="F181" s="215"/>
      <c r="G181" s="215"/>
      <c r="H181" s="215"/>
      <c r="I181" s="274"/>
      <c r="J181" s="215"/>
      <c r="K181" s="82"/>
    </row>
    <row r="182" spans="1:11">
      <c r="A182" s="4"/>
      <c r="B182" s="8"/>
      <c r="C182" s="15"/>
      <c r="D182" s="185"/>
      <c r="E182" s="215"/>
      <c r="F182" s="215"/>
      <c r="G182" s="215"/>
      <c r="H182" s="215"/>
      <c r="I182" s="274"/>
      <c r="J182" s="215"/>
      <c r="K182" s="82"/>
    </row>
    <row r="183" spans="1:11">
      <c r="A183" s="4"/>
      <c r="B183" s="8"/>
      <c r="C183" s="15"/>
      <c r="D183" s="185"/>
      <c r="E183" s="215"/>
      <c r="F183" s="215"/>
      <c r="G183" s="215"/>
      <c r="H183" s="215"/>
      <c r="I183" s="274"/>
      <c r="J183" s="215"/>
      <c r="K183" s="82"/>
    </row>
    <row r="184" spans="1:11">
      <c r="A184" s="4"/>
      <c r="B184" s="8"/>
      <c r="C184" s="15"/>
      <c r="D184" s="185"/>
      <c r="E184" s="215"/>
      <c r="F184" s="215"/>
      <c r="G184" s="215"/>
      <c r="H184" s="215"/>
      <c r="I184" s="274"/>
      <c r="J184" s="215"/>
      <c r="K184" s="82"/>
    </row>
    <row r="185" spans="1:11">
      <c r="A185" s="4"/>
      <c r="B185" s="8"/>
      <c r="C185" s="15"/>
      <c r="D185" s="185"/>
      <c r="E185" s="215"/>
      <c r="F185" s="215"/>
      <c r="G185" s="215"/>
      <c r="H185" s="215"/>
      <c r="I185" s="274"/>
      <c r="J185" s="215"/>
      <c r="K185" s="82"/>
    </row>
    <row r="186" spans="1:11">
      <c r="A186" s="4"/>
      <c r="B186" s="8"/>
      <c r="C186" s="15"/>
      <c r="D186" s="185"/>
      <c r="E186" s="215"/>
      <c r="F186" s="215"/>
      <c r="G186" s="215"/>
      <c r="H186" s="215"/>
      <c r="I186" s="274"/>
      <c r="J186" s="215"/>
      <c r="K186" s="82"/>
    </row>
    <row r="187" spans="1:11">
      <c r="A187" s="4"/>
      <c r="B187" s="8"/>
      <c r="C187" s="15"/>
      <c r="D187" s="185"/>
      <c r="E187" s="215"/>
      <c r="F187" s="215"/>
      <c r="G187" s="215"/>
      <c r="H187" s="215"/>
      <c r="I187" s="274"/>
      <c r="J187" s="215"/>
      <c r="K187" s="82"/>
    </row>
    <row r="188" spans="1:11">
      <c r="A188" s="4"/>
      <c r="B188" s="8"/>
      <c r="C188" s="15"/>
      <c r="D188" s="185"/>
      <c r="E188" s="215"/>
      <c r="F188" s="215"/>
      <c r="G188" s="215"/>
      <c r="H188" s="215"/>
      <c r="I188" s="274"/>
      <c r="J188" s="215"/>
      <c r="K188" s="82"/>
    </row>
    <row r="189" spans="1:11">
      <c r="A189" s="4"/>
      <c r="B189" s="8"/>
      <c r="C189" s="15"/>
      <c r="D189" s="185"/>
      <c r="E189" s="215"/>
      <c r="F189" s="215"/>
      <c r="G189" s="215"/>
      <c r="H189" s="215"/>
      <c r="I189" s="274"/>
      <c r="J189" s="215"/>
      <c r="K189" s="82"/>
    </row>
    <row r="190" spans="1:11">
      <c r="A190" s="4"/>
      <c r="B190" s="8"/>
      <c r="C190" s="15"/>
      <c r="D190" s="185"/>
      <c r="E190" s="215"/>
      <c r="F190" s="215"/>
      <c r="G190" s="215"/>
      <c r="H190" s="215"/>
      <c r="I190" s="274"/>
      <c r="J190" s="215"/>
      <c r="K190" s="82"/>
    </row>
    <row r="191" spans="1:11">
      <c r="A191" s="4"/>
      <c r="B191" s="8"/>
      <c r="C191" s="15"/>
      <c r="D191" s="185"/>
      <c r="E191" s="215"/>
      <c r="F191" s="215"/>
      <c r="G191" s="215"/>
      <c r="H191" s="215"/>
      <c r="I191" s="274"/>
      <c r="J191" s="215"/>
      <c r="K191" s="82"/>
    </row>
    <row r="192" spans="1:11">
      <c r="A192" s="4"/>
      <c r="B192" s="8"/>
      <c r="C192" s="15"/>
      <c r="D192" s="185"/>
      <c r="E192" s="215"/>
      <c r="F192" s="215"/>
      <c r="G192" s="215"/>
      <c r="H192" s="215"/>
      <c r="I192" s="274"/>
      <c r="J192" s="215"/>
      <c r="K192" s="82"/>
    </row>
    <row r="193" spans="1:11">
      <c r="A193" s="4"/>
      <c r="B193" s="8"/>
      <c r="C193" s="15"/>
      <c r="D193" s="185"/>
      <c r="E193" s="215"/>
      <c r="F193" s="215"/>
      <c r="G193" s="215"/>
      <c r="H193" s="215"/>
      <c r="I193" s="274"/>
      <c r="J193" s="215"/>
      <c r="K193" s="82"/>
    </row>
    <row r="194" spans="1:11">
      <c r="A194" s="4"/>
      <c r="B194" s="8"/>
      <c r="C194" s="15"/>
      <c r="D194" s="185"/>
      <c r="E194" s="215"/>
      <c r="F194" s="215"/>
      <c r="G194" s="215"/>
      <c r="H194" s="215"/>
      <c r="I194" s="274"/>
      <c r="J194" s="215"/>
      <c r="K194" s="82"/>
    </row>
    <row r="195" spans="1:11">
      <c r="A195" s="4"/>
      <c r="B195" s="8"/>
      <c r="C195" s="15"/>
      <c r="D195" s="185"/>
      <c r="E195" s="215"/>
      <c r="F195" s="215"/>
      <c r="G195" s="215"/>
      <c r="H195" s="215"/>
      <c r="I195" s="274"/>
      <c r="J195" s="215"/>
      <c r="K195" s="82"/>
    </row>
    <row r="196" spans="1:11">
      <c r="A196" s="4"/>
      <c r="B196" s="8"/>
      <c r="C196" s="15"/>
      <c r="D196" s="185"/>
      <c r="E196" s="215"/>
      <c r="F196" s="215"/>
      <c r="G196" s="215"/>
      <c r="H196" s="215"/>
      <c r="I196" s="274"/>
      <c r="J196" s="215"/>
      <c r="K196" s="82"/>
    </row>
    <row r="197" spans="1:11">
      <c r="A197" s="4"/>
      <c r="B197" s="8"/>
      <c r="C197" s="15"/>
      <c r="D197" s="185"/>
      <c r="E197" s="215"/>
      <c r="F197" s="215"/>
      <c r="G197" s="215"/>
      <c r="H197" s="215"/>
      <c r="I197" s="274"/>
      <c r="J197" s="215"/>
      <c r="K197" s="82"/>
    </row>
    <row r="198" spans="1:11">
      <c r="A198" s="4"/>
      <c r="B198" s="8"/>
      <c r="C198" s="15"/>
      <c r="D198" s="185"/>
      <c r="E198" s="215"/>
      <c r="F198" s="215"/>
      <c r="G198" s="215"/>
      <c r="H198" s="215"/>
      <c r="I198" s="274"/>
      <c r="J198" s="215"/>
      <c r="K198" s="82"/>
    </row>
    <row r="199" spans="1:11">
      <c r="A199" s="4"/>
      <c r="B199" s="8"/>
      <c r="C199" s="15"/>
      <c r="D199" s="185"/>
      <c r="E199" s="215"/>
      <c r="F199" s="215"/>
      <c r="G199" s="215"/>
      <c r="H199" s="215"/>
      <c r="I199" s="274"/>
      <c r="J199" s="215"/>
      <c r="K199" s="82"/>
    </row>
    <row r="200" spans="1:11">
      <c r="A200" s="4"/>
      <c r="B200" s="8"/>
      <c r="C200" s="15"/>
      <c r="D200" s="185"/>
      <c r="E200" s="215"/>
      <c r="F200" s="215"/>
      <c r="G200" s="215"/>
      <c r="H200" s="215"/>
      <c r="I200" s="274"/>
      <c r="J200" s="215"/>
      <c r="K200" s="82"/>
    </row>
    <row r="201" spans="1:11">
      <c r="A201" s="4"/>
      <c r="B201" s="8"/>
      <c r="C201" s="15"/>
      <c r="D201" s="185"/>
      <c r="E201" s="215"/>
      <c r="F201" s="215"/>
      <c r="G201" s="215"/>
      <c r="H201" s="215"/>
      <c r="I201" s="274"/>
      <c r="J201" s="215"/>
      <c r="K201" s="82"/>
    </row>
    <row r="202" spans="1:11">
      <c r="A202" s="4"/>
      <c r="B202" s="8"/>
      <c r="C202" s="15"/>
      <c r="D202" s="185"/>
      <c r="E202" s="215"/>
      <c r="F202" s="215"/>
      <c r="G202" s="215"/>
      <c r="H202" s="215"/>
      <c r="I202" s="274"/>
      <c r="J202" s="215"/>
      <c r="K202" s="82"/>
    </row>
    <row r="203" spans="1:11">
      <c r="A203" s="4"/>
      <c r="B203" s="8"/>
      <c r="C203" s="15"/>
      <c r="D203" s="185"/>
      <c r="E203" s="215"/>
      <c r="F203" s="215"/>
      <c r="G203" s="215"/>
      <c r="H203" s="215"/>
      <c r="I203" s="274"/>
      <c r="J203" s="215"/>
      <c r="K203" s="82"/>
    </row>
    <row r="204" spans="1:11">
      <c r="A204" s="4"/>
      <c r="B204" s="8"/>
      <c r="C204" s="15"/>
      <c r="D204" s="185"/>
      <c r="E204" s="215"/>
      <c r="F204" s="215"/>
      <c r="G204" s="215"/>
      <c r="H204" s="215"/>
      <c r="I204" s="274"/>
      <c r="J204" s="215"/>
      <c r="K204" s="82"/>
    </row>
    <row r="205" spans="1:11">
      <c r="A205" s="4"/>
      <c r="B205" s="8"/>
      <c r="C205" s="15"/>
      <c r="D205" s="185"/>
      <c r="E205" s="215"/>
      <c r="F205" s="215"/>
      <c r="G205" s="215"/>
      <c r="H205" s="215"/>
      <c r="I205" s="274"/>
      <c r="J205" s="215"/>
      <c r="K205" s="82"/>
    </row>
    <row r="206" spans="1:11">
      <c r="A206" s="4"/>
      <c r="B206" s="8"/>
      <c r="C206" s="15"/>
      <c r="D206" s="185"/>
      <c r="E206" s="215"/>
      <c r="F206" s="215"/>
      <c r="G206" s="215"/>
      <c r="H206" s="215"/>
      <c r="I206" s="274"/>
      <c r="J206" s="215"/>
      <c r="K206" s="82"/>
    </row>
    <row r="207" spans="1:11">
      <c r="A207" s="4"/>
      <c r="B207" s="8"/>
      <c r="C207" s="15"/>
      <c r="D207" s="185"/>
      <c r="E207" s="215"/>
      <c r="F207" s="215"/>
      <c r="G207" s="215"/>
      <c r="H207" s="215"/>
      <c r="I207" s="274"/>
      <c r="J207" s="215"/>
      <c r="K207" s="82"/>
    </row>
    <row r="208" spans="1:11">
      <c r="A208" s="4"/>
      <c r="B208" s="8"/>
      <c r="C208" s="15"/>
      <c r="D208" s="185"/>
      <c r="E208" s="215"/>
      <c r="F208" s="215"/>
      <c r="G208" s="215"/>
      <c r="H208" s="215"/>
      <c r="I208" s="274"/>
      <c r="J208" s="215"/>
      <c r="K208" s="82"/>
    </row>
    <row r="209" spans="1:11">
      <c r="A209" s="4"/>
      <c r="B209" s="8"/>
      <c r="C209" s="15"/>
      <c r="D209" s="185"/>
      <c r="E209" s="215"/>
      <c r="F209" s="215"/>
      <c r="G209" s="215"/>
      <c r="H209" s="215"/>
      <c r="I209" s="274"/>
      <c r="J209" s="215"/>
      <c r="K209" s="82"/>
    </row>
    <row r="210" spans="1:11">
      <c r="A210" s="4"/>
      <c r="B210" s="8"/>
      <c r="C210" s="15"/>
      <c r="D210" s="185"/>
      <c r="E210" s="215"/>
      <c r="F210" s="215"/>
      <c r="G210" s="215"/>
      <c r="H210" s="215"/>
      <c r="I210" s="274"/>
      <c r="J210" s="215"/>
      <c r="K210" s="82"/>
    </row>
    <row r="211" spans="1:11">
      <c r="A211" s="4"/>
      <c r="B211" s="8"/>
      <c r="C211" s="15"/>
      <c r="D211" s="185"/>
      <c r="E211" s="215"/>
      <c r="F211" s="215"/>
      <c r="G211" s="215"/>
      <c r="H211" s="215"/>
      <c r="I211" s="274"/>
      <c r="J211" s="215"/>
      <c r="K211" s="82"/>
    </row>
    <row r="212" spans="1:11">
      <c r="A212" s="4"/>
      <c r="B212" s="8"/>
      <c r="C212" s="15"/>
      <c r="D212" s="185"/>
      <c r="E212" s="215"/>
      <c r="F212" s="215"/>
      <c r="G212" s="215"/>
      <c r="H212" s="215"/>
      <c r="I212" s="274"/>
      <c r="J212" s="215"/>
      <c r="K212" s="82"/>
    </row>
    <row r="213" spans="1:11">
      <c r="A213" s="4"/>
      <c r="B213" s="8"/>
      <c r="C213" s="15"/>
      <c r="D213" s="185"/>
      <c r="E213" s="215"/>
      <c r="F213" s="215"/>
      <c r="G213" s="215"/>
      <c r="H213" s="215"/>
      <c r="I213" s="274"/>
      <c r="J213" s="215"/>
      <c r="K213" s="82"/>
    </row>
    <row r="214" spans="1:11">
      <c r="A214" s="4"/>
      <c r="B214" s="8"/>
      <c r="C214" s="15"/>
      <c r="D214" s="185"/>
      <c r="E214" s="215"/>
      <c r="F214" s="215"/>
      <c r="G214" s="215"/>
      <c r="H214" s="215"/>
      <c r="I214" s="274"/>
      <c r="J214" s="215"/>
      <c r="K214" s="82"/>
    </row>
    <row r="215" spans="1:11">
      <c r="A215" s="4"/>
      <c r="B215" s="8"/>
      <c r="C215" s="15"/>
      <c r="D215" s="185"/>
      <c r="E215" s="215"/>
      <c r="F215" s="215"/>
      <c r="G215" s="215"/>
      <c r="H215" s="215"/>
      <c r="I215" s="274"/>
      <c r="J215" s="215"/>
      <c r="K215" s="82"/>
    </row>
    <row r="216" spans="1:11">
      <c r="A216" s="4"/>
      <c r="B216" s="8"/>
      <c r="C216" s="15"/>
      <c r="D216" s="185"/>
      <c r="E216" s="215"/>
      <c r="F216" s="215"/>
      <c r="G216" s="215"/>
      <c r="H216" s="215"/>
      <c r="I216" s="274"/>
      <c r="J216" s="215"/>
      <c r="K216" s="82"/>
    </row>
    <row r="217" spans="1:11">
      <c r="A217" s="4"/>
      <c r="B217" s="8"/>
      <c r="C217" s="15"/>
      <c r="D217" s="185"/>
      <c r="E217" s="215"/>
      <c r="F217" s="215"/>
      <c r="G217" s="215"/>
      <c r="H217" s="215"/>
      <c r="I217" s="274"/>
      <c r="J217" s="215"/>
      <c r="K217" s="82"/>
    </row>
    <row r="218" spans="1:11">
      <c r="A218" s="4"/>
      <c r="B218" s="8"/>
      <c r="C218" s="15"/>
      <c r="D218" s="185"/>
      <c r="E218" s="215"/>
      <c r="F218" s="215"/>
      <c r="G218" s="215"/>
      <c r="H218" s="215"/>
      <c r="I218" s="274"/>
      <c r="J218" s="215"/>
      <c r="K218" s="82"/>
    </row>
    <row r="219" spans="1:11">
      <c r="A219" s="4"/>
      <c r="B219" s="8"/>
      <c r="C219" s="15"/>
      <c r="D219" s="185"/>
      <c r="E219" s="215"/>
      <c r="F219" s="215"/>
      <c r="G219" s="215"/>
      <c r="H219" s="215"/>
      <c r="I219" s="274"/>
      <c r="J219" s="215"/>
      <c r="K219" s="82"/>
    </row>
    <row r="220" spans="1:11">
      <c r="A220" s="4"/>
      <c r="B220" s="8"/>
      <c r="C220" s="15"/>
      <c r="D220" s="185"/>
      <c r="E220" s="215"/>
      <c r="F220" s="215"/>
      <c r="G220" s="215"/>
      <c r="H220" s="215"/>
      <c r="I220" s="274"/>
      <c r="J220" s="215"/>
      <c r="K220" s="82"/>
    </row>
    <row r="221" spans="1:11">
      <c r="A221" s="4"/>
      <c r="B221" s="8"/>
      <c r="C221" s="15"/>
      <c r="D221" s="185"/>
      <c r="E221" s="215"/>
      <c r="F221" s="215"/>
      <c r="G221" s="215"/>
      <c r="H221" s="215"/>
      <c r="I221" s="274"/>
      <c r="J221" s="215"/>
      <c r="K221" s="82"/>
    </row>
    <row r="222" spans="1:11">
      <c r="A222" s="4"/>
      <c r="B222" s="8"/>
      <c r="C222" s="15"/>
      <c r="D222" s="185"/>
      <c r="E222" s="215"/>
      <c r="F222" s="215"/>
      <c r="G222" s="215"/>
      <c r="H222" s="215"/>
      <c r="I222" s="274"/>
      <c r="J222" s="215"/>
      <c r="K222" s="82"/>
    </row>
    <row r="223" spans="1:11">
      <c r="A223" s="4"/>
      <c r="B223" s="8"/>
      <c r="C223" s="15"/>
      <c r="D223" s="185"/>
      <c r="E223" s="215"/>
      <c r="F223" s="215"/>
      <c r="G223" s="215"/>
      <c r="H223" s="215"/>
      <c r="I223" s="274"/>
      <c r="J223" s="215"/>
      <c r="K223" s="82"/>
    </row>
    <row r="224" spans="1:11">
      <c r="A224" s="4"/>
      <c r="B224" s="8"/>
      <c r="C224" s="15"/>
      <c r="D224" s="185"/>
      <c r="E224" s="215"/>
      <c r="F224" s="215"/>
      <c r="G224" s="215"/>
      <c r="H224" s="215"/>
      <c r="I224" s="274"/>
      <c r="J224" s="215"/>
      <c r="K224" s="82"/>
    </row>
    <row r="225" spans="1:11">
      <c r="A225" s="4"/>
      <c r="B225" s="8"/>
      <c r="C225" s="15"/>
      <c r="D225" s="185"/>
      <c r="E225" s="215"/>
      <c r="F225" s="215"/>
      <c r="G225" s="215"/>
      <c r="H225" s="215"/>
      <c r="I225" s="274"/>
      <c r="J225" s="215"/>
      <c r="K225" s="82"/>
    </row>
    <row r="226" spans="1:11">
      <c r="A226" s="4"/>
      <c r="B226" s="8"/>
      <c r="C226" s="15"/>
      <c r="D226" s="185"/>
      <c r="E226" s="215"/>
      <c r="F226" s="215"/>
      <c r="G226" s="215"/>
      <c r="H226" s="215"/>
      <c r="I226" s="274"/>
      <c r="J226" s="215"/>
      <c r="K226" s="82"/>
    </row>
    <row r="227" spans="1:11">
      <c r="A227" s="4"/>
      <c r="B227" s="8"/>
      <c r="C227" s="15"/>
      <c r="D227" s="185"/>
      <c r="E227" s="215"/>
      <c r="F227" s="215"/>
      <c r="G227" s="215"/>
      <c r="H227" s="215"/>
      <c r="I227" s="274"/>
      <c r="J227" s="215"/>
      <c r="K227" s="82"/>
    </row>
    <row r="228" spans="1:11">
      <c r="A228" s="4"/>
      <c r="B228" s="8"/>
      <c r="C228" s="15"/>
      <c r="D228" s="185"/>
      <c r="E228" s="215"/>
      <c r="F228" s="215"/>
      <c r="G228" s="215"/>
      <c r="H228" s="215"/>
      <c r="I228" s="274"/>
      <c r="J228" s="215"/>
      <c r="K228" s="82"/>
    </row>
    <row r="229" spans="1:11">
      <c r="A229" s="4"/>
      <c r="B229" s="8"/>
      <c r="C229" s="15"/>
      <c r="D229" s="185"/>
      <c r="E229" s="215"/>
      <c r="F229" s="215"/>
      <c r="G229" s="215"/>
      <c r="H229" s="215"/>
      <c r="I229" s="274"/>
      <c r="J229" s="215"/>
      <c r="K229" s="82"/>
    </row>
    <row r="230" spans="1:11">
      <c r="A230" s="4"/>
      <c r="B230" s="8"/>
      <c r="C230" s="15"/>
      <c r="D230" s="185"/>
      <c r="E230" s="215"/>
      <c r="F230" s="215"/>
      <c r="G230" s="215"/>
      <c r="H230" s="215"/>
      <c r="I230" s="274"/>
      <c r="J230" s="215"/>
      <c r="K230" s="82"/>
    </row>
    <row r="231" spans="1:11">
      <c r="A231" s="4"/>
      <c r="B231" s="8"/>
      <c r="C231" s="15"/>
      <c r="D231" s="185"/>
      <c r="E231" s="215"/>
      <c r="F231" s="215"/>
      <c r="G231" s="215"/>
      <c r="H231" s="215"/>
      <c r="I231" s="274"/>
      <c r="J231" s="215"/>
      <c r="K231" s="82"/>
    </row>
    <row r="232" spans="1:11">
      <c r="A232" s="4"/>
      <c r="B232" s="8"/>
      <c r="C232" s="15"/>
      <c r="D232" s="185"/>
      <c r="E232" s="215"/>
      <c r="F232" s="215"/>
      <c r="G232" s="215"/>
      <c r="H232" s="215"/>
      <c r="I232" s="274"/>
      <c r="J232" s="215"/>
      <c r="K232" s="82"/>
    </row>
    <row r="233" spans="1:11">
      <c r="A233" s="4"/>
      <c r="B233" s="8"/>
      <c r="C233" s="15"/>
      <c r="D233" s="185"/>
      <c r="E233" s="215"/>
      <c r="F233" s="215"/>
      <c r="G233" s="215"/>
      <c r="H233" s="215"/>
      <c r="I233" s="274"/>
      <c r="J233" s="215"/>
      <c r="K233" s="82"/>
    </row>
    <row r="234" spans="1:11">
      <c r="A234" s="4"/>
      <c r="B234" s="8"/>
      <c r="C234" s="15"/>
      <c r="D234" s="185"/>
      <c r="E234" s="215"/>
      <c r="F234" s="215"/>
      <c r="G234" s="215"/>
      <c r="H234" s="215"/>
      <c r="I234" s="274"/>
      <c r="J234" s="215"/>
      <c r="K234" s="82"/>
    </row>
    <row r="235" spans="1:11">
      <c r="A235" s="4"/>
      <c r="B235" s="8"/>
      <c r="C235" s="15"/>
      <c r="D235" s="185"/>
      <c r="E235" s="215"/>
      <c r="F235" s="215"/>
      <c r="G235" s="215"/>
      <c r="H235" s="215"/>
      <c r="I235" s="274"/>
      <c r="J235" s="215"/>
      <c r="K235" s="82"/>
    </row>
    <row r="236" spans="1:11">
      <c r="A236" s="4"/>
      <c r="B236" s="8"/>
      <c r="C236" s="15"/>
      <c r="D236" s="185"/>
      <c r="E236" s="215"/>
      <c r="F236" s="215"/>
      <c r="G236" s="215"/>
      <c r="H236" s="215"/>
      <c r="I236" s="274"/>
      <c r="J236" s="215"/>
      <c r="K236" s="82"/>
    </row>
    <row r="237" spans="1:11">
      <c r="A237" s="4"/>
      <c r="B237" s="8"/>
      <c r="C237" s="15"/>
      <c r="D237" s="185"/>
      <c r="E237" s="215"/>
      <c r="F237" s="215"/>
      <c r="G237" s="215"/>
      <c r="H237" s="215"/>
      <c r="I237" s="274"/>
      <c r="J237" s="215"/>
      <c r="K237" s="82"/>
    </row>
    <row r="238" spans="1:11">
      <c r="A238" s="4"/>
      <c r="B238" s="8"/>
      <c r="C238" s="15"/>
      <c r="D238" s="185"/>
      <c r="E238" s="215"/>
      <c r="F238" s="215"/>
      <c r="G238" s="215"/>
      <c r="H238" s="215"/>
      <c r="I238" s="274"/>
      <c r="J238" s="215"/>
      <c r="K238" s="82"/>
    </row>
    <row r="239" spans="1:11">
      <c r="A239" s="4"/>
      <c r="B239" s="8"/>
      <c r="C239" s="15"/>
      <c r="D239" s="185"/>
      <c r="E239" s="215"/>
      <c r="F239" s="215"/>
      <c r="G239" s="215"/>
      <c r="H239" s="215"/>
      <c r="I239" s="274"/>
      <c r="J239" s="215"/>
      <c r="K239" s="82"/>
    </row>
    <row r="240" spans="1:11">
      <c r="A240" s="4"/>
      <c r="B240" s="8"/>
      <c r="C240" s="15"/>
      <c r="D240" s="185"/>
      <c r="E240" s="215"/>
      <c r="F240" s="215"/>
      <c r="G240" s="215"/>
      <c r="H240" s="215"/>
      <c r="I240" s="274"/>
      <c r="J240" s="215"/>
      <c r="K240" s="82"/>
    </row>
    <row r="241" spans="1:11">
      <c r="A241" s="4"/>
      <c r="B241" s="8"/>
      <c r="C241" s="15"/>
      <c r="D241" s="185"/>
      <c r="E241" s="215"/>
      <c r="F241" s="215"/>
      <c r="G241" s="215"/>
      <c r="H241" s="215"/>
      <c r="I241" s="274"/>
      <c r="J241" s="215"/>
      <c r="K241" s="82"/>
    </row>
    <row r="242" spans="1:11">
      <c r="A242" s="4"/>
      <c r="B242" s="8"/>
      <c r="C242" s="15"/>
      <c r="D242" s="185"/>
      <c r="E242" s="215"/>
      <c r="F242" s="215"/>
      <c r="G242" s="215"/>
      <c r="H242" s="215"/>
      <c r="I242" s="274"/>
      <c r="J242" s="215"/>
      <c r="K242" s="82"/>
    </row>
    <row r="243" spans="1:11">
      <c r="A243" s="4"/>
      <c r="B243" s="8"/>
      <c r="C243" s="15"/>
      <c r="D243" s="185"/>
      <c r="E243" s="215"/>
      <c r="F243" s="215"/>
      <c r="G243" s="215"/>
      <c r="H243" s="215"/>
      <c r="I243" s="274"/>
      <c r="J243" s="215"/>
      <c r="K243" s="82"/>
    </row>
    <row r="244" spans="1:11">
      <c r="A244" s="4"/>
      <c r="B244" s="8"/>
      <c r="C244" s="15"/>
      <c r="D244" s="185"/>
      <c r="E244" s="215"/>
      <c r="F244" s="215"/>
      <c r="G244" s="215"/>
      <c r="H244" s="215"/>
      <c r="I244" s="274"/>
      <c r="J244" s="215"/>
      <c r="K244" s="82"/>
    </row>
    <row r="245" spans="1:11">
      <c r="A245" s="4"/>
      <c r="B245" s="8"/>
      <c r="C245" s="15"/>
      <c r="D245" s="185"/>
      <c r="E245" s="215"/>
      <c r="F245" s="215"/>
      <c r="G245" s="215"/>
      <c r="H245" s="215"/>
      <c r="I245" s="274"/>
      <c r="J245" s="215"/>
      <c r="K245" s="82"/>
    </row>
    <row r="246" spans="1:11">
      <c r="A246" s="4"/>
      <c r="B246" s="8"/>
      <c r="C246" s="15"/>
      <c r="D246" s="185"/>
      <c r="E246" s="215"/>
      <c r="F246" s="215"/>
      <c r="G246" s="215"/>
      <c r="H246" s="215"/>
      <c r="I246" s="274"/>
      <c r="J246" s="215"/>
      <c r="K246" s="82"/>
    </row>
    <row r="247" spans="1:11">
      <c r="A247" s="4"/>
      <c r="B247" s="8"/>
      <c r="C247" s="15"/>
      <c r="D247" s="185"/>
      <c r="E247" s="215"/>
      <c r="F247" s="215"/>
      <c r="G247" s="215"/>
      <c r="H247" s="215"/>
      <c r="I247" s="274"/>
      <c r="J247" s="215"/>
      <c r="K247" s="82"/>
    </row>
    <row r="248" spans="1:11">
      <c r="A248" s="4"/>
      <c r="B248" s="8"/>
      <c r="C248" s="15"/>
      <c r="D248" s="185"/>
      <c r="E248" s="215"/>
      <c r="F248" s="215"/>
      <c r="G248" s="215"/>
      <c r="H248" s="215"/>
      <c r="I248" s="274"/>
      <c r="J248" s="215"/>
      <c r="K248" s="82"/>
    </row>
    <row r="249" spans="1:11">
      <c r="A249" s="4"/>
      <c r="B249" s="8"/>
      <c r="C249" s="15"/>
      <c r="D249" s="185"/>
      <c r="E249" s="215"/>
      <c r="F249" s="215"/>
      <c r="G249" s="215"/>
      <c r="H249" s="215"/>
      <c r="I249" s="274"/>
      <c r="J249" s="215"/>
      <c r="K249" s="82"/>
    </row>
    <row r="250" spans="1:11">
      <c r="A250" s="4"/>
      <c r="B250" s="8"/>
      <c r="C250" s="15"/>
      <c r="D250" s="185"/>
      <c r="E250" s="215"/>
      <c r="F250" s="215"/>
      <c r="G250" s="215"/>
      <c r="H250" s="215"/>
      <c r="I250" s="274"/>
      <c r="J250" s="215"/>
      <c r="K250" s="82"/>
    </row>
    <row r="251" spans="1:11">
      <c r="A251" s="4"/>
      <c r="B251" s="8"/>
      <c r="C251" s="15"/>
      <c r="D251" s="185"/>
      <c r="E251" s="215"/>
      <c r="F251" s="215"/>
      <c r="G251" s="215"/>
      <c r="H251" s="215"/>
      <c r="I251" s="274"/>
      <c r="J251" s="215"/>
      <c r="K251" s="82"/>
    </row>
    <row r="252" spans="1:11">
      <c r="A252" s="4"/>
      <c r="B252" s="8"/>
      <c r="C252" s="15"/>
      <c r="D252" s="185"/>
      <c r="E252" s="215"/>
      <c r="F252" s="215"/>
      <c r="G252" s="215"/>
      <c r="H252" s="215"/>
      <c r="I252" s="274"/>
      <c r="J252" s="215"/>
      <c r="K252" s="82"/>
    </row>
    <row r="253" spans="1:11">
      <c r="A253" s="4"/>
      <c r="B253" s="8"/>
      <c r="C253" s="15"/>
      <c r="D253" s="185"/>
      <c r="E253" s="215"/>
      <c r="F253" s="215"/>
      <c r="G253" s="215"/>
      <c r="H253" s="215"/>
      <c r="I253" s="274"/>
      <c r="J253" s="215"/>
      <c r="K253" s="82"/>
    </row>
    <row r="254" spans="1:11">
      <c r="A254" s="4"/>
      <c r="B254" s="8"/>
      <c r="C254" s="15"/>
      <c r="D254" s="185"/>
      <c r="E254" s="215"/>
      <c r="F254" s="215"/>
      <c r="G254" s="215"/>
      <c r="H254" s="215"/>
      <c r="I254" s="274"/>
      <c r="J254" s="215"/>
      <c r="K254" s="82"/>
    </row>
    <row r="255" spans="1:11">
      <c r="A255" s="4"/>
      <c r="B255" s="8"/>
      <c r="C255" s="15"/>
      <c r="D255" s="185"/>
      <c r="E255" s="215"/>
      <c r="F255" s="215"/>
      <c r="G255" s="215"/>
      <c r="H255" s="215"/>
      <c r="I255" s="274"/>
      <c r="J255" s="215"/>
      <c r="K255" s="82"/>
    </row>
    <row r="256" spans="1:11">
      <c r="A256" s="4"/>
      <c r="B256" s="8"/>
      <c r="C256" s="15"/>
      <c r="D256" s="185"/>
      <c r="E256" s="215"/>
      <c r="F256" s="215"/>
      <c r="G256" s="215"/>
      <c r="H256" s="215"/>
      <c r="I256" s="274"/>
      <c r="J256" s="215"/>
      <c r="K256" s="82"/>
    </row>
    <row r="257" spans="1:11">
      <c r="A257" s="4"/>
      <c r="B257" s="8"/>
      <c r="C257" s="15"/>
      <c r="D257" s="185"/>
      <c r="E257" s="215"/>
      <c r="F257" s="215"/>
      <c r="G257" s="215"/>
      <c r="H257" s="215"/>
      <c r="I257" s="274"/>
      <c r="J257" s="215"/>
      <c r="K257" s="82"/>
    </row>
    <row r="258" spans="1:11">
      <c r="A258" s="4"/>
      <c r="B258" s="8"/>
      <c r="C258" s="15"/>
      <c r="D258" s="185"/>
      <c r="E258" s="215"/>
      <c r="F258" s="215"/>
      <c r="G258" s="215"/>
      <c r="H258" s="215"/>
      <c r="I258" s="274"/>
      <c r="J258" s="215"/>
      <c r="K258" s="82"/>
    </row>
    <row r="259" spans="1:11">
      <c r="A259" s="4"/>
      <c r="B259" s="8"/>
      <c r="C259" s="15"/>
      <c r="D259" s="185"/>
      <c r="E259" s="215"/>
      <c r="F259" s="215"/>
      <c r="G259" s="215"/>
      <c r="H259" s="215"/>
      <c r="I259" s="274"/>
      <c r="J259" s="215"/>
      <c r="K259" s="82"/>
    </row>
    <row r="260" spans="1:11">
      <c r="A260" s="4"/>
      <c r="B260" s="8"/>
      <c r="C260" s="15"/>
      <c r="D260" s="185"/>
      <c r="E260" s="215"/>
      <c r="F260" s="215"/>
      <c r="G260" s="215"/>
      <c r="H260" s="215"/>
      <c r="I260" s="274"/>
      <c r="J260" s="215"/>
      <c r="K260" s="82"/>
    </row>
    <row r="261" spans="1:11">
      <c r="A261" s="4"/>
      <c r="B261" s="8"/>
      <c r="C261" s="15"/>
      <c r="D261" s="185"/>
      <c r="E261" s="215"/>
      <c r="F261" s="215"/>
      <c r="G261" s="215"/>
      <c r="H261" s="215"/>
      <c r="I261" s="274"/>
      <c r="J261" s="215"/>
      <c r="K261" s="82"/>
    </row>
    <row r="262" spans="1:11">
      <c r="A262" s="4"/>
      <c r="B262" s="8"/>
      <c r="C262" s="15"/>
      <c r="D262" s="185"/>
      <c r="E262" s="215"/>
      <c r="F262" s="215"/>
      <c r="G262" s="215"/>
      <c r="H262" s="215"/>
      <c r="I262" s="274"/>
      <c r="J262" s="215"/>
      <c r="K262" s="82"/>
    </row>
    <row r="263" spans="1:11">
      <c r="A263" s="4"/>
      <c r="B263" s="8"/>
      <c r="C263" s="15"/>
      <c r="D263" s="185"/>
      <c r="E263" s="215"/>
      <c r="F263" s="215"/>
      <c r="G263" s="215"/>
      <c r="H263" s="215"/>
      <c r="I263" s="274"/>
      <c r="J263" s="215"/>
      <c r="K263" s="82"/>
    </row>
    <row r="264" spans="1:11">
      <c r="A264" s="4"/>
      <c r="B264" s="8"/>
      <c r="C264" s="15"/>
      <c r="D264" s="185"/>
      <c r="E264" s="215"/>
      <c r="F264" s="215"/>
      <c r="G264" s="215"/>
      <c r="H264" s="215"/>
      <c r="I264" s="274"/>
      <c r="J264" s="215"/>
      <c r="K264" s="82"/>
    </row>
    <row r="265" spans="1:11">
      <c r="A265" s="4"/>
      <c r="B265" s="8"/>
      <c r="C265" s="15"/>
      <c r="D265" s="185"/>
      <c r="E265" s="215"/>
      <c r="F265" s="215"/>
      <c r="G265" s="215"/>
      <c r="H265" s="215"/>
      <c r="I265" s="274"/>
      <c r="J265" s="215"/>
      <c r="K265" s="82"/>
    </row>
    <row r="266" spans="1:11">
      <c r="A266" s="4"/>
      <c r="B266" s="8"/>
      <c r="C266" s="15"/>
      <c r="D266" s="185"/>
      <c r="E266" s="215"/>
      <c r="F266" s="215"/>
      <c r="G266" s="215"/>
      <c r="H266" s="215"/>
      <c r="I266" s="274"/>
      <c r="J266" s="215"/>
      <c r="K266" s="82"/>
    </row>
    <row r="267" spans="1:11">
      <c r="A267" s="4"/>
      <c r="B267" s="8"/>
      <c r="C267" s="15"/>
      <c r="D267" s="185"/>
      <c r="E267" s="215"/>
      <c r="F267" s="215"/>
      <c r="G267" s="215"/>
      <c r="H267" s="215"/>
      <c r="I267" s="274"/>
      <c r="J267" s="215"/>
      <c r="K267" s="82"/>
    </row>
    <row r="268" spans="1:11">
      <c r="A268" s="4"/>
      <c r="B268" s="8"/>
      <c r="C268" s="15"/>
      <c r="D268" s="185"/>
      <c r="E268" s="215"/>
      <c r="F268" s="215"/>
      <c r="G268" s="215"/>
      <c r="H268" s="215"/>
      <c r="I268" s="274"/>
      <c r="J268" s="215"/>
      <c r="K268" s="82"/>
    </row>
    <row r="269" spans="1:11">
      <c r="A269" s="4"/>
      <c r="B269" s="8"/>
      <c r="C269" s="15"/>
      <c r="D269" s="185"/>
      <c r="E269" s="215"/>
      <c r="F269" s="215"/>
      <c r="G269" s="215"/>
      <c r="H269" s="215"/>
      <c r="I269" s="274"/>
      <c r="J269" s="215"/>
      <c r="K269" s="82"/>
    </row>
    <row r="270" spans="1:11">
      <c r="A270" s="4"/>
      <c r="B270" s="8"/>
      <c r="C270" s="15"/>
      <c r="D270" s="185"/>
      <c r="E270" s="215"/>
      <c r="F270" s="215"/>
      <c r="G270" s="215"/>
      <c r="H270" s="215"/>
      <c r="I270" s="274"/>
      <c r="J270" s="215"/>
      <c r="K270" s="82"/>
    </row>
    <row r="271" spans="1:11">
      <c r="A271" s="4"/>
      <c r="B271" s="8"/>
      <c r="C271" s="15"/>
      <c r="D271" s="185"/>
      <c r="E271" s="215"/>
      <c r="F271" s="215"/>
      <c r="G271" s="215"/>
      <c r="H271" s="215"/>
      <c r="I271" s="274"/>
      <c r="J271" s="215"/>
      <c r="K271" s="82"/>
    </row>
    <row r="272" spans="1:11">
      <c r="A272" s="4"/>
      <c r="B272" s="8"/>
      <c r="C272" s="15"/>
      <c r="D272" s="185"/>
      <c r="E272" s="215"/>
      <c r="F272" s="215"/>
      <c r="G272" s="215"/>
      <c r="H272" s="215"/>
      <c r="I272" s="274"/>
      <c r="J272" s="215"/>
      <c r="K272" s="82"/>
    </row>
    <row r="273" spans="1:11">
      <c r="A273" s="4"/>
      <c r="B273" s="8"/>
      <c r="C273" s="15"/>
      <c r="D273" s="185"/>
      <c r="E273" s="215"/>
      <c r="F273" s="215"/>
      <c r="G273" s="215"/>
      <c r="H273" s="215"/>
      <c r="I273" s="274"/>
      <c r="J273" s="215"/>
      <c r="K273" s="82"/>
    </row>
    <row r="274" spans="1:11">
      <c r="A274" s="4"/>
      <c r="B274" s="8"/>
      <c r="C274" s="15"/>
      <c r="D274" s="185"/>
      <c r="E274" s="215"/>
      <c r="F274" s="215"/>
      <c r="G274" s="215"/>
      <c r="H274" s="215"/>
      <c r="I274" s="274"/>
      <c r="J274" s="215"/>
      <c r="K274" s="82"/>
    </row>
    <row r="275" spans="1:11">
      <c r="A275" s="4"/>
      <c r="B275" s="8"/>
      <c r="C275" s="15"/>
      <c r="D275" s="185"/>
      <c r="E275" s="215"/>
      <c r="F275" s="215"/>
      <c r="G275" s="215"/>
      <c r="H275" s="215"/>
      <c r="I275" s="274"/>
      <c r="J275" s="215"/>
      <c r="K275" s="82"/>
    </row>
    <row r="276" spans="1:11">
      <c r="A276" s="4"/>
      <c r="B276" s="8"/>
      <c r="C276" s="15"/>
      <c r="D276" s="185"/>
      <c r="E276" s="215"/>
      <c r="F276" s="215"/>
      <c r="G276" s="215"/>
      <c r="H276" s="215"/>
      <c r="I276" s="274"/>
      <c r="J276" s="215"/>
      <c r="K276" s="82"/>
    </row>
    <row r="277" spans="1:11">
      <c r="A277" s="4"/>
      <c r="B277" s="8"/>
      <c r="C277" s="15"/>
      <c r="D277" s="185"/>
      <c r="E277" s="215"/>
      <c r="F277" s="215"/>
      <c r="G277" s="215"/>
      <c r="H277" s="215"/>
      <c r="I277" s="274"/>
      <c r="J277" s="215"/>
      <c r="K277" s="82"/>
    </row>
    <row r="278" spans="1:11">
      <c r="A278" s="4"/>
      <c r="B278" s="8"/>
      <c r="C278" s="15"/>
      <c r="D278" s="185"/>
      <c r="E278" s="215"/>
      <c r="F278" s="215"/>
      <c r="G278" s="215"/>
      <c r="H278" s="215"/>
      <c r="I278" s="274"/>
      <c r="J278" s="215"/>
      <c r="K278" s="82"/>
    </row>
    <row r="279" spans="1:11">
      <c r="A279" s="4"/>
      <c r="B279" s="8"/>
      <c r="C279" s="15"/>
      <c r="D279" s="185"/>
      <c r="E279" s="215"/>
      <c r="F279" s="215"/>
      <c r="G279" s="215"/>
      <c r="H279" s="215"/>
      <c r="I279" s="274"/>
      <c r="J279" s="215"/>
      <c r="K279" s="82"/>
    </row>
    <row r="280" spans="1:11">
      <c r="A280" s="4"/>
      <c r="B280" s="8"/>
      <c r="C280" s="15"/>
      <c r="D280" s="185"/>
      <c r="E280" s="215"/>
      <c r="F280" s="215"/>
      <c r="G280" s="215"/>
      <c r="H280" s="215"/>
      <c r="I280" s="274"/>
      <c r="J280" s="215"/>
      <c r="K280" s="82"/>
    </row>
    <row r="281" spans="1:11">
      <c r="A281" s="4"/>
      <c r="B281" s="8"/>
      <c r="C281" s="15"/>
      <c r="D281" s="185"/>
      <c r="E281" s="215"/>
      <c r="F281" s="215"/>
      <c r="G281" s="215"/>
      <c r="H281" s="215"/>
      <c r="I281" s="274"/>
      <c r="J281" s="215"/>
      <c r="K281" s="82"/>
    </row>
    <row r="282" spans="1:11">
      <c r="A282" s="4"/>
      <c r="B282" s="8"/>
      <c r="C282" s="15"/>
      <c r="D282" s="185"/>
      <c r="E282" s="215"/>
      <c r="F282" s="215"/>
      <c r="G282" s="215"/>
      <c r="H282" s="215"/>
      <c r="I282" s="274"/>
      <c r="J282" s="215"/>
      <c r="K282" s="82"/>
    </row>
    <row r="283" spans="1:11">
      <c r="A283" s="4"/>
      <c r="B283" s="8"/>
      <c r="C283" s="15"/>
      <c r="D283" s="185"/>
      <c r="E283" s="215"/>
      <c r="F283" s="215"/>
      <c r="G283" s="215"/>
      <c r="H283" s="215"/>
      <c r="I283" s="274"/>
      <c r="J283" s="215"/>
      <c r="K283" s="82"/>
    </row>
    <row r="284" spans="1:11">
      <c r="A284" s="4"/>
      <c r="B284" s="8"/>
      <c r="C284" s="15"/>
      <c r="D284" s="185"/>
      <c r="E284" s="215"/>
      <c r="F284" s="215"/>
      <c r="G284" s="215"/>
      <c r="H284" s="215"/>
      <c r="I284" s="274"/>
      <c r="J284" s="215"/>
      <c r="K284" s="82"/>
    </row>
    <row r="285" spans="1:11">
      <c r="A285" s="4"/>
      <c r="B285" s="8"/>
      <c r="C285" s="15"/>
      <c r="D285" s="185"/>
      <c r="E285" s="215"/>
      <c r="F285" s="215"/>
      <c r="G285" s="215"/>
      <c r="H285" s="215"/>
      <c r="I285" s="274"/>
      <c r="J285" s="215"/>
      <c r="K285" s="82"/>
    </row>
    <row r="286" spans="1:11">
      <c r="A286" s="4"/>
      <c r="B286" s="8"/>
      <c r="C286" s="15"/>
      <c r="D286" s="185"/>
      <c r="E286" s="215"/>
      <c r="F286" s="215"/>
      <c r="G286" s="215"/>
      <c r="H286" s="215"/>
      <c r="I286" s="274"/>
      <c r="J286" s="215"/>
      <c r="K286" s="82"/>
    </row>
    <row r="287" spans="1:11">
      <c r="A287" s="4"/>
      <c r="B287" s="8"/>
      <c r="C287" s="15"/>
      <c r="D287" s="185"/>
      <c r="E287" s="215"/>
      <c r="F287" s="215"/>
      <c r="G287" s="215"/>
      <c r="H287" s="215"/>
      <c r="I287" s="274"/>
      <c r="J287" s="215"/>
      <c r="K287" s="82"/>
    </row>
    <row r="288" spans="1:11">
      <c r="A288" s="4"/>
      <c r="B288" s="8"/>
      <c r="C288" s="15"/>
      <c r="D288" s="185"/>
      <c r="E288" s="215"/>
      <c r="F288" s="215"/>
      <c r="G288" s="215"/>
      <c r="H288" s="215"/>
      <c r="I288" s="274"/>
      <c r="J288" s="215"/>
      <c r="K288" s="82"/>
    </row>
    <row r="289" spans="1:11">
      <c r="A289" s="4"/>
      <c r="B289" s="8"/>
      <c r="C289" s="15"/>
      <c r="D289" s="185"/>
      <c r="E289" s="215"/>
      <c r="F289" s="215"/>
      <c r="G289" s="215"/>
      <c r="H289" s="215"/>
      <c r="I289" s="274"/>
      <c r="J289" s="215"/>
      <c r="K289" s="82"/>
    </row>
    <row r="290" spans="1:11">
      <c r="A290" s="4"/>
      <c r="B290" s="8"/>
      <c r="C290" s="15"/>
      <c r="D290" s="185"/>
      <c r="E290" s="215"/>
      <c r="F290" s="215"/>
      <c r="G290" s="215"/>
      <c r="H290" s="215"/>
      <c r="I290" s="274"/>
      <c r="J290" s="215"/>
      <c r="K290" s="82"/>
    </row>
    <row r="291" spans="1:11">
      <c r="A291" s="4"/>
      <c r="B291" s="8"/>
      <c r="C291" s="15"/>
      <c r="D291" s="185"/>
      <c r="E291" s="215"/>
      <c r="F291" s="215"/>
      <c r="G291" s="215"/>
      <c r="H291" s="215"/>
      <c r="I291" s="274"/>
      <c r="J291" s="215"/>
      <c r="K291" s="82"/>
    </row>
    <row r="292" spans="1:11">
      <c r="A292" s="4"/>
      <c r="B292" s="8"/>
      <c r="C292" s="15"/>
      <c r="D292" s="185"/>
      <c r="E292" s="215"/>
      <c r="F292" s="215"/>
      <c r="G292" s="215"/>
      <c r="H292" s="215"/>
      <c r="I292" s="274"/>
      <c r="J292" s="215"/>
      <c r="K292" s="82"/>
    </row>
    <row r="293" spans="1:11">
      <c r="A293" s="4"/>
      <c r="B293" s="8"/>
      <c r="C293" s="15"/>
      <c r="D293" s="185"/>
      <c r="E293" s="215"/>
      <c r="F293" s="215"/>
      <c r="G293" s="215"/>
      <c r="H293" s="215"/>
      <c r="I293" s="274"/>
      <c r="J293" s="215"/>
      <c r="K293" s="82"/>
    </row>
    <row r="294" spans="1:11">
      <c r="A294" s="4"/>
      <c r="B294" s="8"/>
      <c r="C294" s="15"/>
      <c r="D294" s="185"/>
      <c r="E294" s="215"/>
      <c r="F294" s="215"/>
      <c r="G294" s="215"/>
      <c r="H294" s="215"/>
      <c r="I294" s="274"/>
      <c r="J294" s="215"/>
      <c r="K294" s="82"/>
    </row>
    <row r="295" spans="1:11">
      <c r="A295" s="4"/>
      <c r="B295" s="8"/>
      <c r="C295" s="15"/>
      <c r="D295" s="185"/>
      <c r="E295" s="215"/>
      <c r="F295" s="215"/>
      <c r="G295" s="215"/>
      <c r="H295" s="215"/>
      <c r="I295" s="274"/>
      <c r="J295" s="215"/>
      <c r="K295" s="82"/>
    </row>
    <row r="296" spans="1:11">
      <c r="A296" s="4"/>
      <c r="B296" s="8"/>
      <c r="C296" s="15"/>
      <c r="D296" s="185"/>
      <c r="E296" s="215"/>
      <c r="F296" s="215"/>
      <c r="G296" s="215"/>
      <c r="H296" s="215"/>
      <c r="I296" s="274"/>
      <c r="J296" s="215"/>
      <c r="K296" s="82"/>
    </row>
    <row r="297" spans="1:11">
      <c r="A297" s="4"/>
      <c r="B297" s="8"/>
      <c r="C297" s="15"/>
      <c r="D297" s="185"/>
      <c r="E297" s="215"/>
      <c r="F297" s="215"/>
      <c r="G297" s="215"/>
      <c r="H297" s="215"/>
      <c r="I297" s="274"/>
      <c r="J297" s="215"/>
      <c r="K297" s="82"/>
    </row>
    <row r="298" spans="1:11">
      <c r="A298" s="4"/>
      <c r="B298" s="8"/>
      <c r="C298" s="15"/>
      <c r="D298" s="185"/>
      <c r="E298" s="215"/>
      <c r="F298" s="215"/>
      <c r="G298" s="215"/>
      <c r="H298" s="215"/>
      <c r="I298" s="274"/>
      <c r="J298" s="215"/>
      <c r="K298" s="82"/>
    </row>
    <row r="299" spans="1:11">
      <c r="A299" s="4"/>
      <c r="B299" s="8"/>
      <c r="C299" s="15"/>
      <c r="D299" s="185"/>
      <c r="E299" s="215"/>
      <c r="F299" s="215"/>
      <c r="G299" s="215"/>
      <c r="H299" s="215"/>
      <c r="I299" s="274"/>
      <c r="J299" s="215"/>
      <c r="K299" s="82"/>
    </row>
    <row r="300" spans="1:11">
      <c r="A300" s="4"/>
      <c r="B300" s="8"/>
      <c r="C300" s="15"/>
      <c r="D300" s="185"/>
      <c r="E300" s="215"/>
      <c r="F300" s="215"/>
      <c r="G300" s="215"/>
      <c r="H300" s="215"/>
      <c r="I300" s="274"/>
      <c r="J300" s="215"/>
      <c r="K300" s="82"/>
    </row>
    <row r="301" spans="1:11">
      <c r="A301" s="4"/>
      <c r="B301" s="8"/>
      <c r="C301" s="15"/>
      <c r="D301" s="185"/>
      <c r="E301" s="215"/>
      <c r="F301" s="215"/>
      <c r="G301" s="215"/>
      <c r="H301" s="215"/>
      <c r="I301" s="274"/>
      <c r="J301" s="215"/>
      <c r="K301" s="82"/>
    </row>
    <row r="302" spans="1:11">
      <c r="A302" s="4"/>
      <c r="B302" s="8"/>
      <c r="C302" s="15"/>
      <c r="D302" s="185"/>
      <c r="E302" s="215"/>
      <c r="F302" s="215"/>
      <c r="G302" s="215"/>
      <c r="H302" s="215"/>
      <c r="I302" s="274"/>
      <c r="J302" s="215"/>
      <c r="K302" s="82"/>
    </row>
    <row r="303" spans="1:11">
      <c r="A303" s="4"/>
      <c r="B303" s="8"/>
      <c r="C303" s="15"/>
      <c r="D303" s="185"/>
      <c r="E303" s="215"/>
      <c r="F303" s="215"/>
      <c r="G303" s="215"/>
      <c r="H303" s="215"/>
      <c r="I303" s="274"/>
      <c r="J303" s="215"/>
      <c r="K303" s="82"/>
    </row>
    <row r="304" spans="1:11">
      <c r="A304" s="4"/>
      <c r="B304" s="8"/>
      <c r="C304" s="15"/>
      <c r="D304" s="185"/>
      <c r="E304" s="215"/>
      <c r="F304" s="215"/>
      <c r="G304" s="215"/>
      <c r="H304" s="215"/>
      <c r="I304" s="274"/>
      <c r="J304" s="215"/>
      <c r="K304" s="82"/>
    </row>
    <row r="305" spans="1:11">
      <c r="A305" s="4"/>
      <c r="B305" s="8"/>
      <c r="C305" s="15"/>
      <c r="D305" s="185"/>
      <c r="E305" s="215"/>
      <c r="F305" s="215"/>
      <c r="G305" s="215"/>
      <c r="H305" s="215"/>
      <c r="I305" s="274"/>
      <c r="J305" s="215"/>
      <c r="K305" s="82"/>
    </row>
    <row r="306" spans="1:11">
      <c r="A306" s="4"/>
      <c r="B306" s="8"/>
      <c r="C306" s="15"/>
      <c r="D306" s="185"/>
      <c r="E306" s="215"/>
      <c r="F306" s="215"/>
      <c r="G306" s="215"/>
      <c r="H306" s="215"/>
      <c r="I306" s="274"/>
      <c r="J306" s="215"/>
      <c r="K306" s="82"/>
    </row>
    <row r="307" spans="1:11">
      <c r="A307" s="4"/>
      <c r="B307" s="8"/>
      <c r="C307" s="15"/>
      <c r="D307" s="185"/>
      <c r="E307" s="215"/>
      <c r="F307" s="215"/>
      <c r="G307" s="215"/>
      <c r="H307" s="215"/>
      <c r="I307" s="274"/>
      <c r="J307" s="215"/>
      <c r="K307" s="82"/>
    </row>
    <row r="308" spans="1:11">
      <c r="A308" s="4"/>
      <c r="B308" s="8"/>
      <c r="C308" s="15"/>
      <c r="D308" s="185"/>
      <c r="E308" s="215"/>
      <c r="F308" s="215"/>
      <c r="G308" s="215"/>
      <c r="H308" s="215"/>
      <c r="I308" s="274"/>
      <c r="J308" s="215"/>
      <c r="K308" s="82"/>
    </row>
    <row r="309" spans="1:11">
      <c r="A309" s="4"/>
      <c r="B309" s="8"/>
      <c r="C309" s="15"/>
      <c r="D309" s="185"/>
      <c r="E309" s="215"/>
      <c r="F309" s="215"/>
      <c r="G309" s="215"/>
      <c r="H309" s="215"/>
      <c r="I309" s="274"/>
      <c r="J309" s="215"/>
      <c r="K309" s="82"/>
    </row>
    <row r="310" spans="1:11">
      <c r="A310" s="4"/>
      <c r="B310" s="8"/>
      <c r="C310" s="15"/>
      <c r="D310" s="185"/>
      <c r="E310" s="215"/>
      <c r="F310" s="215"/>
      <c r="G310" s="215"/>
      <c r="H310" s="215"/>
      <c r="I310" s="274"/>
      <c r="J310" s="215"/>
      <c r="K310" s="82"/>
    </row>
    <row r="311" spans="1:11">
      <c r="A311" s="4"/>
      <c r="B311" s="8"/>
      <c r="C311" s="15"/>
      <c r="D311" s="185"/>
      <c r="E311" s="215"/>
      <c r="F311" s="215"/>
      <c r="G311" s="215"/>
      <c r="H311" s="215"/>
      <c r="I311" s="274"/>
      <c r="J311" s="215"/>
      <c r="K311" s="82"/>
    </row>
    <row r="312" spans="1:11">
      <c r="A312" s="4"/>
      <c r="B312" s="8"/>
      <c r="C312" s="15"/>
      <c r="D312" s="185"/>
      <c r="E312" s="215"/>
      <c r="F312" s="215"/>
      <c r="G312" s="215"/>
      <c r="H312" s="215"/>
      <c r="I312" s="274"/>
      <c r="J312" s="215"/>
      <c r="K312" s="82"/>
    </row>
    <row r="313" spans="1:11">
      <c r="A313" s="4"/>
      <c r="B313" s="8"/>
      <c r="C313" s="15"/>
      <c r="D313" s="185"/>
      <c r="E313" s="215"/>
      <c r="F313" s="215"/>
      <c r="G313" s="215"/>
      <c r="H313" s="215"/>
      <c r="I313" s="274"/>
      <c r="J313" s="215"/>
      <c r="K313" s="82"/>
    </row>
    <row r="314" spans="1:11">
      <c r="A314" s="4"/>
      <c r="B314" s="8"/>
      <c r="C314" s="15"/>
      <c r="D314" s="185"/>
      <c r="E314" s="215"/>
      <c r="F314" s="215"/>
      <c r="G314" s="215"/>
      <c r="H314" s="215"/>
      <c r="I314" s="274"/>
      <c r="J314" s="215"/>
      <c r="K314" s="82"/>
    </row>
    <row r="315" spans="1:11">
      <c r="A315" s="4"/>
      <c r="B315" s="8"/>
      <c r="C315" s="15"/>
      <c r="D315" s="185"/>
      <c r="E315" s="215"/>
      <c r="F315" s="215"/>
      <c r="G315" s="215"/>
      <c r="H315" s="215"/>
      <c r="I315" s="274"/>
      <c r="J315" s="215"/>
      <c r="K315" s="82"/>
    </row>
    <row r="316" spans="1:11">
      <c r="A316" s="4"/>
      <c r="B316" s="8"/>
      <c r="C316" s="15"/>
      <c r="D316" s="185"/>
      <c r="E316" s="215"/>
      <c r="F316" s="215"/>
      <c r="G316" s="215"/>
      <c r="H316" s="215"/>
      <c r="I316" s="274"/>
      <c r="J316" s="215"/>
      <c r="K316" s="82"/>
    </row>
    <row r="317" spans="1:11">
      <c r="A317" s="4"/>
      <c r="B317" s="8"/>
      <c r="C317" s="15"/>
      <c r="D317" s="185"/>
      <c r="E317" s="215"/>
      <c r="F317" s="215"/>
      <c r="G317" s="215"/>
      <c r="H317" s="215"/>
      <c r="I317" s="274"/>
      <c r="J317" s="215"/>
      <c r="K317" s="82"/>
    </row>
    <row r="318" spans="1:11">
      <c r="A318" s="4"/>
      <c r="B318" s="8"/>
      <c r="C318" s="15"/>
      <c r="D318" s="185"/>
      <c r="E318" s="215"/>
      <c r="F318" s="215"/>
      <c r="G318" s="215"/>
      <c r="H318" s="215"/>
      <c r="I318" s="274"/>
      <c r="J318" s="215"/>
      <c r="K318" s="82"/>
    </row>
    <row r="319" spans="1:11">
      <c r="A319" s="4"/>
      <c r="B319" s="8"/>
      <c r="C319" s="15"/>
      <c r="D319" s="185"/>
      <c r="E319" s="215"/>
      <c r="F319" s="215"/>
      <c r="G319" s="215"/>
      <c r="H319" s="215"/>
      <c r="I319" s="274"/>
      <c r="J319" s="215"/>
      <c r="K319" s="82"/>
    </row>
    <row r="320" spans="1:11">
      <c r="A320" s="4"/>
      <c r="B320" s="8"/>
      <c r="C320" s="15"/>
      <c r="D320" s="185"/>
      <c r="E320" s="215"/>
      <c r="F320" s="215"/>
      <c r="G320" s="215"/>
      <c r="H320" s="215"/>
      <c r="I320" s="274"/>
      <c r="J320" s="215"/>
      <c r="K320" s="82"/>
    </row>
    <row r="321" spans="1:11">
      <c r="A321" s="4"/>
      <c r="B321" s="8"/>
      <c r="C321" s="15"/>
      <c r="D321" s="185"/>
      <c r="E321" s="215"/>
      <c r="F321" s="215"/>
      <c r="G321" s="215"/>
      <c r="H321" s="215"/>
      <c r="I321" s="274"/>
      <c r="J321" s="215"/>
      <c r="K321" s="82"/>
    </row>
    <row r="322" spans="1:11">
      <c r="A322" s="4"/>
      <c r="B322" s="8"/>
      <c r="C322" s="15"/>
      <c r="D322" s="185"/>
      <c r="E322" s="215"/>
      <c r="F322" s="215"/>
      <c r="G322" s="215"/>
      <c r="H322" s="215"/>
      <c r="I322" s="274"/>
      <c r="J322" s="215"/>
      <c r="K322" s="82"/>
    </row>
    <row r="323" spans="1:11">
      <c r="A323" s="4"/>
      <c r="B323" s="8"/>
      <c r="C323" s="15"/>
      <c r="D323" s="185"/>
      <c r="E323" s="215"/>
      <c r="F323" s="215"/>
      <c r="G323" s="215"/>
      <c r="H323" s="215"/>
      <c r="I323" s="274"/>
      <c r="J323" s="215"/>
      <c r="K323" s="82"/>
    </row>
    <row r="324" spans="1:11">
      <c r="A324" s="4"/>
      <c r="B324" s="8"/>
      <c r="C324" s="15"/>
      <c r="D324" s="185"/>
      <c r="E324" s="215"/>
      <c r="F324" s="215"/>
      <c r="G324" s="215"/>
      <c r="H324" s="215"/>
      <c r="I324" s="274"/>
      <c r="J324" s="215"/>
      <c r="K324" s="82"/>
    </row>
    <row r="325" spans="1:11">
      <c r="A325" s="4"/>
      <c r="B325" s="8"/>
      <c r="C325" s="15"/>
      <c r="D325" s="185"/>
      <c r="E325" s="215"/>
      <c r="F325" s="215"/>
      <c r="G325" s="215"/>
      <c r="H325" s="215"/>
      <c r="I325" s="274"/>
      <c r="J325" s="215"/>
      <c r="K325" s="82"/>
    </row>
    <row r="326" spans="1:11">
      <c r="A326" s="4"/>
      <c r="B326" s="8"/>
      <c r="C326" s="15"/>
      <c r="D326" s="185"/>
      <c r="E326" s="215"/>
      <c r="F326" s="215"/>
      <c r="G326" s="215"/>
      <c r="H326" s="215"/>
      <c r="I326" s="274"/>
      <c r="J326" s="215"/>
      <c r="K326" s="82"/>
    </row>
    <row r="327" spans="1:11">
      <c r="A327" s="4"/>
      <c r="B327" s="8"/>
      <c r="C327" s="15"/>
      <c r="D327" s="185"/>
      <c r="E327" s="215"/>
      <c r="F327" s="215"/>
      <c r="G327" s="215"/>
      <c r="H327" s="215"/>
      <c r="I327" s="274"/>
      <c r="J327" s="215"/>
      <c r="K327" s="82"/>
    </row>
    <row r="328" spans="1:11">
      <c r="A328" s="4"/>
      <c r="B328" s="8"/>
      <c r="C328" s="15"/>
      <c r="D328" s="185"/>
      <c r="E328" s="215"/>
      <c r="F328" s="215"/>
      <c r="G328" s="215"/>
      <c r="H328" s="215"/>
      <c r="I328" s="274"/>
      <c r="J328" s="215"/>
      <c r="K328" s="82"/>
    </row>
    <row r="329" spans="1:11">
      <c r="A329" s="4"/>
      <c r="B329" s="8"/>
      <c r="C329" s="15"/>
      <c r="D329" s="185"/>
      <c r="E329" s="215"/>
      <c r="F329" s="215"/>
      <c r="G329" s="215"/>
      <c r="H329" s="215"/>
      <c r="I329" s="274"/>
      <c r="J329" s="215"/>
      <c r="K329" s="82"/>
    </row>
    <row r="330" spans="1:11">
      <c r="A330" s="4"/>
      <c r="B330" s="8"/>
      <c r="C330" s="15"/>
      <c r="D330" s="185"/>
      <c r="E330" s="215"/>
      <c r="F330" s="215"/>
      <c r="G330" s="215"/>
      <c r="H330" s="215"/>
      <c r="I330" s="274"/>
      <c r="J330" s="215"/>
      <c r="K330" s="82"/>
    </row>
    <row r="331" spans="1:11">
      <c r="A331" s="4"/>
      <c r="B331" s="8"/>
      <c r="C331" s="15"/>
      <c r="D331" s="185"/>
      <c r="E331" s="215"/>
      <c r="F331" s="215"/>
      <c r="G331" s="215"/>
      <c r="H331" s="215"/>
      <c r="I331" s="274"/>
      <c r="J331" s="215"/>
      <c r="K331" s="82"/>
    </row>
    <row r="332" spans="1:11">
      <c r="A332" s="4"/>
      <c r="B332" s="8"/>
      <c r="C332" s="15"/>
      <c r="D332" s="185"/>
      <c r="E332" s="215"/>
      <c r="F332" s="215"/>
      <c r="G332" s="215"/>
      <c r="H332" s="215"/>
      <c r="I332" s="274"/>
      <c r="J332" s="215"/>
      <c r="K332" s="82"/>
    </row>
    <row r="333" spans="1:11">
      <c r="A333" s="4"/>
      <c r="B333" s="8"/>
      <c r="C333" s="15"/>
      <c r="D333" s="185"/>
      <c r="E333" s="215"/>
      <c r="F333" s="215"/>
      <c r="G333" s="215"/>
      <c r="H333" s="215"/>
      <c r="I333" s="274"/>
      <c r="J333" s="215"/>
      <c r="K333" s="82"/>
    </row>
    <row r="334" spans="1:11">
      <c r="A334" s="4"/>
      <c r="B334" s="8"/>
      <c r="C334" s="15"/>
      <c r="D334" s="185"/>
      <c r="E334" s="215"/>
      <c r="F334" s="215"/>
      <c r="G334" s="215"/>
      <c r="H334" s="215"/>
      <c r="I334" s="274"/>
      <c r="J334" s="215"/>
      <c r="K334" s="82"/>
    </row>
    <row r="335" spans="1:11">
      <c r="A335" s="4"/>
      <c r="B335" s="8"/>
      <c r="C335" s="15"/>
      <c r="D335" s="185"/>
      <c r="E335" s="215"/>
      <c r="F335" s="215"/>
      <c r="G335" s="215"/>
      <c r="H335" s="215"/>
      <c r="I335" s="274"/>
      <c r="J335" s="215"/>
      <c r="K335" s="82"/>
    </row>
    <row r="336" spans="1:11">
      <c r="A336" s="4"/>
      <c r="B336" s="8"/>
      <c r="C336" s="15"/>
      <c r="D336" s="185"/>
      <c r="E336" s="215"/>
      <c r="F336" s="215"/>
      <c r="G336" s="215"/>
      <c r="H336" s="215"/>
      <c r="I336" s="274"/>
      <c r="J336" s="215"/>
      <c r="K336" s="82"/>
    </row>
    <row r="337" spans="1:11">
      <c r="A337" s="4"/>
      <c r="B337" s="8"/>
      <c r="C337" s="15"/>
      <c r="D337" s="185"/>
      <c r="E337" s="215"/>
      <c r="F337" s="215"/>
      <c r="G337" s="215"/>
      <c r="H337" s="215"/>
      <c r="I337" s="274"/>
      <c r="J337" s="215"/>
      <c r="K337" s="82"/>
    </row>
    <row r="338" spans="1:11">
      <c r="A338" s="4"/>
      <c r="B338" s="8"/>
      <c r="C338" s="15"/>
      <c r="D338" s="185"/>
      <c r="E338" s="215"/>
      <c r="F338" s="215"/>
      <c r="G338" s="215"/>
      <c r="H338" s="215"/>
      <c r="I338" s="274"/>
      <c r="J338" s="215"/>
      <c r="K338" s="82"/>
    </row>
    <row r="339" spans="1:11">
      <c r="A339" s="4"/>
      <c r="B339" s="8"/>
      <c r="C339" s="15"/>
      <c r="D339" s="185"/>
      <c r="E339" s="215"/>
      <c r="F339" s="215"/>
      <c r="G339" s="215"/>
      <c r="H339" s="215"/>
      <c r="I339" s="274"/>
      <c r="J339" s="215"/>
      <c r="K339" s="82"/>
    </row>
    <row r="340" spans="1:11">
      <c r="A340" s="4"/>
      <c r="B340" s="8"/>
      <c r="C340" s="15"/>
      <c r="D340" s="185"/>
      <c r="E340" s="215"/>
      <c r="F340" s="215"/>
      <c r="G340" s="215"/>
      <c r="H340" s="215"/>
      <c r="I340" s="274"/>
      <c r="J340" s="215"/>
      <c r="K340" s="82"/>
    </row>
    <row r="341" spans="1:11">
      <c r="A341" s="4"/>
      <c r="B341" s="8"/>
      <c r="C341" s="15"/>
      <c r="D341" s="185"/>
      <c r="E341" s="215"/>
      <c r="F341" s="215"/>
      <c r="G341" s="215"/>
      <c r="H341" s="215"/>
      <c r="I341" s="274"/>
      <c r="J341" s="215"/>
      <c r="K341" s="82"/>
    </row>
    <row r="342" spans="1:11">
      <c r="A342" s="4"/>
      <c r="B342" s="8"/>
      <c r="C342" s="15"/>
      <c r="D342" s="185"/>
      <c r="E342" s="215"/>
      <c r="F342" s="215"/>
      <c r="G342" s="215"/>
      <c r="H342" s="215"/>
      <c r="I342" s="274"/>
      <c r="J342" s="215"/>
      <c r="K342" s="82"/>
    </row>
    <row r="343" spans="1:11">
      <c r="A343" s="4"/>
      <c r="B343" s="8"/>
      <c r="C343" s="15"/>
      <c r="D343" s="185"/>
      <c r="E343" s="215"/>
      <c r="F343" s="215"/>
      <c r="G343" s="215"/>
      <c r="H343" s="215"/>
      <c r="I343" s="274"/>
      <c r="J343" s="215"/>
      <c r="K343" s="82"/>
    </row>
    <row r="344" spans="1:11">
      <c r="A344" s="4"/>
      <c r="B344" s="8"/>
      <c r="C344" s="15"/>
      <c r="D344" s="185"/>
      <c r="E344" s="215"/>
      <c r="F344" s="215"/>
      <c r="G344" s="215"/>
      <c r="H344" s="215"/>
      <c r="I344" s="274"/>
      <c r="J344" s="215"/>
      <c r="K344" s="82"/>
    </row>
    <row r="345" spans="1:11">
      <c r="A345" s="4"/>
      <c r="B345" s="8"/>
      <c r="C345" s="15"/>
      <c r="D345" s="185"/>
      <c r="E345" s="215"/>
      <c r="F345" s="215"/>
      <c r="G345" s="215"/>
      <c r="H345" s="215"/>
      <c r="I345" s="274"/>
      <c r="J345" s="215"/>
      <c r="K345" s="82"/>
    </row>
    <row r="346" spans="1:11">
      <c r="A346" s="4"/>
      <c r="B346" s="8"/>
      <c r="C346" s="15"/>
      <c r="D346" s="185"/>
      <c r="E346" s="215"/>
      <c r="F346" s="215"/>
      <c r="G346" s="215"/>
      <c r="H346" s="215"/>
      <c r="I346" s="274"/>
      <c r="J346" s="215"/>
      <c r="K346" s="82"/>
    </row>
    <row r="347" spans="1:11">
      <c r="A347" s="4"/>
      <c r="B347" s="8"/>
      <c r="C347" s="15"/>
      <c r="D347" s="185"/>
      <c r="E347" s="215"/>
      <c r="F347" s="215"/>
      <c r="G347" s="215"/>
      <c r="H347" s="215"/>
      <c r="I347" s="274"/>
      <c r="J347" s="215"/>
      <c r="K347" s="82"/>
    </row>
    <row r="348" spans="1:11">
      <c r="A348" s="4"/>
      <c r="B348" s="8"/>
      <c r="C348" s="15"/>
      <c r="D348" s="185"/>
      <c r="E348" s="215"/>
      <c r="F348" s="215"/>
      <c r="G348" s="215"/>
      <c r="H348" s="215"/>
      <c r="I348" s="274"/>
      <c r="J348" s="215"/>
      <c r="K348" s="82"/>
    </row>
    <row r="349" spans="1:11">
      <c r="A349" s="4"/>
      <c r="B349" s="8"/>
      <c r="C349" s="15"/>
      <c r="D349" s="185"/>
      <c r="E349" s="215"/>
      <c r="F349" s="215"/>
      <c r="G349" s="215"/>
      <c r="H349" s="215"/>
      <c r="I349" s="274"/>
      <c r="J349" s="215"/>
      <c r="K349" s="82"/>
    </row>
    <row r="350" spans="1:11">
      <c r="A350" s="4"/>
      <c r="B350" s="8"/>
      <c r="C350" s="15"/>
      <c r="D350" s="185"/>
      <c r="E350" s="215"/>
      <c r="F350" s="215"/>
      <c r="G350" s="215"/>
      <c r="H350" s="215"/>
      <c r="I350" s="274"/>
      <c r="J350" s="215"/>
      <c r="K350" s="82"/>
    </row>
    <row r="351" spans="1:11">
      <c r="A351" s="4"/>
      <c r="B351" s="8"/>
      <c r="C351" s="15"/>
      <c r="D351" s="185"/>
      <c r="E351" s="215"/>
      <c r="F351" s="215"/>
      <c r="G351" s="215"/>
      <c r="H351" s="215"/>
      <c r="I351" s="274"/>
      <c r="J351" s="215"/>
      <c r="K351" s="82"/>
    </row>
    <row r="352" spans="1:11">
      <c r="A352" s="4"/>
      <c r="B352" s="8"/>
      <c r="C352" s="15"/>
      <c r="D352" s="185"/>
      <c r="E352" s="215"/>
      <c r="F352" s="215"/>
      <c r="G352" s="215"/>
      <c r="H352" s="215"/>
      <c r="I352" s="274"/>
      <c r="J352" s="215"/>
      <c r="K352" s="82"/>
    </row>
    <row r="353" spans="1:11">
      <c r="A353" s="4"/>
      <c r="B353" s="8"/>
      <c r="C353" s="15"/>
      <c r="D353" s="185"/>
      <c r="E353" s="215"/>
      <c r="F353" s="215"/>
      <c r="G353" s="215"/>
      <c r="H353" s="215"/>
      <c r="I353" s="274"/>
      <c r="J353" s="215"/>
      <c r="K353" s="82"/>
    </row>
    <row r="354" spans="1:11">
      <c r="A354" s="4"/>
      <c r="B354" s="8"/>
      <c r="C354" s="15"/>
      <c r="D354" s="185"/>
      <c r="E354" s="215"/>
      <c r="F354" s="215"/>
      <c r="G354" s="215"/>
      <c r="H354" s="215"/>
      <c r="I354" s="274"/>
      <c r="J354" s="215"/>
      <c r="K354" s="82"/>
    </row>
    <row r="355" spans="1:11">
      <c r="A355" s="4"/>
      <c r="B355" s="8"/>
      <c r="C355" s="15"/>
      <c r="D355" s="185"/>
      <c r="E355" s="215"/>
      <c r="F355" s="215"/>
      <c r="G355" s="215"/>
      <c r="H355" s="215"/>
      <c r="I355" s="274"/>
      <c r="J355" s="215"/>
      <c r="K355" s="82"/>
    </row>
    <row r="356" spans="1:11">
      <c r="A356" s="4"/>
      <c r="B356" s="8"/>
      <c r="C356" s="15"/>
      <c r="D356" s="185"/>
      <c r="E356" s="215"/>
      <c r="F356" s="215"/>
      <c r="G356" s="215"/>
      <c r="H356" s="215"/>
      <c r="I356" s="274"/>
      <c r="J356" s="215"/>
      <c r="K356" s="82"/>
    </row>
    <row r="357" spans="1:11">
      <c r="A357" s="4"/>
      <c r="B357" s="8"/>
      <c r="C357" s="15"/>
      <c r="D357" s="185"/>
      <c r="E357" s="215"/>
      <c r="F357" s="215"/>
      <c r="G357" s="215"/>
      <c r="H357" s="215"/>
      <c r="I357" s="274"/>
      <c r="J357" s="215"/>
      <c r="K357" s="82"/>
    </row>
    <row r="358" spans="1:11">
      <c r="A358" s="4"/>
      <c r="B358" s="8"/>
      <c r="C358" s="15"/>
      <c r="D358" s="185"/>
      <c r="E358" s="215"/>
      <c r="F358" s="215"/>
      <c r="G358" s="215"/>
      <c r="H358" s="215"/>
      <c r="I358" s="274"/>
      <c r="J358" s="215"/>
      <c r="K358" s="82"/>
    </row>
    <row r="359" spans="1:11">
      <c r="A359" s="4"/>
      <c r="B359" s="8"/>
      <c r="C359" s="15"/>
      <c r="D359" s="185"/>
      <c r="E359" s="215"/>
      <c r="F359" s="215"/>
      <c r="G359" s="215"/>
      <c r="H359" s="215"/>
      <c r="I359" s="274"/>
      <c r="J359" s="215"/>
      <c r="K359" s="82"/>
    </row>
    <row r="360" spans="1:11">
      <c r="A360" s="4"/>
      <c r="B360" s="8"/>
      <c r="C360" s="15"/>
      <c r="D360" s="185"/>
      <c r="E360" s="215"/>
      <c r="F360" s="215"/>
      <c r="G360" s="215"/>
      <c r="H360" s="215"/>
      <c r="I360" s="274"/>
      <c r="J360" s="215"/>
      <c r="K360" s="82"/>
    </row>
    <row r="361" spans="1:11">
      <c r="A361" s="4"/>
      <c r="B361" s="8"/>
      <c r="C361" s="15"/>
      <c r="D361" s="185"/>
      <c r="E361" s="215"/>
      <c r="F361" s="215"/>
      <c r="G361" s="215"/>
      <c r="H361" s="215"/>
      <c r="I361" s="274"/>
      <c r="J361" s="215"/>
      <c r="K361" s="82"/>
    </row>
    <row r="362" spans="1:11">
      <c r="A362" s="4"/>
      <c r="B362" s="8"/>
      <c r="C362" s="15"/>
      <c r="D362" s="185"/>
      <c r="E362" s="215"/>
      <c r="F362" s="215"/>
      <c r="G362" s="215"/>
      <c r="H362" s="215"/>
      <c r="I362" s="274"/>
      <c r="J362" s="215"/>
      <c r="K362" s="82"/>
    </row>
    <row r="363" spans="1:11">
      <c r="A363" s="4"/>
      <c r="B363" s="8"/>
      <c r="C363" s="15"/>
      <c r="D363" s="185"/>
      <c r="E363" s="215"/>
      <c r="F363" s="215"/>
      <c r="G363" s="215"/>
      <c r="H363" s="215"/>
      <c r="I363" s="274"/>
      <c r="J363" s="215"/>
      <c r="K363" s="82"/>
    </row>
    <row r="364" spans="1:11">
      <c r="A364" s="4"/>
      <c r="B364" s="8"/>
      <c r="C364" s="15"/>
      <c r="D364" s="185"/>
      <c r="E364" s="215"/>
      <c r="F364" s="215"/>
      <c r="G364" s="215"/>
      <c r="H364" s="215"/>
      <c r="I364" s="274"/>
      <c r="J364" s="215"/>
      <c r="K364" s="82"/>
    </row>
    <row r="365" spans="1:11">
      <c r="A365" s="4"/>
      <c r="B365" s="8"/>
      <c r="C365" s="15"/>
      <c r="D365" s="185"/>
      <c r="E365" s="215"/>
      <c r="F365" s="215"/>
      <c r="G365" s="215"/>
      <c r="H365" s="215"/>
      <c r="I365" s="274"/>
      <c r="J365" s="215"/>
      <c r="K365" s="82"/>
    </row>
    <row r="366" spans="1:11">
      <c r="A366" s="4"/>
      <c r="B366" s="8"/>
      <c r="C366" s="15"/>
      <c r="D366" s="185"/>
      <c r="E366" s="215"/>
      <c r="F366" s="215"/>
      <c r="G366" s="215"/>
      <c r="H366" s="215"/>
      <c r="I366" s="274"/>
      <c r="J366" s="215"/>
      <c r="K366" s="82"/>
    </row>
    <row r="367" spans="1:11">
      <c r="A367" s="4"/>
      <c r="B367" s="8"/>
      <c r="C367" s="15"/>
      <c r="D367" s="185"/>
      <c r="E367" s="215"/>
      <c r="F367" s="215"/>
      <c r="G367" s="215"/>
      <c r="H367" s="215"/>
      <c r="I367" s="274"/>
      <c r="J367" s="215"/>
      <c r="K367" s="82"/>
    </row>
    <row r="368" spans="1:11">
      <c r="A368" s="4"/>
      <c r="B368" s="8"/>
      <c r="C368" s="15"/>
      <c r="D368" s="185"/>
      <c r="E368" s="215"/>
      <c r="F368" s="215"/>
      <c r="G368" s="215"/>
      <c r="H368" s="215"/>
      <c r="I368" s="274"/>
      <c r="J368" s="215"/>
      <c r="K368" s="82"/>
    </row>
    <row r="369" spans="1:11">
      <c r="A369" s="4"/>
      <c r="B369" s="8"/>
      <c r="C369" s="15"/>
      <c r="D369" s="185"/>
      <c r="E369" s="215"/>
      <c r="F369" s="215"/>
      <c r="G369" s="215"/>
      <c r="H369" s="215"/>
      <c r="I369" s="274"/>
      <c r="J369" s="215"/>
      <c r="K369" s="82"/>
    </row>
    <row r="370" spans="1:11">
      <c r="A370" s="4"/>
      <c r="B370" s="8"/>
      <c r="C370" s="15"/>
      <c r="D370" s="185"/>
      <c r="E370" s="215"/>
      <c r="F370" s="215"/>
      <c r="G370" s="215"/>
      <c r="H370" s="215"/>
      <c r="I370" s="274"/>
      <c r="J370" s="215"/>
      <c r="K370" s="82"/>
    </row>
    <row r="371" spans="1:11">
      <c r="A371" s="4"/>
      <c r="B371" s="8"/>
      <c r="C371" s="15"/>
      <c r="D371" s="185"/>
      <c r="E371" s="215"/>
      <c r="F371" s="215"/>
      <c r="G371" s="215"/>
      <c r="H371" s="215"/>
      <c r="I371" s="274"/>
      <c r="J371" s="215"/>
      <c r="K371" s="82"/>
    </row>
    <row r="372" spans="1:11">
      <c r="A372" s="4"/>
      <c r="B372" s="8"/>
      <c r="C372" s="15"/>
      <c r="D372" s="185"/>
      <c r="E372" s="215"/>
      <c r="F372" s="215"/>
      <c r="G372" s="215"/>
      <c r="H372" s="215"/>
      <c r="I372" s="274"/>
      <c r="J372" s="215"/>
      <c r="K372" s="82"/>
    </row>
    <row r="373" spans="1:11">
      <c r="A373" s="4"/>
      <c r="B373" s="8"/>
      <c r="C373" s="15"/>
      <c r="D373" s="185"/>
      <c r="E373" s="215"/>
      <c r="F373" s="215"/>
      <c r="G373" s="215"/>
      <c r="H373" s="215"/>
      <c r="I373" s="274"/>
      <c r="J373" s="215"/>
      <c r="K373" s="82"/>
    </row>
    <row r="374" spans="1:11">
      <c r="A374" s="4"/>
      <c r="B374" s="8"/>
      <c r="C374" s="15"/>
      <c r="D374" s="185"/>
      <c r="E374" s="215"/>
      <c r="F374" s="215"/>
      <c r="G374" s="215"/>
      <c r="H374" s="215"/>
      <c r="I374" s="274"/>
      <c r="J374" s="215"/>
      <c r="K374" s="82"/>
    </row>
    <row r="375" spans="1:11">
      <c r="A375" s="4"/>
      <c r="B375" s="8"/>
      <c r="C375" s="15"/>
      <c r="D375" s="185"/>
      <c r="E375" s="215"/>
      <c r="F375" s="215"/>
      <c r="G375" s="215"/>
      <c r="H375" s="215"/>
      <c r="I375" s="274"/>
      <c r="J375" s="215"/>
      <c r="K375" s="82"/>
    </row>
    <row r="376" spans="1:11">
      <c r="A376" s="4"/>
      <c r="B376" s="8"/>
      <c r="C376" s="15"/>
      <c r="D376" s="185"/>
      <c r="E376" s="215"/>
      <c r="F376" s="215"/>
      <c r="G376" s="215"/>
      <c r="H376" s="215"/>
      <c r="I376" s="274"/>
      <c r="J376" s="215"/>
      <c r="K376" s="82"/>
    </row>
    <row r="377" spans="1:11">
      <c r="A377" s="4"/>
      <c r="B377" s="8"/>
      <c r="C377" s="15"/>
      <c r="D377" s="185"/>
      <c r="E377" s="215"/>
      <c r="F377" s="215"/>
      <c r="G377" s="215"/>
      <c r="H377" s="215"/>
      <c r="I377" s="274"/>
      <c r="J377" s="215"/>
      <c r="K377" s="82"/>
    </row>
    <row r="378" spans="1:11">
      <c r="A378" s="4"/>
      <c r="B378" s="8"/>
      <c r="C378" s="15"/>
      <c r="D378" s="185"/>
      <c r="E378" s="215"/>
      <c r="F378" s="215"/>
      <c r="G378" s="215"/>
      <c r="H378" s="215"/>
      <c r="I378" s="274"/>
      <c r="J378" s="215"/>
      <c r="K378" s="82"/>
    </row>
    <row r="379" spans="1:11">
      <c r="A379" s="4"/>
      <c r="B379" s="8"/>
      <c r="C379" s="15"/>
      <c r="D379" s="185"/>
      <c r="E379" s="215"/>
      <c r="F379" s="215"/>
      <c r="G379" s="215"/>
      <c r="H379" s="215"/>
      <c r="I379" s="274"/>
      <c r="J379" s="215"/>
      <c r="K379" s="82"/>
    </row>
    <row r="380" spans="1:11">
      <c r="A380" s="4"/>
      <c r="B380" s="8"/>
      <c r="C380" s="15"/>
      <c r="D380" s="185"/>
      <c r="E380" s="215"/>
      <c r="F380" s="215"/>
      <c r="G380" s="215"/>
      <c r="H380" s="215"/>
      <c r="I380" s="274"/>
      <c r="J380" s="215"/>
      <c r="K380" s="82"/>
    </row>
    <row r="381" spans="1:11">
      <c r="A381" s="4"/>
      <c r="B381" s="8"/>
      <c r="C381" s="15"/>
      <c r="D381" s="185"/>
      <c r="E381" s="215"/>
      <c r="F381" s="215"/>
      <c r="G381" s="215"/>
      <c r="H381" s="215"/>
      <c r="I381" s="274"/>
      <c r="J381" s="215"/>
      <c r="K381" s="82"/>
    </row>
    <row r="382" spans="1:11">
      <c r="A382" s="4"/>
      <c r="B382" s="8"/>
      <c r="C382" s="15"/>
      <c r="D382" s="185"/>
      <c r="E382" s="215"/>
      <c r="F382" s="215"/>
      <c r="G382" s="215"/>
      <c r="H382" s="215"/>
      <c r="I382" s="274"/>
      <c r="J382" s="215"/>
      <c r="K382" s="82"/>
    </row>
    <row r="383" spans="1:11">
      <c r="A383" s="4"/>
      <c r="B383" s="8"/>
      <c r="C383" s="15"/>
      <c r="D383" s="185"/>
      <c r="E383" s="215"/>
      <c r="F383" s="215"/>
      <c r="G383" s="215"/>
      <c r="H383" s="215"/>
      <c r="I383" s="274"/>
      <c r="J383" s="215"/>
      <c r="K383" s="82"/>
    </row>
    <row r="384" spans="1:11">
      <c r="A384" s="4"/>
      <c r="B384" s="8"/>
      <c r="C384" s="15"/>
      <c r="D384" s="185"/>
      <c r="E384" s="215"/>
      <c r="F384" s="215"/>
      <c r="G384" s="215"/>
      <c r="H384" s="215"/>
      <c r="I384" s="274"/>
      <c r="J384" s="215"/>
      <c r="K384" s="82"/>
    </row>
    <row r="385" spans="1:11">
      <c r="A385" s="4"/>
      <c r="B385" s="8"/>
      <c r="C385" s="15"/>
      <c r="D385" s="185"/>
      <c r="E385" s="215"/>
      <c r="F385" s="215"/>
      <c r="G385" s="215"/>
      <c r="H385" s="215"/>
      <c r="I385" s="274"/>
      <c r="J385" s="215"/>
      <c r="K385" s="82"/>
    </row>
    <row r="386" spans="1:11">
      <c r="A386" s="4"/>
      <c r="B386" s="8"/>
      <c r="C386" s="15"/>
      <c r="D386" s="185"/>
      <c r="E386" s="215"/>
      <c r="F386" s="215"/>
      <c r="G386" s="215"/>
      <c r="H386" s="215"/>
      <c r="I386" s="274"/>
      <c r="J386" s="215"/>
      <c r="K386" s="82"/>
    </row>
    <row r="387" spans="1:11">
      <c r="A387" s="4"/>
      <c r="B387" s="8"/>
      <c r="C387" s="15"/>
      <c r="D387" s="185"/>
      <c r="E387" s="215"/>
      <c r="F387" s="215"/>
      <c r="G387" s="215"/>
      <c r="H387" s="215"/>
      <c r="I387" s="274"/>
      <c r="J387" s="215"/>
      <c r="K387" s="82"/>
    </row>
    <row r="388" spans="1:11">
      <c r="A388" s="4"/>
      <c r="B388" s="8"/>
      <c r="C388" s="15"/>
      <c r="D388" s="185"/>
      <c r="E388" s="215"/>
      <c r="F388" s="215"/>
      <c r="G388" s="215"/>
      <c r="H388" s="215"/>
      <c r="I388" s="274"/>
      <c r="J388" s="215"/>
      <c r="K388" s="82"/>
    </row>
    <row r="389" spans="1:11">
      <c r="A389" s="4"/>
      <c r="B389" s="8"/>
      <c r="C389" s="15"/>
      <c r="D389" s="185"/>
      <c r="E389" s="215"/>
      <c r="F389" s="215"/>
      <c r="G389" s="215"/>
      <c r="H389" s="215"/>
      <c r="I389" s="274"/>
      <c r="J389" s="215"/>
      <c r="K389" s="82"/>
    </row>
    <row r="390" spans="1:11">
      <c r="A390" s="4"/>
      <c r="B390" s="8"/>
      <c r="C390" s="15"/>
      <c r="D390" s="185"/>
      <c r="E390" s="215"/>
      <c r="F390" s="215"/>
      <c r="G390" s="215"/>
      <c r="H390" s="215"/>
      <c r="I390" s="274"/>
      <c r="J390" s="215"/>
      <c r="K390" s="82"/>
    </row>
    <row r="391" spans="1:11">
      <c r="A391" s="4"/>
      <c r="B391" s="8"/>
      <c r="C391" s="15"/>
      <c r="D391" s="185"/>
      <c r="E391" s="215"/>
      <c r="F391" s="215"/>
      <c r="G391" s="215"/>
      <c r="H391" s="215"/>
      <c r="I391" s="274"/>
      <c r="J391" s="215"/>
      <c r="K391" s="82"/>
    </row>
    <row r="392" spans="1:11">
      <c r="A392" s="4"/>
      <c r="B392" s="8"/>
      <c r="C392" s="15"/>
      <c r="D392" s="185"/>
      <c r="E392" s="215"/>
      <c r="F392" s="215"/>
      <c r="G392" s="215"/>
      <c r="H392" s="215"/>
      <c r="I392" s="274"/>
      <c r="J392" s="215"/>
      <c r="K392" s="82"/>
    </row>
    <row r="393" spans="1:11">
      <c r="A393" s="4"/>
      <c r="B393" s="8"/>
      <c r="C393" s="15"/>
      <c r="D393" s="185"/>
      <c r="E393" s="215"/>
      <c r="F393" s="215"/>
      <c r="G393" s="215"/>
      <c r="H393" s="215"/>
      <c r="I393" s="274"/>
      <c r="J393" s="215"/>
      <c r="K393" s="82"/>
    </row>
    <row r="394" spans="1:11">
      <c r="A394" s="4"/>
      <c r="B394" s="8"/>
      <c r="C394" s="15"/>
      <c r="D394" s="185"/>
      <c r="E394" s="215"/>
      <c r="F394" s="215"/>
      <c r="G394" s="215"/>
      <c r="H394" s="215"/>
      <c r="I394" s="274"/>
      <c r="J394" s="215"/>
      <c r="K394" s="82"/>
    </row>
    <row r="395" spans="1:11">
      <c r="A395" s="4"/>
      <c r="B395" s="8"/>
      <c r="C395" s="15"/>
      <c r="D395" s="185"/>
      <c r="E395" s="215"/>
      <c r="F395" s="215"/>
      <c r="G395" s="215"/>
      <c r="H395" s="215"/>
      <c r="I395" s="274"/>
      <c r="J395" s="215"/>
      <c r="K395" s="82"/>
    </row>
    <row r="396" spans="1:11">
      <c r="A396" s="4"/>
      <c r="B396" s="8"/>
      <c r="C396" s="15"/>
      <c r="D396" s="185"/>
      <c r="E396" s="215"/>
      <c r="F396" s="215"/>
      <c r="G396" s="215"/>
      <c r="H396" s="215"/>
      <c r="I396" s="274"/>
      <c r="J396" s="215"/>
      <c r="K396" s="82"/>
    </row>
    <row r="397" spans="1:11">
      <c r="A397" s="4"/>
      <c r="B397" s="8"/>
      <c r="C397" s="15"/>
      <c r="D397" s="185"/>
      <c r="E397" s="215"/>
      <c r="F397" s="215"/>
      <c r="G397" s="215"/>
      <c r="H397" s="215"/>
      <c r="I397" s="274"/>
      <c r="J397" s="215"/>
      <c r="K397" s="82"/>
    </row>
    <row r="398" spans="1:11">
      <c r="A398" s="4"/>
      <c r="B398" s="8"/>
      <c r="C398" s="15"/>
      <c r="D398" s="185"/>
      <c r="E398" s="215"/>
      <c r="F398" s="215"/>
      <c r="G398" s="215"/>
      <c r="H398" s="215"/>
      <c r="I398" s="274"/>
      <c r="J398" s="215"/>
      <c r="K398" s="82"/>
    </row>
    <row r="399" spans="1:11">
      <c r="A399" s="4"/>
      <c r="B399" s="8"/>
      <c r="C399" s="15"/>
      <c r="D399" s="185"/>
      <c r="E399" s="215"/>
      <c r="F399" s="215"/>
      <c r="G399" s="215"/>
      <c r="H399" s="215"/>
      <c r="I399" s="274"/>
      <c r="J399" s="215"/>
      <c r="K399" s="82"/>
    </row>
    <row r="400" spans="1:11">
      <c r="A400" s="4"/>
      <c r="B400" s="8"/>
      <c r="C400" s="15"/>
      <c r="D400" s="185"/>
      <c r="E400" s="215"/>
      <c r="F400" s="215"/>
      <c r="G400" s="215"/>
      <c r="H400" s="215"/>
      <c r="I400" s="274"/>
      <c r="J400" s="215"/>
      <c r="K400" s="82"/>
    </row>
    <row r="401" spans="1:11">
      <c r="A401" s="4"/>
      <c r="B401" s="8"/>
      <c r="C401" s="15"/>
      <c r="D401" s="185"/>
      <c r="E401" s="215"/>
      <c r="F401" s="215"/>
      <c r="G401" s="215"/>
      <c r="H401" s="215"/>
      <c r="I401" s="274"/>
      <c r="J401" s="215"/>
      <c r="K401" s="82"/>
    </row>
    <row r="402" spans="1:11">
      <c r="A402" s="4"/>
      <c r="B402" s="8"/>
      <c r="C402" s="15"/>
      <c r="D402" s="185"/>
      <c r="E402" s="215"/>
      <c r="F402" s="215"/>
      <c r="G402" s="215"/>
      <c r="H402" s="215"/>
      <c r="I402" s="274"/>
      <c r="J402" s="215"/>
      <c r="K402" s="82"/>
    </row>
    <row r="403" spans="1:11">
      <c r="A403" s="4"/>
      <c r="B403" s="8"/>
      <c r="C403" s="15"/>
      <c r="D403" s="185"/>
      <c r="E403" s="215"/>
      <c r="F403" s="215"/>
      <c r="G403" s="215"/>
      <c r="H403" s="215"/>
      <c r="I403" s="274"/>
      <c r="J403" s="215"/>
      <c r="K403" s="82"/>
    </row>
    <row r="404" spans="1:11">
      <c r="A404" s="4"/>
      <c r="B404" s="8"/>
      <c r="C404" s="15"/>
      <c r="D404" s="185"/>
      <c r="E404" s="215"/>
      <c r="F404" s="215"/>
      <c r="G404" s="215"/>
      <c r="H404" s="215"/>
      <c r="I404" s="274"/>
      <c r="J404" s="215"/>
      <c r="K404" s="82"/>
    </row>
    <row r="405" spans="1:11">
      <c r="A405" s="4"/>
      <c r="B405" s="8"/>
      <c r="C405" s="15"/>
      <c r="D405" s="185"/>
      <c r="E405" s="215"/>
      <c r="F405" s="215"/>
      <c r="G405" s="215"/>
      <c r="H405" s="215"/>
      <c r="I405" s="274"/>
      <c r="J405" s="215"/>
      <c r="K405" s="82"/>
    </row>
    <row r="406" spans="1:11">
      <c r="A406" s="4"/>
      <c r="B406" s="8"/>
      <c r="C406" s="15"/>
      <c r="D406" s="185"/>
      <c r="E406" s="215"/>
      <c r="F406" s="215"/>
      <c r="G406" s="215"/>
      <c r="H406" s="215"/>
      <c r="I406" s="274"/>
      <c r="J406" s="215"/>
      <c r="K406" s="82"/>
    </row>
    <row r="407" spans="1:11">
      <c r="A407" s="4"/>
      <c r="B407" s="8"/>
      <c r="C407" s="15"/>
      <c r="D407" s="185"/>
      <c r="E407" s="215"/>
      <c r="F407" s="215"/>
      <c r="G407" s="215"/>
      <c r="H407" s="215"/>
      <c r="I407" s="274"/>
      <c r="J407" s="215"/>
      <c r="K407" s="82"/>
    </row>
    <row r="408" spans="1:11">
      <c r="A408" s="4"/>
      <c r="B408" s="8"/>
      <c r="C408" s="15"/>
      <c r="D408" s="185"/>
      <c r="E408" s="215"/>
      <c r="F408" s="215"/>
      <c r="G408" s="215"/>
      <c r="H408" s="215"/>
      <c r="I408" s="274"/>
      <c r="J408" s="215"/>
      <c r="K408" s="82"/>
    </row>
    <row r="409" spans="1:11">
      <c r="A409" s="4"/>
      <c r="B409" s="8"/>
      <c r="C409" s="15"/>
      <c r="D409" s="185"/>
      <c r="E409" s="215"/>
      <c r="F409" s="215"/>
      <c r="G409" s="215"/>
      <c r="H409" s="215"/>
      <c r="I409" s="274"/>
      <c r="J409" s="215"/>
      <c r="K409" s="82"/>
    </row>
    <row r="410" spans="1:11">
      <c r="A410" s="4"/>
      <c r="B410" s="8"/>
      <c r="C410" s="15"/>
      <c r="D410" s="185"/>
      <c r="E410" s="215"/>
      <c r="F410" s="215"/>
      <c r="G410" s="215"/>
      <c r="H410" s="215"/>
      <c r="I410" s="274"/>
      <c r="J410" s="215"/>
      <c r="K410" s="82"/>
    </row>
    <row r="411" spans="1:11">
      <c r="A411" s="4"/>
      <c r="B411" s="8"/>
      <c r="C411" s="15"/>
      <c r="D411" s="185"/>
      <c r="E411" s="215"/>
      <c r="F411" s="215"/>
      <c r="G411" s="215"/>
      <c r="H411" s="215"/>
      <c r="I411" s="274"/>
      <c r="J411" s="215"/>
      <c r="K411" s="82"/>
    </row>
    <row r="412" spans="1:11">
      <c r="A412" s="4"/>
      <c r="B412" s="8"/>
      <c r="C412" s="15"/>
      <c r="D412" s="185"/>
      <c r="E412" s="215"/>
      <c r="F412" s="215"/>
      <c r="G412" s="215"/>
      <c r="H412" s="215"/>
      <c r="I412" s="274"/>
      <c r="J412" s="215"/>
      <c r="K412" s="82"/>
    </row>
    <row r="413" spans="1:11">
      <c r="A413" s="4"/>
      <c r="B413" s="8"/>
      <c r="C413" s="15"/>
      <c r="D413" s="185"/>
      <c r="E413" s="215"/>
      <c r="F413" s="215"/>
      <c r="G413" s="215"/>
      <c r="H413" s="215"/>
      <c r="I413" s="274"/>
      <c r="J413" s="215"/>
      <c r="K413" s="82"/>
    </row>
    <row r="414" spans="1:11">
      <c r="A414" s="4"/>
      <c r="B414" s="8"/>
      <c r="C414" s="15"/>
      <c r="D414" s="185"/>
      <c r="E414" s="215"/>
      <c r="F414" s="215"/>
      <c r="G414" s="215"/>
      <c r="H414" s="215"/>
      <c r="I414" s="274"/>
      <c r="J414" s="215"/>
      <c r="K414" s="82"/>
    </row>
    <row r="415" spans="1:11">
      <c r="A415" s="4"/>
      <c r="B415" s="8"/>
      <c r="C415" s="15"/>
      <c r="D415" s="185"/>
      <c r="E415" s="215"/>
      <c r="F415" s="215"/>
      <c r="G415" s="215"/>
      <c r="H415" s="215"/>
      <c r="I415" s="274"/>
      <c r="J415" s="215"/>
      <c r="K415" s="82"/>
    </row>
    <row r="416" spans="1:11">
      <c r="A416" s="4"/>
      <c r="B416" s="8"/>
      <c r="C416" s="15"/>
      <c r="D416" s="185"/>
      <c r="E416" s="215"/>
      <c r="F416" s="215"/>
      <c r="G416" s="215"/>
      <c r="H416" s="215"/>
      <c r="I416" s="274"/>
      <c r="J416" s="215"/>
      <c r="K416" s="82"/>
    </row>
    <row r="417" spans="1:11">
      <c r="A417" s="4"/>
      <c r="B417" s="8"/>
      <c r="C417" s="15"/>
      <c r="D417" s="185"/>
      <c r="E417" s="215"/>
      <c r="F417" s="215"/>
      <c r="G417" s="215"/>
      <c r="H417" s="215"/>
      <c r="I417" s="274"/>
      <c r="J417" s="215"/>
      <c r="K417" s="82"/>
    </row>
    <row r="418" spans="1:11">
      <c r="A418" s="4"/>
      <c r="B418" s="8"/>
      <c r="C418" s="15"/>
      <c r="D418" s="185"/>
      <c r="E418" s="215"/>
      <c r="F418" s="215"/>
      <c r="G418" s="215"/>
      <c r="H418" s="215"/>
      <c r="I418" s="274"/>
      <c r="J418" s="215"/>
      <c r="K418" s="82"/>
    </row>
    <row r="419" spans="1:11">
      <c r="E419" s="215"/>
      <c r="F419" s="215"/>
      <c r="G419" s="215"/>
      <c r="H419" s="215"/>
    </row>
  </sheetData>
  <phoneticPr fontId="25" type="noConversion"/>
  <pageMargins left="0.31496062992125984" right="0.23622047244094491" top="0.43307086614173229" bottom="0.55118110236220474" header="0.23622047244094491" footer="0.23622047244094491"/>
  <pageSetup paperSize="9" orientation="portrait" r:id="rId1"/>
  <headerFooter alignWithMargins="0">
    <oddFooter>&amp;L&amp;9Public Library Statistics 2012/13&amp;C&amp;9&amp;P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167"/>
  <sheetViews>
    <sheetView zoomScaleNormal="100" workbookViewId="0">
      <pane ySplit="3" topLeftCell="A4" activePane="bottomLeft" state="frozen"/>
      <selection activeCell="E6" sqref="E6"/>
      <selection pane="bottomLeft" activeCell="A15" sqref="A15"/>
    </sheetView>
  </sheetViews>
  <sheetFormatPr defaultRowHeight="12.75"/>
  <cols>
    <col min="1" max="1" width="14.42578125" style="22" customWidth="1"/>
    <col min="2" max="2" width="7.5703125" style="51" customWidth="1"/>
    <col min="3" max="3" width="11.42578125" style="51" customWidth="1"/>
    <col min="4" max="5" width="7.42578125" style="51" customWidth="1"/>
    <col min="6" max="6" width="7.5703125" style="51" customWidth="1"/>
    <col min="7" max="7" width="9.5703125" style="51" customWidth="1"/>
    <col min="8" max="8" width="7.5703125" style="51" customWidth="1"/>
    <col min="9" max="9" width="12.42578125" style="51" customWidth="1"/>
    <col min="10" max="10" width="9.42578125" style="26" customWidth="1"/>
    <col min="11" max="11" width="10.28515625" style="22" bestFit="1" customWidth="1"/>
    <col min="12" max="16384" width="9.140625" style="22"/>
  </cols>
  <sheetData>
    <row r="1" spans="1:12" ht="15">
      <c r="A1" s="40" t="s">
        <v>588</v>
      </c>
    </row>
    <row r="2" spans="1:12" ht="6" customHeight="1">
      <c r="A2" s="40"/>
    </row>
    <row r="3" spans="1:12" ht="27" customHeight="1">
      <c r="B3" s="683" t="s">
        <v>340</v>
      </c>
      <c r="C3" s="684" t="s">
        <v>652</v>
      </c>
      <c r="D3" s="684" t="s">
        <v>653</v>
      </c>
      <c r="E3" s="684" t="s">
        <v>654</v>
      </c>
      <c r="F3" s="684" t="s">
        <v>655</v>
      </c>
      <c r="G3" s="684" t="s">
        <v>656</v>
      </c>
      <c r="H3" s="684" t="s">
        <v>657</v>
      </c>
      <c r="I3" s="652" t="s">
        <v>668</v>
      </c>
      <c r="J3" s="685" t="s">
        <v>62</v>
      </c>
    </row>
    <row r="4" spans="1:12" ht="13.5" customHeight="1">
      <c r="A4" s="4" t="s">
        <v>315</v>
      </c>
      <c r="B4" s="185">
        <v>4473</v>
      </c>
      <c r="C4" s="4">
        <v>104</v>
      </c>
      <c r="D4" s="185">
        <v>12364</v>
      </c>
      <c r="E4" s="4">
        <v>91</v>
      </c>
      <c r="F4" s="185">
        <v>4373</v>
      </c>
      <c r="G4" s="4"/>
      <c r="H4" s="4"/>
      <c r="I4" s="185">
        <v>9186</v>
      </c>
      <c r="J4" s="185">
        <v>30591</v>
      </c>
      <c r="K4" s="117"/>
      <c r="L4" s="117"/>
    </row>
    <row r="5" spans="1:12" ht="13.5" customHeight="1">
      <c r="A5" s="4" t="s">
        <v>424</v>
      </c>
      <c r="B5" s="185">
        <v>1068</v>
      </c>
      <c r="C5" s="4">
        <v>210</v>
      </c>
      <c r="D5" s="185">
        <v>7374</v>
      </c>
      <c r="E5" s="4"/>
      <c r="F5" s="185">
        <v>5809</v>
      </c>
      <c r="G5" s="4"/>
      <c r="H5" s="185">
        <v>1167</v>
      </c>
      <c r="I5" s="185">
        <v>13965</v>
      </c>
      <c r="J5" s="185">
        <v>29593</v>
      </c>
      <c r="K5" s="117"/>
      <c r="L5" s="117"/>
    </row>
    <row r="6" spans="1:12" ht="13.5" customHeight="1">
      <c r="A6" s="4" t="s">
        <v>425</v>
      </c>
      <c r="B6" s="185">
        <v>2371</v>
      </c>
      <c r="C6" s="185">
        <v>2440</v>
      </c>
      <c r="D6" s="185">
        <v>3759</v>
      </c>
      <c r="E6" s="4">
        <v>752</v>
      </c>
      <c r="F6" s="185">
        <v>4304</v>
      </c>
      <c r="G6" s="4"/>
      <c r="H6" s="4">
        <v>852</v>
      </c>
      <c r="I6" s="185">
        <v>9039</v>
      </c>
      <c r="J6" s="185">
        <v>23517</v>
      </c>
      <c r="K6" s="117"/>
      <c r="L6" s="117"/>
    </row>
    <row r="7" spans="1:12" ht="13.5" customHeight="1">
      <c r="A7" s="4" t="s">
        <v>426</v>
      </c>
      <c r="B7" s="185">
        <v>1665</v>
      </c>
      <c r="C7" s="185">
        <v>1301</v>
      </c>
      <c r="D7" s="185">
        <v>2737</v>
      </c>
      <c r="E7" s="4"/>
      <c r="F7" s="185">
        <v>5011</v>
      </c>
      <c r="G7" s="4">
        <v>43</v>
      </c>
      <c r="H7" s="185">
        <v>1339</v>
      </c>
      <c r="I7" s="185">
        <v>11113</v>
      </c>
      <c r="J7" s="185">
        <v>23209</v>
      </c>
      <c r="K7" s="117"/>
      <c r="L7" s="117"/>
    </row>
    <row r="8" spans="1:12" ht="13.5" customHeight="1">
      <c r="A8" s="4" t="s">
        <v>154</v>
      </c>
      <c r="B8" s="185">
        <v>1001</v>
      </c>
      <c r="C8" s="4">
        <v>123</v>
      </c>
      <c r="D8" s="185">
        <v>5674</v>
      </c>
      <c r="E8" s="185">
        <v>1279</v>
      </c>
      <c r="F8" s="185">
        <v>1631</v>
      </c>
      <c r="G8" s="4"/>
      <c r="H8" s="4">
        <v>48</v>
      </c>
      <c r="I8" s="185">
        <v>9096</v>
      </c>
      <c r="J8" s="185">
        <v>18852</v>
      </c>
      <c r="K8" s="117"/>
      <c r="L8" s="117"/>
    </row>
    <row r="9" spans="1:12" ht="13.5" customHeight="1">
      <c r="A9" s="4" t="s">
        <v>316</v>
      </c>
      <c r="B9" s="4">
        <v>93</v>
      </c>
      <c r="C9" s="4"/>
      <c r="D9" s="185">
        <v>1640</v>
      </c>
      <c r="E9" s="4">
        <v>484</v>
      </c>
      <c r="F9" s="4">
        <v>983</v>
      </c>
      <c r="G9" s="4"/>
      <c r="H9" s="4">
        <v>160</v>
      </c>
      <c r="I9" s="185">
        <v>9816</v>
      </c>
      <c r="J9" s="185">
        <v>13176</v>
      </c>
      <c r="K9" s="117"/>
      <c r="L9" s="117"/>
    </row>
    <row r="10" spans="1:12" ht="13.5" customHeight="1">
      <c r="A10" s="4" t="s">
        <v>427</v>
      </c>
      <c r="B10" s="185">
        <v>1540</v>
      </c>
      <c r="C10" s="185">
        <v>1626</v>
      </c>
      <c r="D10" s="185">
        <v>2821</v>
      </c>
      <c r="E10" s="4"/>
      <c r="F10" s="185">
        <v>2648</v>
      </c>
      <c r="G10" s="4"/>
      <c r="H10" s="4">
        <v>809</v>
      </c>
      <c r="I10" s="185">
        <v>9039</v>
      </c>
      <c r="J10" s="185">
        <v>18483</v>
      </c>
      <c r="K10" s="117"/>
      <c r="L10" s="117"/>
    </row>
    <row r="11" spans="1:12" ht="13.5" customHeight="1">
      <c r="A11" s="4" t="s">
        <v>510</v>
      </c>
      <c r="B11" s="185">
        <v>1051</v>
      </c>
      <c r="C11" s="4"/>
      <c r="D11" s="185">
        <v>2626</v>
      </c>
      <c r="E11" s="4">
        <v>18</v>
      </c>
      <c r="F11" s="4">
        <v>76</v>
      </c>
      <c r="G11" s="4"/>
      <c r="H11" s="4"/>
      <c r="I11" s="185">
        <v>8788</v>
      </c>
      <c r="J11" s="185">
        <v>12559</v>
      </c>
      <c r="K11" s="117"/>
      <c r="L11" s="117"/>
    </row>
    <row r="12" spans="1:12" ht="13.5" customHeight="1">
      <c r="A12" s="4" t="s">
        <v>428</v>
      </c>
      <c r="B12" s="185">
        <v>82365</v>
      </c>
      <c r="C12" s="4">
        <v>709</v>
      </c>
      <c r="D12" s="185">
        <v>28407</v>
      </c>
      <c r="E12" s="4">
        <v>625</v>
      </c>
      <c r="F12" s="185">
        <v>362323</v>
      </c>
      <c r="G12" s="185">
        <v>10825</v>
      </c>
      <c r="H12" s="185">
        <v>2650</v>
      </c>
      <c r="I12" s="185">
        <v>15418</v>
      </c>
      <c r="J12" s="185">
        <v>503322</v>
      </c>
      <c r="K12" s="117"/>
      <c r="L12" s="117"/>
    </row>
    <row r="13" spans="1:12" ht="13.5" customHeight="1">
      <c r="A13" s="4" t="s">
        <v>429</v>
      </c>
      <c r="B13" s="185">
        <v>3533</v>
      </c>
      <c r="C13" s="185">
        <v>1137</v>
      </c>
      <c r="D13" s="185">
        <v>3972</v>
      </c>
      <c r="E13" s="4"/>
      <c r="F13" s="185">
        <v>47576</v>
      </c>
      <c r="G13" s="4"/>
      <c r="H13" s="185">
        <v>1115</v>
      </c>
      <c r="I13" s="185">
        <v>21939</v>
      </c>
      <c r="J13" s="185">
        <v>79272</v>
      </c>
      <c r="K13" s="117"/>
      <c r="L13" s="117"/>
    </row>
    <row r="14" spans="1:12" ht="13.5" customHeight="1">
      <c r="A14" s="4" t="s">
        <v>317</v>
      </c>
      <c r="B14" s="4">
        <v>107</v>
      </c>
      <c r="C14" s="4"/>
      <c r="D14" s="185">
        <v>2547</v>
      </c>
      <c r="E14" s="4"/>
      <c r="F14" s="4">
        <v>329</v>
      </c>
      <c r="G14" s="4"/>
      <c r="H14" s="4">
        <v>236</v>
      </c>
      <c r="I14" s="185">
        <v>45388</v>
      </c>
      <c r="J14" s="185">
        <v>48607</v>
      </c>
      <c r="K14" s="117"/>
      <c r="L14" s="117"/>
    </row>
    <row r="15" spans="1:12" ht="22.5">
      <c r="A15" s="696" t="s">
        <v>554</v>
      </c>
      <c r="B15" s="4">
        <v>479</v>
      </c>
      <c r="C15" s="4"/>
      <c r="D15" s="185">
        <v>3647</v>
      </c>
      <c r="E15" s="185">
        <v>2090</v>
      </c>
      <c r="F15" s="4"/>
      <c r="G15" s="4"/>
      <c r="H15" s="4"/>
      <c r="I15" s="185">
        <v>8788</v>
      </c>
      <c r="J15" s="185">
        <v>15004</v>
      </c>
      <c r="K15" s="117"/>
      <c r="L15" s="117"/>
    </row>
    <row r="16" spans="1:12" ht="13.5" customHeight="1">
      <c r="A16" s="4" t="s">
        <v>514</v>
      </c>
      <c r="B16" s="4">
        <v>42</v>
      </c>
      <c r="C16" s="4"/>
      <c r="D16" s="4">
        <v>328</v>
      </c>
      <c r="E16" s="4">
        <v>1</v>
      </c>
      <c r="F16" s="4">
        <v>53</v>
      </c>
      <c r="G16" s="4"/>
      <c r="H16" s="4">
        <v>2</v>
      </c>
      <c r="I16" s="185">
        <v>8788</v>
      </c>
      <c r="J16" s="185">
        <v>9214</v>
      </c>
      <c r="K16" s="117"/>
      <c r="L16" s="117"/>
    </row>
    <row r="17" spans="1:12" ht="13.5" customHeight="1">
      <c r="A17" s="4" t="s">
        <v>516</v>
      </c>
      <c r="B17" s="4">
        <v>265</v>
      </c>
      <c r="C17" s="185">
        <v>1281</v>
      </c>
      <c r="D17" s="185">
        <v>5463</v>
      </c>
      <c r="E17" s="4">
        <v>181</v>
      </c>
      <c r="F17" s="4">
        <v>616</v>
      </c>
      <c r="G17" s="4"/>
      <c r="H17" s="4">
        <v>264</v>
      </c>
      <c r="I17" s="185">
        <v>9020</v>
      </c>
      <c r="J17" s="185">
        <v>17090</v>
      </c>
      <c r="K17" s="117"/>
      <c r="L17" s="117"/>
    </row>
    <row r="18" spans="1:12" ht="13.5" customHeight="1">
      <c r="A18" s="4" t="s">
        <v>430</v>
      </c>
      <c r="B18" s="185">
        <v>10965</v>
      </c>
      <c r="C18" s="185">
        <v>5603</v>
      </c>
      <c r="D18" s="185">
        <v>11523</v>
      </c>
      <c r="E18" s="185">
        <v>2093</v>
      </c>
      <c r="F18" s="185">
        <v>5674</v>
      </c>
      <c r="G18" s="185">
        <v>5877</v>
      </c>
      <c r="H18" s="185">
        <v>3219</v>
      </c>
      <c r="I18" s="185">
        <v>13791</v>
      </c>
      <c r="J18" s="185">
        <v>58745</v>
      </c>
      <c r="K18" s="117"/>
      <c r="L18" s="117"/>
    </row>
    <row r="19" spans="1:12" ht="13.5" customHeight="1">
      <c r="A19" s="4" t="s">
        <v>431</v>
      </c>
      <c r="B19" s="185">
        <v>10763</v>
      </c>
      <c r="C19" s="4"/>
      <c r="D19" s="185">
        <v>11438</v>
      </c>
      <c r="E19" s="4"/>
      <c r="F19" s="185">
        <v>56622</v>
      </c>
      <c r="G19" s="4"/>
      <c r="H19" s="185">
        <v>6676</v>
      </c>
      <c r="I19" s="185">
        <v>16069</v>
      </c>
      <c r="J19" s="185">
        <v>101568</v>
      </c>
      <c r="K19" s="117"/>
      <c r="L19" s="117"/>
    </row>
    <row r="20" spans="1:12" ht="13.5" customHeight="1">
      <c r="A20" s="4" t="s">
        <v>432</v>
      </c>
      <c r="B20" s="185">
        <v>2790</v>
      </c>
      <c r="C20" s="4">
        <v>808</v>
      </c>
      <c r="D20" s="185">
        <v>4902</v>
      </c>
      <c r="E20" s="4"/>
      <c r="F20" s="185">
        <v>3933</v>
      </c>
      <c r="G20" s="4"/>
      <c r="H20" s="4">
        <v>976</v>
      </c>
      <c r="I20" s="185">
        <v>9862</v>
      </c>
      <c r="J20" s="185">
        <v>23271</v>
      </c>
      <c r="K20" s="117"/>
      <c r="L20" s="117"/>
    </row>
    <row r="21" spans="1:12" ht="22.5">
      <c r="A21" s="544" t="s">
        <v>21</v>
      </c>
      <c r="B21" s="185">
        <v>1093</v>
      </c>
      <c r="C21" s="4">
        <v>347</v>
      </c>
      <c r="D21" s="185">
        <v>17384</v>
      </c>
      <c r="E21" s="4">
        <v>732</v>
      </c>
      <c r="F21" s="185">
        <v>2949</v>
      </c>
      <c r="G21" s="185">
        <v>1951</v>
      </c>
      <c r="H21" s="4">
        <v>996</v>
      </c>
      <c r="I21" s="185">
        <v>12651</v>
      </c>
      <c r="J21" s="185">
        <v>38103</v>
      </c>
      <c r="K21" s="117"/>
      <c r="L21" s="117"/>
    </row>
    <row r="22" spans="1:12" ht="13.5" customHeight="1">
      <c r="A22" s="4" t="s">
        <v>433</v>
      </c>
      <c r="B22" s="4">
        <v>875</v>
      </c>
      <c r="C22" s="4">
        <v>170</v>
      </c>
      <c r="D22" s="185">
        <v>5638</v>
      </c>
      <c r="E22" s="4"/>
      <c r="F22" s="4">
        <v>861</v>
      </c>
      <c r="G22" s="4"/>
      <c r="H22" s="185">
        <v>1412</v>
      </c>
      <c r="I22" s="185">
        <v>9816</v>
      </c>
      <c r="J22" s="185">
        <v>18772</v>
      </c>
      <c r="K22" s="117"/>
      <c r="L22" s="117"/>
    </row>
    <row r="23" spans="1:12" ht="13.5" customHeight="1">
      <c r="A23" s="4" t="s">
        <v>434</v>
      </c>
      <c r="B23" s="185">
        <v>7409</v>
      </c>
      <c r="C23" s="185">
        <v>1697</v>
      </c>
      <c r="D23" s="185">
        <v>6203</v>
      </c>
      <c r="E23" s="4">
        <v>674</v>
      </c>
      <c r="F23" s="185">
        <v>3425</v>
      </c>
      <c r="G23" s="185">
        <v>1591</v>
      </c>
      <c r="H23" s="185">
        <v>1275</v>
      </c>
      <c r="I23" s="185">
        <v>19920</v>
      </c>
      <c r="J23" s="185">
        <v>42194</v>
      </c>
      <c r="K23" s="117"/>
      <c r="L23" s="117"/>
    </row>
    <row r="24" spans="1:12" ht="13.5" customHeight="1">
      <c r="A24" s="4" t="s">
        <v>318</v>
      </c>
      <c r="B24" s="185">
        <v>3405</v>
      </c>
      <c r="C24" s="4"/>
      <c r="D24" s="185">
        <v>27339</v>
      </c>
      <c r="E24" s="185">
        <v>2077</v>
      </c>
      <c r="F24" s="185">
        <v>14184</v>
      </c>
      <c r="G24" s="4"/>
      <c r="H24" s="4"/>
      <c r="I24" s="185">
        <v>12048</v>
      </c>
      <c r="J24" s="185">
        <v>59053</v>
      </c>
      <c r="K24" s="117"/>
      <c r="L24" s="117"/>
    </row>
    <row r="25" spans="1:12" ht="22.5">
      <c r="A25" s="544" t="s">
        <v>319</v>
      </c>
      <c r="B25" s="4">
        <v>706</v>
      </c>
      <c r="C25" s="4"/>
      <c r="D25" s="185">
        <v>4278</v>
      </c>
      <c r="E25" s="4"/>
      <c r="F25" s="4"/>
      <c r="G25" s="4"/>
      <c r="H25" s="4">
        <v>14</v>
      </c>
      <c r="I25" s="185">
        <v>9656</v>
      </c>
      <c r="J25" s="185">
        <v>14654</v>
      </c>
      <c r="K25" s="117"/>
      <c r="L25" s="117"/>
    </row>
    <row r="26" spans="1:12" ht="13.5" customHeight="1">
      <c r="A26" s="4" t="s">
        <v>320</v>
      </c>
      <c r="B26" s="185">
        <v>3602</v>
      </c>
      <c r="C26" s="4">
        <v>512</v>
      </c>
      <c r="D26" s="185">
        <v>11846</v>
      </c>
      <c r="E26" s="4">
        <v>799</v>
      </c>
      <c r="F26" s="185">
        <v>11394</v>
      </c>
      <c r="G26" s="4"/>
      <c r="H26" s="4"/>
      <c r="I26" s="185">
        <v>9909</v>
      </c>
      <c r="J26" s="185">
        <v>38062</v>
      </c>
      <c r="K26" s="117"/>
      <c r="L26" s="117"/>
    </row>
    <row r="27" spans="1:12" ht="13.5" customHeight="1">
      <c r="A27" s="4" t="s">
        <v>435</v>
      </c>
      <c r="B27" s="185">
        <v>7579</v>
      </c>
      <c r="C27" s="185">
        <v>1144</v>
      </c>
      <c r="D27" s="185">
        <v>6864</v>
      </c>
      <c r="E27" s="4">
        <v>290</v>
      </c>
      <c r="F27" s="185">
        <v>19072</v>
      </c>
      <c r="G27" s="4"/>
      <c r="H27" s="185">
        <v>2312</v>
      </c>
      <c r="I27" s="185">
        <v>10340</v>
      </c>
      <c r="J27" s="185">
        <v>47601</v>
      </c>
      <c r="K27" s="117"/>
      <c r="L27" s="117"/>
    </row>
    <row r="28" spans="1:12" ht="13.5" customHeight="1">
      <c r="A28" s="4" t="s">
        <v>436</v>
      </c>
      <c r="B28" s="185">
        <v>4483</v>
      </c>
      <c r="C28" s="185">
        <v>1249</v>
      </c>
      <c r="D28" s="185">
        <v>7286</v>
      </c>
      <c r="E28" s="185">
        <v>1092</v>
      </c>
      <c r="F28" s="185">
        <v>9940</v>
      </c>
      <c r="G28" s="4"/>
      <c r="H28" s="185">
        <v>3316</v>
      </c>
      <c r="I28" s="185">
        <v>15941</v>
      </c>
      <c r="J28" s="185">
        <v>43307</v>
      </c>
      <c r="K28" s="117"/>
      <c r="L28" s="117"/>
    </row>
    <row r="29" spans="1:12" ht="13.5" customHeight="1">
      <c r="A29" s="4" t="s">
        <v>437</v>
      </c>
      <c r="B29" s="185">
        <v>2490</v>
      </c>
      <c r="C29" s="4">
        <v>185</v>
      </c>
      <c r="D29" s="185">
        <v>8107</v>
      </c>
      <c r="E29" s="4">
        <v>13</v>
      </c>
      <c r="F29" s="185">
        <v>2693</v>
      </c>
      <c r="G29" s="4">
        <v>410</v>
      </c>
      <c r="H29" s="185">
        <v>2090</v>
      </c>
      <c r="I29" s="185">
        <v>10044</v>
      </c>
      <c r="J29" s="185">
        <v>26032</v>
      </c>
      <c r="K29" s="117"/>
      <c r="L29" s="117"/>
    </row>
    <row r="30" spans="1:12" ht="13.5" customHeight="1">
      <c r="A30" s="4" t="s">
        <v>284</v>
      </c>
      <c r="B30" s="185">
        <v>4787</v>
      </c>
      <c r="C30" s="4">
        <v>16</v>
      </c>
      <c r="D30" s="185">
        <v>11733</v>
      </c>
      <c r="E30" s="4"/>
      <c r="F30" s="185">
        <v>5969</v>
      </c>
      <c r="G30" s="4">
        <v>214</v>
      </c>
      <c r="H30" s="4">
        <v>612</v>
      </c>
      <c r="I30" s="185">
        <v>9818</v>
      </c>
      <c r="J30" s="185">
        <v>33149</v>
      </c>
      <c r="K30" s="117"/>
      <c r="L30" s="117"/>
    </row>
    <row r="31" spans="1:12" ht="13.5" customHeight="1">
      <c r="A31" s="4" t="s">
        <v>285</v>
      </c>
      <c r="B31" s="4">
        <v>70</v>
      </c>
      <c r="C31" s="4">
        <v>18</v>
      </c>
      <c r="D31" s="185">
        <v>1805</v>
      </c>
      <c r="E31" s="4">
        <v>162</v>
      </c>
      <c r="F31" s="185">
        <v>2434</v>
      </c>
      <c r="G31" s="4"/>
      <c r="H31" s="4">
        <v>542</v>
      </c>
      <c r="I31" s="185">
        <v>11118</v>
      </c>
      <c r="J31" s="185">
        <v>16149</v>
      </c>
      <c r="K31" s="117"/>
      <c r="L31" s="117"/>
    </row>
    <row r="32" spans="1:12" ht="13.5" customHeight="1">
      <c r="A32" s="4" t="s">
        <v>172</v>
      </c>
      <c r="B32" s="4">
        <v>568</v>
      </c>
      <c r="C32" s="4"/>
      <c r="D32" s="185">
        <v>4704</v>
      </c>
      <c r="E32" s="4"/>
      <c r="F32" s="4"/>
      <c r="G32" s="4"/>
      <c r="H32" s="4"/>
      <c r="I32" s="185">
        <v>9013</v>
      </c>
      <c r="J32" s="185">
        <v>14285</v>
      </c>
      <c r="K32" s="117"/>
      <c r="L32" s="117"/>
    </row>
    <row r="33" spans="1:12" ht="13.5" customHeight="1">
      <c r="A33" s="4" t="s">
        <v>438</v>
      </c>
      <c r="B33" s="185">
        <v>1064</v>
      </c>
      <c r="C33" s="4">
        <v>328</v>
      </c>
      <c r="D33" s="185">
        <v>3890</v>
      </c>
      <c r="E33" s="4"/>
      <c r="F33" s="4">
        <v>954</v>
      </c>
      <c r="G33" s="4"/>
      <c r="H33" s="185">
        <v>1495</v>
      </c>
      <c r="I33" s="185">
        <v>10917</v>
      </c>
      <c r="J33" s="185">
        <v>18648</v>
      </c>
      <c r="K33" s="117"/>
      <c r="L33" s="117"/>
    </row>
    <row r="34" spans="1:12" ht="13.5" customHeight="1">
      <c r="A34" s="4" t="s">
        <v>439</v>
      </c>
      <c r="B34" s="185">
        <v>29957</v>
      </c>
      <c r="C34" s="4">
        <v>441</v>
      </c>
      <c r="D34" s="185">
        <v>14626</v>
      </c>
      <c r="E34" s="185">
        <v>1537</v>
      </c>
      <c r="F34" s="185">
        <v>17818</v>
      </c>
      <c r="G34" s="185">
        <v>8356</v>
      </c>
      <c r="H34" s="185">
        <v>2884</v>
      </c>
      <c r="I34" s="185">
        <v>18745</v>
      </c>
      <c r="J34" s="185">
        <v>94364</v>
      </c>
      <c r="K34" s="117"/>
      <c r="L34" s="117"/>
    </row>
    <row r="35" spans="1:12" ht="13.5" customHeight="1">
      <c r="A35" s="4" t="s">
        <v>441</v>
      </c>
      <c r="B35" s="185">
        <v>18669</v>
      </c>
      <c r="C35" s="185">
        <v>2142</v>
      </c>
      <c r="D35" s="185">
        <v>11708</v>
      </c>
      <c r="E35" s="4"/>
      <c r="F35" s="185">
        <v>2936</v>
      </c>
      <c r="G35" s="4"/>
      <c r="H35" s="185">
        <v>6801</v>
      </c>
      <c r="I35" s="185">
        <v>21611</v>
      </c>
      <c r="J35" s="185">
        <v>63867</v>
      </c>
      <c r="K35" s="117"/>
      <c r="L35" s="117"/>
    </row>
    <row r="36" spans="1:12" ht="13.5" customHeight="1">
      <c r="A36" s="4" t="s">
        <v>288</v>
      </c>
      <c r="B36" s="185">
        <v>1910</v>
      </c>
      <c r="C36" s="4"/>
      <c r="D36" s="185">
        <v>1032</v>
      </c>
      <c r="E36" s="185">
        <v>3274</v>
      </c>
      <c r="F36" s="4"/>
      <c r="G36" s="4"/>
      <c r="H36" s="4"/>
      <c r="I36" s="185">
        <v>10043</v>
      </c>
      <c r="J36" s="185">
        <v>16259</v>
      </c>
      <c r="K36" s="117"/>
      <c r="L36" s="117"/>
    </row>
    <row r="37" spans="1:12" ht="22.5">
      <c r="A37" s="696" t="s">
        <v>548</v>
      </c>
      <c r="B37" s="185">
        <v>1885</v>
      </c>
      <c r="C37" s="185">
        <v>1621</v>
      </c>
      <c r="D37" s="185">
        <v>3699</v>
      </c>
      <c r="E37" s="4"/>
      <c r="F37" s="185">
        <v>1383</v>
      </c>
      <c r="G37" s="4"/>
      <c r="H37" s="4"/>
      <c r="I37" s="185">
        <v>9947</v>
      </c>
      <c r="J37" s="185">
        <v>18535</v>
      </c>
      <c r="K37" s="117"/>
      <c r="L37" s="117"/>
    </row>
    <row r="38" spans="1:12" ht="13.5" customHeight="1">
      <c r="A38" s="4" t="s">
        <v>149</v>
      </c>
      <c r="B38" s="4">
        <v>306</v>
      </c>
      <c r="C38" s="4">
        <v>140</v>
      </c>
      <c r="D38" s="185">
        <v>2135</v>
      </c>
      <c r="E38" s="4">
        <v>23</v>
      </c>
      <c r="F38" s="4"/>
      <c r="G38" s="4"/>
      <c r="H38" s="4">
        <v>162</v>
      </c>
      <c r="I38" s="185">
        <v>10157</v>
      </c>
      <c r="J38" s="185">
        <v>12923</v>
      </c>
      <c r="K38" s="117"/>
      <c r="L38" s="117"/>
    </row>
    <row r="39" spans="1:12" ht="13.5" customHeight="1">
      <c r="A39" s="4" t="s">
        <v>325</v>
      </c>
      <c r="B39" s="4"/>
      <c r="C39" s="4"/>
      <c r="D39" s="4"/>
      <c r="E39" s="4"/>
      <c r="F39" s="4"/>
      <c r="G39" s="4"/>
      <c r="H39" s="4"/>
      <c r="I39" s="185">
        <v>9013</v>
      </c>
      <c r="J39" s="185">
        <v>9013</v>
      </c>
      <c r="K39" s="117"/>
      <c r="L39" s="117"/>
    </row>
    <row r="40" spans="1:12" ht="13.5" customHeight="1">
      <c r="A40" s="4" t="s">
        <v>295</v>
      </c>
      <c r="B40" s="4">
        <v>191</v>
      </c>
      <c r="C40" s="4"/>
      <c r="D40" s="185">
        <v>1423</v>
      </c>
      <c r="E40" s="4"/>
      <c r="F40" s="4">
        <v>15</v>
      </c>
      <c r="G40" s="4"/>
      <c r="H40" s="4"/>
      <c r="I40" s="185">
        <v>9013</v>
      </c>
      <c r="J40" s="185">
        <v>10642</v>
      </c>
      <c r="K40" s="117"/>
      <c r="L40" s="117"/>
    </row>
    <row r="41" spans="1:12" ht="13.5" customHeight="1">
      <c r="A41" s="4" t="s">
        <v>442</v>
      </c>
      <c r="B41" s="185">
        <v>8587</v>
      </c>
      <c r="C41" s="185">
        <v>1834</v>
      </c>
      <c r="D41" s="185">
        <v>7272</v>
      </c>
      <c r="E41" s="4">
        <v>615</v>
      </c>
      <c r="F41" s="185">
        <v>3389</v>
      </c>
      <c r="G41" s="4">
        <v>426</v>
      </c>
      <c r="H41" s="185">
        <v>3312</v>
      </c>
      <c r="I41" s="185">
        <v>10419</v>
      </c>
      <c r="J41" s="185">
        <v>35854</v>
      </c>
      <c r="K41" s="117"/>
      <c r="L41" s="117"/>
    </row>
    <row r="42" spans="1:12" ht="13.5" customHeight="1">
      <c r="A42" s="4" t="s">
        <v>443</v>
      </c>
      <c r="B42" s="185">
        <v>21470</v>
      </c>
      <c r="C42" s="185">
        <v>1946</v>
      </c>
      <c r="D42" s="185">
        <v>9986</v>
      </c>
      <c r="E42" s="4"/>
      <c r="F42" s="185">
        <v>4038</v>
      </c>
      <c r="G42" s="185">
        <v>5571</v>
      </c>
      <c r="H42" s="4">
        <v>936</v>
      </c>
      <c r="I42" s="185">
        <v>12227</v>
      </c>
      <c r="J42" s="185">
        <v>56174</v>
      </c>
      <c r="K42" s="117"/>
      <c r="L42" s="117"/>
    </row>
    <row r="43" spans="1:12" ht="13.5" customHeight="1">
      <c r="A43" s="4" t="s">
        <v>301</v>
      </c>
      <c r="B43" s="4">
        <v>853</v>
      </c>
      <c r="C43" s="4">
        <v>21</v>
      </c>
      <c r="D43" s="185">
        <v>1518</v>
      </c>
      <c r="E43" s="4">
        <v>354</v>
      </c>
      <c r="F43" s="4">
        <v>83</v>
      </c>
      <c r="G43" s="4"/>
      <c r="H43" s="4"/>
      <c r="I43" s="185">
        <v>9013</v>
      </c>
      <c r="J43" s="185">
        <v>11842</v>
      </c>
      <c r="K43" s="117"/>
      <c r="L43" s="117"/>
    </row>
    <row r="44" spans="1:12" ht="13.5" customHeight="1">
      <c r="A44" s="4" t="s">
        <v>322</v>
      </c>
      <c r="B44" s="4">
        <v>584</v>
      </c>
      <c r="C44" s="4">
        <v>328</v>
      </c>
      <c r="D44" s="185">
        <v>13547</v>
      </c>
      <c r="E44" s="4"/>
      <c r="F44" s="185">
        <v>1414</v>
      </c>
      <c r="G44" s="4"/>
      <c r="H44" s="4">
        <v>463</v>
      </c>
      <c r="I44" s="185">
        <v>9069</v>
      </c>
      <c r="J44" s="185">
        <v>25405</v>
      </c>
      <c r="K44" s="117"/>
      <c r="L44" s="117"/>
    </row>
    <row r="45" spans="1:12" ht="13.5" customHeight="1">
      <c r="A45" s="4" t="s">
        <v>444</v>
      </c>
      <c r="B45" s="185">
        <v>5488</v>
      </c>
      <c r="C45" s="185">
        <v>3452</v>
      </c>
      <c r="D45" s="185">
        <v>5717</v>
      </c>
      <c r="E45" s="4"/>
      <c r="F45" s="185">
        <v>10672</v>
      </c>
      <c r="G45" s="4"/>
      <c r="H45" s="185">
        <v>2112</v>
      </c>
      <c r="I45" s="185">
        <v>9047</v>
      </c>
      <c r="J45" s="185">
        <v>36488</v>
      </c>
      <c r="K45" s="117"/>
      <c r="L45" s="117"/>
    </row>
    <row r="46" spans="1:12" ht="13.5" customHeight="1">
      <c r="A46" s="4" t="s">
        <v>302</v>
      </c>
      <c r="B46" s="4">
        <v>558</v>
      </c>
      <c r="C46" s="4"/>
      <c r="D46" s="185">
        <v>6262</v>
      </c>
      <c r="E46" s="4"/>
      <c r="F46" s="185">
        <v>1440</v>
      </c>
      <c r="G46" s="4"/>
      <c r="H46" s="4">
        <v>333</v>
      </c>
      <c r="I46" s="185">
        <v>9816</v>
      </c>
      <c r="J46" s="185">
        <v>18409</v>
      </c>
      <c r="K46" s="117"/>
      <c r="L46" s="117"/>
    </row>
    <row r="47" spans="1:12" ht="13.5" customHeight="1">
      <c r="A47" s="4" t="s">
        <v>445</v>
      </c>
      <c r="B47" s="4">
        <v>223</v>
      </c>
      <c r="C47" s="4">
        <v>48</v>
      </c>
      <c r="D47" s="185">
        <v>1863</v>
      </c>
      <c r="E47" s="4"/>
      <c r="F47" s="4">
        <v>502</v>
      </c>
      <c r="G47" s="4"/>
      <c r="H47" s="4">
        <v>773</v>
      </c>
      <c r="I47" s="185">
        <v>9363</v>
      </c>
      <c r="J47" s="185">
        <v>12772</v>
      </c>
      <c r="K47" s="117"/>
      <c r="L47" s="117"/>
    </row>
    <row r="48" spans="1:12" ht="13.5" customHeight="1">
      <c r="A48" s="4" t="s">
        <v>446</v>
      </c>
      <c r="B48" s="185">
        <v>32999</v>
      </c>
      <c r="C48" s="4">
        <v>328</v>
      </c>
      <c r="D48" s="185">
        <v>20484</v>
      </c>
      <c r="E48" s="4"/>
      <c r="F48" s="185">
        <v>12340</v>
      </c>
      <c r="G48" s="4"/>
      <c r="H48" s="185">
        <v>3393</v>
      </c>
      <c r="I48" s="185">
        <v>13532</v>
      </c>
      <c r="J48" s="185">
        <v>83076</v>
      </c>
      <c r="K48" s="117"/>
      <c r="L48" s="117"/>
    </row>
    <row r="49" spans="1:12" ht="13.5" customHeight="1">
      <c r="A49" s="4" t="s">
        <v>447</v>
      </c>
      <c r="B49" s="4">
        <v>915</v>
      </c>
      <c r="C49" s="4">
        <v>375</v>
      </c>
      <c r="D49" s="185">
        <v>2589</v>
      </c>
      <c r="E49" s="4"/>
      <c r="F49" s="185">
        <v>11575</v>
      </c>
      <c r="G49" s="4">
        <v>287</v>
      </c>
      <c r="H49" s="4"/>
      <c r="I49" s="185">
        <v>11843</v>
      </c>
      <c r="J49" s="185">
        <v>27584</v>
      </c>
      <c r="K49" s="117"/>
      <c r="L49" s="117"/>
    </row>
    <row r="50" spans="1:12" ht="13.5" customHeight="1">
      <c r="A50" s="4" t="s">
        <v>448</v>
      </c>
      <c r="B50" s="185">
        <v>2471</v>
      </c>
      <c r="C50" s="4">
        <v>201</v>
      </c>
      <c r="D50" s="185">
        <v>15339</v>
      </c>
      <c r="E50" s="185">
        <v>1171</v>
      </c>
      <c r="F50" s="185">
        <v>4218</v>
      </c>
      <c r="G50" s="4"/>
      <c r="H50" s="185">
        <v>1772</v>
      </c>
      <c r="I50" s="185">
        <v>8965</v>
      </c>
      <c r="J50" s="185">
        <v>34137</v>
      </c>
      <c r="K50" s="117"/>
      <c r="L50" s="117"/>
    </row>
    <row r="51" spans="1:12" ht="13.5" customHeight="1">
      <c r="A51" s="4" t="s">
        <v>151</v>
      </c>
      <c r="B51" s="4">
        <v>406</v>
      </c>
      <c r="C51" s="4">
        <v>208</v>
      </c>
      <c r="D51" s="185">
        <v>2679</v>
      </c>
      <c r="E51" s="4"/>
      <c r="F51" s="4">
        <v>102</v>
      </c>
      <c r="G51" s="4"/>
      <c r="H51" s="4">
        <v>221</v>
      </c>
      <c r="I51" s="185">
        <v>10156</v>
      </c>
      <c r="J51" s="185">
        <v>13772</v>
      </c>
      <c r="K51" s="117"/>
      <c r="L51" s="117"/>
    </row>
    <row r="52" spans="1:12" ht="6.75" customHeight="1">
      <c r="A52" s="4"/>
      <c r="B52" s="4"/>
      <c r="C52" s="4"/>
      <c r="D52" s="185"/>
      <c r="E52" s="4"/>
      <c r="F52" s="4"/>
      <c r="G52" s="4"/>
      <c r="H52" s="4"/>
      <c r="I52" s="185"/>
      <c r="J52" s="185"/>
      <c r="K52" s="117"/>
      <c r="L52" s="117"/>
    </row>
    <row r="53" spans="1:12">
      <c r="A53" s="689" t="s">
        <v>669</v>
      </c>
      <c r="B53" s="56"/>
      <c r="C53" s="56"/>
      <c r="D53" s="56"/>
      <c r="E53" s="56"/>
      <c r="F53" s="56"/>
      <c r="G53" s="56"/>
      <c r="H53" s="56"/>
      <c r="I53" s="56"/>
      <c r="J53" s="209"/>
    </row>
    <row r="54" spans="1:12" ht="7.5" customHeight="1">
      <c r="A54" s="25"/>
      <c r="B54" s="56"/>
      <c r="C54" s="56"/>
      <c r="D54" s="56"/>
      <c r="E54" s="56"/>
      <c r="F54" s="56"/>
      <c r="G54" s="56"/>
      <c r="H54" s="56"/>
      <c r="I54" s="56"/>
      <c r="J54" s="209"/>
    </row>
    <row r="55" spans="1:12" ht="13.5" customHeight="1">
      <c r="A55" s="42" t="s">
        <v>379</v>
      </c>
      <c r="B55" s="57">
        <f>MEDIAN(B4:B51,'Separate Collections A-L'!B4:B57)</f>
        <v>1821.5</v>
      </c>
      <c r="C55" s="57">
        <f>MEDIAN(C4:C51,'Separate Collections A-L'!C4:C57)</f>
        <v>512</v>
      </c>
      <c r="D55" s="57">
        <f>MEDIAN(D4:D51,'Separate Collections A-L'!D4:D57)</f>
        <v>5408</v>
      </c>
      <c r="E55" s="57">
        <f>MEDIAN(E4:E51,'Separate Collections A-L'!E4:E57)</f>
        <v>582</v>
      </c>
      <c r="F55" s="57">
        <f>MEDIAN(F4:F51,'Separate Collections A-L'!F4:F57)</f>
        <v>2942.5</v>
      </c>
      <c r="G55" s="57">
        <f>MEDIAN(G4:G51,'Separate Collections A-L'!G4:G57)</f>
        <v>996</v>
      </c>
      <c r="H55" s="57">
        <f>MEDIAN(H4:H51,'Separate Collections A-L'!H4:H57)</f>
        <v>996</v>
      </c>
      <c r="I55" s="57">
        <f>MEDIAN(I4:I51,'Separate Collections A-L'!I4:I57)</f>
        <v>9958</v>
      </c>
      <c r="J55" s="57">
        <f>MEDIAN(J4:J51,'Separate Collections A-L'!J4:J57)</f>
        <v>23734</v>
      </c>
    </row>
    <row r="56" spans="1:12" ht="13.5" customHeight="1">
      <c r="A56" s="42" t="s">
        <v>378</v>
      </c>
      <c r="B56" s="57">
        <f>AVERAGE(B4:B51,'Separate Collections A-L'!B4:B57)</f>
        <v>4662.4399999999996</v>
      </c>
      <c r="C56" s="57">
        <f>AVERAGE(C4:C51,'Separate Collections A-L'!C4:C57)</f>
        <v>1059.4383561643835</v>
      </c>
      <c r="D56" s="57">
        <f>AVERAGE(D4:D51,'Separate Collections A-L'!D4:D57)</f>
        <v>6758.5643564356433</v>
      </c>
      <c r="E56" s="57">
        <f>AVERAGE(E4:E51,'Separate Collections A-L'!E4:E57)</f>
        <v>848.8</v>
      </c>
      <c r="F56" s="57">
        <f>AVERAGE(F4:F51,'Separate Collections A-L'!F4:F57)</f>
        <v>9214.3510638297867</v>
      </c>
      <c r="G56" s="57">
        <f>AVERAGE(G4:G51,'Separate Collections A-L'!G4:G57)</f>
        <v>2328.6111111111113</v>
      </c>
      <c r="H56" s="57">
        <f>AVERAGE(H4:H51,'Separate Collections A-L'!H4:H57)</f>
        <v>1512.7142857142858</v>
      </c>
      <c r="I56" s="57">
        <f>AVERAGE(I4:I51,'Separate Collections A-L'!I4:I57)</f>
        <v>13200.254901960785</v>
      </c>
      <c r="J56" s="57">
        <f>AVERAGE(J4:J51,'Separate Collections A-L'!J4:J57)</f>
        <v>35724.029411764706</v>
      </c>
    </row>
    <row r="57" spans="1:12" ht="13.5" customHeight="1">
      <c r="A57" s="42" t="s">
        <v>328</v>
      </c>
      <c r="B57" s="57">
        <f>SUM(B4:B51,'Separate Collections A-L'!B4:B57)</f>
        <v>466244</v>
      </c>
      <c r="C57" s="57">
        <f>SUM(C4:C51,'Separate Collections A-L'!C4:C57)</f>
        <v>77339</v>
      </c>
      <c r="D57" s="57">
        <f>SUM(D4:D51,'Separate Collections A-L'!D4:D57)</f>
        <v>682615</v>
      </c>
      <c r="E57" s="57">
        <f>SUM(E4:E51,'Separate Collections A-L'!E4:E57)</f>
        <v>46684</v>
      </c>
      <c r="F57" s="57">
        <f>SUM(F4:F51,'Separate Collections A-L'!F4:F57)</f>
        <v>866149</v>
      </c>
      <c r="G57" s="57">
        <f>SUM(G4:G51,'Separate Collections A-L'!G4:G57)</f>
        <v>41915</v>
      </c>
      <c r="H57" s="57">
        <f>SUM(H4:H51,'Separate Collections A-L'!H4:H57)</f>
        <v>116479</v>
      </c>
      <c r="I57" s="57">
        <f>SUM(I4:I51,'Separate Collections A-L'!I4:I57)</f>
        <v>1346426</v>
      </c>
      <c r="J57" s="57">
        <f>SUM(J4:J51,'Separate Collections A-L'!J4:J57)</f>
        <v>3643851</v>
      </c>
      <c r="K57" s="46"/>
    </row>
    <row r="58" spans="1:12" ht="13.5" customHeight="1"/>
    <row r="59" spans="1:12" ht="13.5" customHeight="1"/>
    <row r="60" spans="1:12" ht="12.95" customHeight="1"/>
    <row r="61" spans="1:12" ht="12.95" customHeight="1"/>
    <row r="62" spans="1:12" ht="12.95" customHeight="1"/>
    <row r="63" spans="1:12" ht="12.95" customHeight="1"/>
    <row r="64" spans="1:1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sheetData>
  <phoneticPr fontId="25" type="noConversion"/>
  <pageMargins left="0.43307086614173229" right="0.43307086614173229" top="0.51181102362204722" bottom="0.51181102362204722" header="0" footer="0.23622047244094491"/>
  <pageSetup paperSize="9" scale="99" orientation="portrait" r:id="rId1"/>
  <headerFooter alignWithMargins="0">
    <oddFooter>&amp;L&amp;9Public Library Statistics 2012/13&amp;C&amp;9&amp;P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85"/>
  <sheetViews>
    <sheetView zoomScaleNormal="100" workbookViewId="0">
      <pane ySplit="3" topLeftCell="A4" activePane="bottomLeft" state="frozen"/>
      <selection activeCell="E6" sqref="E6"/>
      <selection pane="bottomLeft" activeCell="F4" sqref="F4"/>
    </sheetView>
  </sheetViews>
  <sheetFormatPr defaultRowHeight="12.75"/>
  <cols>
    <col min="1" max="1" width="18.85546875" style="22" customWidth="1"/>
    <col min="2" max="2" width="16.42578125" style="51" customWidth="1"/>
    <col min="3" max="3" width="15.140625" style="51" customWidth="1"/>
    <col min="4" max="4" width="16" style="233" customWidth="1"/>
    <col min="5" max="5" width="17.5703125" style="51" customWidth="1"/>
    <col min="6" max="6" width="14.7109375" style="22" customWidth="1"/>
    <col min="7" max="7" width="17.28515625" style="26" customWidth="1"/>
    <col min="8" max="8" width="14.28515625" style="22" bestFit="1" customWidth="1"/>
    <col min="9" max="9" width="14" style="22" bestFit="1" customWidth="1"/>
    <col min="10" max="10" width="24" style="22" bestFit="1" customWidth="1"/>
    <col min="11" max="11" width="24.85546875" style="22" bestFit="1" customWidth="1"/>
    <col min="12" max="16384" width="9.140625" style="22"/>
  </cols>
  <sheetData>
    <row r="1" spans="1:11" ht="15">
      <c r="A1" s="40" t="s">
        <v>589</v>
      </c>
      <c r="G1" s="211"/>
      <c r="H1" s="148"/>
      <c r="I1" s="148"/>
      <c r="J1" s="148"/>
      <c r="K1" s="148"/>
    </row>
    <row r="2" spans="1:11" ht="12.75" customHeight="1">
      <c r="A2" s="40"/>
      <c r="G2" s="211"/>
      <c r="H2" s="148"/>
      <c r="I2" s="148"/>
      <c r="J2" s="148"/>
      <c r="K2" s="148"/>
    </row>
    <row r="3" spans="1:11" s="164" customFormat="1" ht="26.25" customHeight="1">
      <c r="A3" s="110"/>
      <c r="B3" s="115" t="s">
        <v>341</v>
      </c>
      <c r="C3" s="115" t="s">
        <v>81</v>
      </c>
      <c r="D3" s="457" t="s">
        <v>2</v>
      </c>
      <c r="E3" s="357" t="s">
        <v>82</v>
      </c>
      <c r="F3" s="106"/>
      <c r="G3" s="10"/>
      <c r="H3" s="10"/>
      <c r="I3" s="10"/>
      <c r="J3" s="10"/>
      <c r="K3" s="10"/>
    </row>
    <row r="4" spans="1:11" ht="13.5" customHeight="1">
      <c r="A4" s="4" t="s">
        <v>530</v>
      </c>
      <c r="B4" s="185">
        <v>8603</v>
      </c>
      <c r="C4" s="185">
        <v>2185</v>
      </c>
      <c r="D4" s="185">
        <v>10788</v>
      </c>
      <c r="E4" s="185">
        <v>10313</v>
      </c>
      <c r="F4" s="147"/>
    </row>
    <row r="5" spans="1:11" ht="13.5" customHeight="1">
      <c r="A5" s="4" t="s">
        <v>310</v>
      </c>
      <c r="B5" s="185">
        <v>8910</v>
      </c>
      <c r="C5" s="4">
        <v>511</v>
      </c>
      <c r="D5" s="185">
        <v>9421</v>
      </c>
      <c r="E5" s="185">
        <v>9664</v>
      </c>
      <c r="F5" s="147"/>
    </row>
    <row r="6" spans="1:11" ht="13.5" customHeight="1">
      <c r="A6" s="4" t="s">
        <v>391</v>
      </c>
      <c r="B6" s="185">
        <v>6712</v>
      </c>
      <c r="C6" s="185">
        <v>1000</v>
      </c>
      <c r="D6" s="185">
        <v>7712</v>
      </c>
      <c r="E6" s="185">
        <v>9760</v>
      </c>
      <c r="F6" s="14"/>
    </row>
    <row r="7" spans="1:11" ht="13.5" customHeight="1">
      <c r="A7" s="4" t="s">
        <v>392</v>
      </c>
      <c r="B7" s="185">
        <v>19763</v>
      </c>
      <c r="C7" s="4">
        <v>79</v>
      </c>
      <c r="D7" s="185">
        <v>19842</v>
      </c>
      <c r="E7" s="185">
        <v>29763</v>
      </c>
    </row>
    <row r="8" spans="1:11" ht="13.5" customHeight="1">
      <c r="A8" s="4" t="s">
        <v>452</v>
      </c>
      <c r="B8" s="4">
        <v>364</v>
      </c>
      <c r="C8" s="4">
        <v>23</v>
      </c>
      <c r="D8" s="4">
        <v>387</v>
      </c>
      <c r="E8" s="4">
        <v>125</v>
      </c>
    </row>
    <row r="9" spans="1:11" ht="13.5" customHeight="1">
      <c r="A9" s="4" t="s">
        <v>394</v>
      </c>
      <c r="B9" s="185">
        <v>25104</v>
      </c>
      <c r="C9" s="185">
        <v>2052</v>
      </c>
      <c r="D9" s="185">
        <v>27156</v>
      </c>
      <c r="E9" s="185">
        <v>29538</v>
      </c>
    </row>
    <row r="10" spans="1:11" ht="13.5" customHeight="1">
      <c r="A10" s="4" t="s">
        <v>453</v>
      </c>
      <c r="B10" s="185">
        <v>8589</v>
      </c>
      <c r="C10" s="185">
        <v>2499</v>
      </c>
      <c r="D10" s="185">
        <v>11088</v>
      </c>
      <c r="E10" s="185">
        <v>7615</v>
      </c>
    </row>
    <row r="11" spans="1:11" ht="13.5" customHeight="1">
      <c r="A11" s="4" t="s">
        <v>454</v>
      </c>
      <c r="B11" s="185">
        <v>4406</v>
      </c>
      <c r="C11" s="185">
        <v>2546</v>
      </c>
      <c r="D11" s="185">
        <v>6952</v>
      </c>
      <c r="E11" s="185">
        <v>9695</v>
      </c>
    </row>
    <row r="12" spans="1:11" ht="13.5" customHeight="1">
      <c r="A12" s="4" t="s">
        <v>457</v>
      </c>
      <c r="B12" s="185">
        <v>2000</v>
      </c>
      <c r="C12" s="4">
        <v>495</v>
      </c>
      <c r="D12" s="185">
        <v>2495</v>
      </c>
      <c r="E12" s="185">
        <v>1387</v>
      </c>
    </row>
    <row r="13" spans="1:11" ht="13.5" customHeight="1">
      <c r="A13" s="4" t="s">
        <v>396</v>
      </c>
      <c r="B13" s="185">
        <v>47773</v>
      </c>
      <c r="C13" s="4">
        <v>681</v>
      </c>
      <c r="D13" s="185">
        <v>48454</v>
      </c>
      <c r="E13" s="185">
        <v>43343</v>
      </c>
    </row>
    <row r="14" spans="1:11" ht="13.5" customHeight="1">
      <c r="A14" s="4" t="s">
        <v>458</v>
      </c>
      <c r="B14" s="185">
        <v>3068</v>
      </c>
      <c r="C14" s="4">
        <v>70</v>
      </c>
      <c r="D14" s="185">
        <v>3138</v>
      </c>
      <c r="E14" s="185">
        <v>1513</v>
      </c>
    </row>
    <row r="15" spans="1:11" ht="13.5" customHeight="1">
      <c r="A15" s="4" t="s">
        <v>398</v>
      </c>
      <c r="B15" s="185">
        <v>18489</v>
      </c>
      <c r="C15" s="4"/>
      <c r="D15" s="185">
        <v>18489</v>
      </c>
      <c r="E15" s="185">
        <v>19142</v>
      </c>
    </row>
    <row r="16" spans="1:11" ht="13.5" customHeight="1">
      <c r="A16" s="4" t="s">
        <v>170</v>
      </c>
      <c r="B16" s="185">
        <v>7348</v>
      </c>
      <c r="C16" s="185">
        <v>1137</v>
      </c>
      <c r="D16" s="185">
        <v>8485</v>
      </c>
      <c r="E16" s="185">
        <v>2871</v>
      </c>
    </row>
    <row r="17" spans="1:5" ht="13.5" customHeight="1">
      <c r="A17" s="4" t="s">
        <v>463</v>
      </c>
      <c r="B17" s="185">
        <v>3131</v>
      </c>
      <c r="C17" s="4">
        <v>106</v>
      </c>
      <c r="D17" s="185">
        <v>3237</v>
      </c>
      <c r="E17" s="185">
        <v>1062</v>
      </c>
    </row>
    <row r="18" spans="1:5" ht="13.5" customHeight="1">
      <c r="A18" s="4" t="s">
        <v>465</v>
      </c>
      <c r="B18" s="185">
        <v>3947</v>
      </c>
      <c r="C18" s="4"/>
      <c r="D18" s="185">
        <v>3947</v>
      </c>
      <c r="E18" s="185">
        <v>6137</v>
      </c>
    </row>
    <row r="19" spans="1:5" ht="13.5" customHeight="1">
      <c r="A19" s="4" t="s">
        <v>400</v>
      </c>
      <c r="B19" s="185">
        <v>10350</v>
      </c>
      <c r="C19" s="4">
        <v>616</v>
      </c>
      <c r="D19" s="185">
        <v>10966</v>
      </c>
      <c r="E19" s="185">
        <v>16889</v>
      </c>
    </row>
    <row r="20" spans="1:5" ht="13.5" customHeight="1">
      <c r="A20" s="4" t="s">
        <v>401</v>
      </c>
      <c r="B20" s="185">
        <v>7463</v>
      </c>
      <c r="C20" s="4">
        <v>316</v>
      </c>
      <c r="D20" s="185">
        <v>7779</v>
      </c>
      <c r="E20" s="185">
        <v>5330</v>
      </c>
    </row>
    <row r="21" spans="1:5" ht="13.5" customHeight="1">
      <c r="A21" s="4" t="s">
        <v>402</v>
      </c>
      <c r="B21" s="185">
        <v>16617</v>
      </c>
      <c r="C21" s="185">
        <v>1619</v>
      </c>
      <c r="D21" s="185">
        <v>18236</v>
      </c>
      <c r="E21" s="185">
        <v>40373</v>
      </c>
    </row>
    <row r="22" spans="1:5" ht="13.5" customHeight="1">
      <c r="A22" s="4" t="s">
        <v>193</v>
      </c>
      <c r="B22" s="185">
        <v>11419</v>
      </c>
      <c r="C22" s="185">
        <v>1022</v>
      </c>
      <c r="D22" s="185">
        <v>12441</v>
      </c>
      <c r="E22" s="185">
        <v>10153</v>
      </c>
    </row>
    <row r="23" spans="1:5" ht="13.5" customHeight="1">
      <c r="A23" s="4" t="s">
        <v>403</v>
      </c>
      <c r="B23" s="185">
        <v>24409</v>
      </c>
      <c r="C23" s="4">
        <v>964</v>
      </c>
      <c r="D23" s="185">
        <v>25373</v>
      </c>
      <c r="E23" s="185">
        <v>25314</v>
      </c>
    </row>
    <row r="24" spans="1:5" ht="13.5" customHeight="1">
      <c r="A24" s="4" t="s">
        <v>311</v>
      </c>
      <c r="B24" s="185">
        <v>3202</v>
      </c>
      <c r="C24" s="4">
        <v>480</v>
      </c>
      <c r="D24" s="185">
        <v>3682</v>
      </c>
      <c r="E24" s="185">
        <v>3274</v>
      </c>
    </row>
    <row r="25" spans="1:5" ht="13.5" customHeight="1">
      <c r="A25" s="4" t="s">
        <v>312</v>
      </c>
      <c r="B25" s="185">
        <v>29968</v>
      </c>
      <c r="C25" s="185">
        <v>3574</v>
      </c>
      <c r="D25" s="185">
        <v>33542</v>
      </c>
      <c r="E25" s="185">
        <v>11453</v>
      </c>
    </row>
    <row r="26" spans="1:5" ht="13.5" customHeight="1">
      <c r="A26" s="4" t="s">
        <v>194</v>
      </c>
      <c r="B26" s="185">
        <v>8840</v>
      </c>
      <c r="C26" s="4"/>
      <c r="D26" s="185">
        <v>8840</v>
      </c>
      <c r="E26" s="185">
        <v>19443</v>
      </c>
    </row>
    <row r="27" spans="1:5" ht="13.5" customHeight="1">
      <c r="A27" s="4" t="s">
        <v>405</v>
      </c>
      <c r="B27" s="185">
        <v>11263</v>
      </c>
      <c r="C27" s="4"/>
      <c r="D27" s="185">
        <v>11263</v>
      </c>
      <c r="E27" s="185">
        <v>15565</v>
      </c>
    </row>
    <row r="28" spans="1:5" ht="13.5" customHeight="1">
      <c r="A28" s="4" t="s">
        <v>313</v>
      </c>
      <c r="B28" s="185">
        <v>15622</v>
      </c>
      <c r="C28" s="4">
        <v>893</v>
      </c>
      <c r="D28" s="185">
        <v>16515</v>
      </c>
      <c r="E28" s="185">
        <v>11843</v>
      </c>
    </row>
    <row r="29" spans="1:5" ht="13.5" customHeight="1">
      <c r="A29" s="4" t="s">
        <v>471</v>
      </c>
      <c r="B29" s="185">
        <v>1806</v>
      </c>
      <c r="C29" s="4">
        <v>950</v>
      </c>
      <c r="D29" s="185">
        <v>2756</v>
      </c>
      <c r="E29" s="185">
        <v>2490</v>
      </c>
    </row>
    <row r="30" spans="1:5" ht="13.5" customHeight="1">
      <c r="A30" s="4" t="s">
        <v>472</v>
      </c>
      <c r="B30" s="185">
        <v>6657</v>
      </c>
      <c r="C30" s="185">
        <v>4484</v>
      </c>
      <c r="D30" s="185">
        <v>11141</v>
      </c>
      <c r="E30" s="185">
        <v>9880</v>
      </c>
    </row>
    <row r="31" spans="1:5" ht="13.5" customHeight="1">
      <c r="A31" s="4" t="s">
        <v>484</v>
      </c>
      <c r="B31" s="185">
        <v>6940</v>
      </c>
      <c r="C31" s="185">
        <v>1697</v>
      </c>
      <c r="D31" s="185">
        <v>8637</v>
      </c>
      <c r="E31" s="185">
        <v>12921</v>
      </c>
    </row>
    <row r="32" spans="1:5" ht="13.5" customHeight="1">
      <c r="A32" s="4" t="s">
        <v>406</v>
      </c>
      <c r="B32" s="185">
        <v>33366</v>
      </c>
      <c r="C32" s="4"/>
      <c r="D32" s="185">
        <v>33366</v>
      </c>
      <c r="E32" s="185">
        <v>36667</v>
      </c>
    </row>
    <row r="33" spans="1:5" ht="13.5" customHeight="1">
      <c r="A33" s="4" t="s">
        <v>152</v>
      </c>
      <c r="B33" s="185">
        <v>2103</v>
      </c>
      <c r="C33" s="4">
        <v>371</v>
      </c>
      <c r="D33" s="185">
        <v>2474</v>
      </c>
      <c r="E33" s="185">
        <v>3871</v>
      </c>
    </row>
    <row r="34" spans="1:5" ht="13.5" customHeight="1">
      <c r="A34" s="4" t="s">
        <v>407</v>
      </c>
      <c r="B34" s="185">
        <v>30563</v>
      </c>
      <c r="C34" s="185">
        <v>3650</v>
      </c>
      <c r="D34" s="185">
        <v>34213</v>
      </c>
      <c r="E34" s="185">
        <v>31294</v>
      </c>
    </row>
    <row r="35" spans="1:5" ht="13.5" customHeight="1">
      <c r="A35" s="4" t="s">
        <v>157</v>
      </c>
      <c r="B35" s="185">
        <v>3640</v>
      </c>
      <c r="C35" s="185">
        <v>1070</v>
      </c>
      <c r="D35" s="185">
        <v>4710</v>
      </c>
      <c r="E35" s="185">
        <v>6639</v>
      </c>
    </row>
    <row r="36" spans="1:5" ht="13.5" customHeight="1">
      <c r="A36" s="4" t="s">
        <v>488</v>
      </c>
      <c r="B36" s="185">
        <v>6733</v>
      </c>
      <c r="C36" s="185">
        <v>1269</v>
      </c>
      <c r="D36" s="185">
        <v>8002</v>
      </c>
      <c r="E36" s="185">
        <v>11301</v>
      </c>
    </row>
    <row r="37" spans="1:5" ht="13.5" customHeight="1">
      <c r="A37" s="4" t="s">
        <v>489</v>
      </c>
      <c r="B37" s="185">
        <v>11004</v>
      </c>
      <c r="C37" s="4">
        <v>670</v>
      </c>
      <c r="D37" s="185">
        <v>11674</v>
      </c>
      <c r="E37" s="185">
        <v>13102</v>
      </c>
    </row>
    <row r="38" spans="1:5" ht="13.5" customHeight="1">
      <c r="A38" s="4" t="s">
        <v>171</v>
      </c>
      <c r="B38" s="4">
        <v>967</v>
      </c>
      <c r="C38" s="4">
        <v>156</v>
      </c>
      <c r="D38" s="185">
        <v>1123</v>
      </c>
      <c r="E38" s="185">
        <v>1445</v>
      </c>
    </row>
    <row r="39" spans="1:5" ht="13.5" customHeight="1">
      <c r="A39" s="4" t="s">
        <v>492</v>
      </c>
      <c r="B39" s="185">
        <v>1521</v>
      </c>
      <c r="C39" s="4">
        <v>570</v>
      </c>
      <c r="D39" s="185">
        <v>2091</v>
      </c>
      <c r="E39" s="185">
        <v>2468</v>
      </c>
    </row>
    <row r="40" spans="1:5" ht="13.5" customHeight="1">
      <c r="A40" s="4" t="s">
        <v>493</v>
      </c>
      <c r="B40" s="185">
        <v>1323</v>
      </c>
      <c r="C40" s="4">
        <v>74</v>
      </c>
      <c r="D40" s="185">
        <v>1397</v>
      </c>
      <c r="E40" s="185">
        <v>1590</v>
      </c>
    </row>
    <row r="41" spans="1:5" ht="13.5" customHeight="1">
      <c r="A41" s="4" t="s">
        <v>409</v>
      </c>
      <c r="B41" s="185">
        <v>13883</v>
      </c>
      <c r="C41" s="4">
        <v>9</v>
      </c>
      <c r="D41" s="185">
        <v>13892</v>
      </c>
      <c r="E41" s="185">
        <v>17998</v>
      </c>
    </row>
    <row r="42" spans="1:5" ht="13.5" customHeight="1">
      <c r="A42" s="4" t="s">
        <v>525</v>
      </c>
      <c r="B42" s="185">
        <v>23455</v>
      </c>
      <c r="C42" s="4">
        <v>803</v>
      </c>
      <c r="D42" s="185">
        <v>24258</v>
      </c>
      <c r="E42" s="185">
        <v>44379</v>
      </c>
    </row>
    <row r="43" spans="1:5" ht="13.5" customHeight="1">
      <c r="A43" s="4" t="s">
        <v>411</v>
      </c>
      <c r="B43" s="185">
        <v>9714</v>
      </c>
      <c r="C43" s="4">
        <v>447</v>
      </c>
      <c r="D43" s="185">
        <v>10161</v>
      </c>
      <c r="E43" s="185">
        <v>9630</v>
      </c>
    </row>
    <row r="44" spans="1:5" ht="13.5" customHeight="1">
      <c r="A44" s="4" t="s">
        <v>412</v>
      </c>
      <c r="B44" s="185">
        <v>42181</v>
      </c>
      <c r="C44" s="185">
        <v>2575</v>
      </c>
      <c r="D44" s="185">
        <v>44756</v>
      </c>
      <c r="E44" s="185">
        <v>44178</v>
      </c>
    </row>
    <row r="45" spans="1:5" ht="13.5" customHeight="1">
      <c r="A45" s="4" t="s">
        <v>414</v>
      </c>
      <c r="B45" s="185">
        <v>14030</v>
      </c>
      <c r="C45" s="185">
        <v>2821</v>
      </c>
      <c r="D45" s="185">
        <v>16851</v>
      </c>
      <c r="E45" s="185">
        <v>20456</v>
      </c>
    </row>
    <row r="46" spans="1:5" ht="13.5" customHeight="1">
      <c r="A46" s="4" t="s">
        <v>496</v>
      </c>
      <c r="B46" s="185">
        <v>3708</v>
      </c>
      <c r="C46" s="4">
        <v>791</v>
      </c>
      <c r="D46" s="185">
        <v>4499</v>
      </c>
      <c r="E46" s="185">
        <v>8649</v>
      </c>
    </row>
    <row r="47" spans="1:5" ht="13.5" customHeight="1">
      <c r="A47" s="4" t="s">
        <v>499</v>
      </c>
      <c r="B47" s="185">
        <v>6125</v>
      </c>
      <c r="C47" s="4"/>
      <c r="D47" s="185">
        <v>6125</v>
      </c>
      <c r="E47" s="185">
        <v>6496</v>
      </c>
    </row>
    <row r="48" spans="1:5" ht="13.5" customHeight="1">
      <c r="A48" s="4" t="s">
        <v>416</v>
      </c>
      <c r="B48" s="185">
        <v>3303</v>
      </c>
      <c r="C48" s="4">
        <v>22</v>
      </c>
      <c r="D48" s="185">
        <v>3325</v>
      </c>
      <c r="E48" s="185">
        <v>7636</v>
      </c>
    </row>
    <row r="49" spans="1:6" ht="13.5" customHeight="1">
      <c r="A49" s="4" t="s">
        <v>417</v>
      </c>
      <c r="B49" s="185">
        <v>13669</v>
      </c>
      <c r="C49" s="4">
        <v>265</v>
      </c>
      <c r="D49" s="185">
        <v>13934</v>
      </c>
      <c r="E49" s="185">
        <v>14397</v>
      </c>
    </row>
    <row r="50" spans="1:6" ht="13.5" customHeight="1">
      <c r="A50" s="4" t="s">
        <v>201</v>
      </c>
      <c r="B50" s="185">
        <v>22550</v>
      </c>
      <c r="C50" s="185">
        <v>2020</v>
      </c>
      <c r="D50" s="185">
        <v>24570</v>
      </c>
      <c r="E50" s="185">
        <v>47326</v>
      </c>
    </row>
    <row r="51" spans="1:6" ht="13.5" customHeight="1">
      <c r="A51" s="4" t="s">
        <v>501</v>
      </c>
      <c r="B51" s="185">
        <v>1558</v>
      </c>
      <c r="C51" s="4">
        <v>239</v>
      </c>
      <c r="D51" s="185">
        <v>1797</v>
      </c>
      <c r="E51" s="185">
        <v>2378</v>
      </c>
    </row>
    <row r="52" spans="1:6">
      <c r="A52" s="4" t="s">
        <v>420</v>
      </c>
      <c r="B52" s="185">
        <v>42693</v>
      </c>
      <c r="C52" s="185">
        <v>2585</v>
      </c>
      <c r="D52" s="185">
        <v>45278</v>
      </c>
      <c r="E52" s="185">
        <v>56226</v>
      </c>
      <c r="F52" s="147"/>
    </row>
    <row r="53" spans="1:6" ht="13.5" customHeight="1">
      <c r="A53" s="4" t="s">
        <v>421</v>
      </c>
      <c r="B53" s="185">
        <v>19984</v>
      </c>
      <c r="C53" s="4">
        <v>691</v>
      </c>
      <c r="D53" s="185">
        <v>20675</v>
      </c>
      <c r="E53" s="185">
        <v>16426</v>
      </c>
    </row>
    <row r="54" spans="1:6" ht="13.5" customHeight="1">
      <c r="A54" s="4" t="s">
        <v>502</v>
      </c>
      <c r="B54" s="185">
        <v>3944</v>
      </c>
      <c r="C54" s="4">
        <v>484</v>
      </c>
      <c r="D54" s="185">
        <v>4428</v>
      </c>
      <c r="E54" s="185">
        <v>3593</v>
      </c>
    </row>
    <row r="55" spans="1:6" ht="12.95" customHeight="1">
      <c r="A55" s="4" t="s">
        <v>422</v>
      </c>
      <c r="B55" s="185">
        <v>27877</v>
      </c>
      <c r="C55" s="4"/>
      <c r="D55" s="185">
        <v>27877</v>
      </c>
      <c r="E55" s="185">
        <v>22370</v>
      </c>
    </row>
    <row r="56" spans="1:6" ht="12.95" customHeight="1">
      <c r="A56" s="4" t="s">
        <v>504</v>
      </c>
      <c r="B56" s="185">
        <v>4266</v>
      </c>
      <c r="C56" s="185">
        <v>2084</v>
      </c>
      <c r="D56" s="185">
        <v>6350</v>
      </c>
      <c r="E56" s="185">
        <v>5945</v>
      </c>
    </row>
    <row r="57" spans="1:6" ht="12.95" customHeight="1">
      <c r="A57" s="4" t="s">
        <v>423</v>
      </c>
      <c r="B57" s="185">
        <v>37783</v>
      </c>
      <c r="C57" s="4"/>
      <c r="D57" s="185">
        <v>37783</v>
      </c>
      <c r="E57" s="185">
        <v>32650</v>
      </c>
    </row>
    <row r="58" spans="1:6" ht="12.95" customHeight="1">
      <c r="A58" s="427"/>
      <c r="B58" s="410"/>
      <c r="C58" s="410"/>
      <c r="D58" s="463"/>
      <c r="E58" s="410"/>
    </row>
    <row r="59" spans="1:6" ht="12.95" customHeight="1">
      <c r="A59" s="427"/>
      <c r="B59" s="410"/>
      <c r="C59" s="410"/>
      <c r="D59" s="463"/>
      <c r="E59" s="410"/>
    </row>
    <row r="60" spans="1:6" ht="12.95" customHeight="1">
      <c r="A60" s="427"/>
      <c r="B60" s="410"/>
      <c r="C60" s="410"/>
      <c r="D60" s="463"/>
      <c r="E60" s="410"/>
    </row>
    <row r="61" spans="1:6" ht="12.95" customHeight="1">
      <c r="A61" s="427"/>
      <c r="B61" s="410"/>
      <c r="C61" s="410"/>
      <c r="D61" s="463"/>
      <c r="E61" s="410"/>
    </row>
    <row r="62" spans="1:6" ht="12.95" customHeight="1">
      <c r="A62" s="427"/>
      <c r="B62" s="410"/>
      <c r="C62" s="410"/>
      <c r="D62" s="463"/>
      <c r="E62" s="410"/>
    </row>
    <row r="63" spans="1:6" ht="12.95" customHeight="1">
      <c r="A63" s="427"/>
      <c r="B63" s="410"/>
      <c r="C63" s="410"/>
      <c r="D63" s="463"/>
      <c r="E63" s="410"/>
    </row>
    <row r="64" spans="1:6" ht="12.95" customHeight="1">
      <c r="A64" s="427"/>
      <c r="B64" s="410"/>
      <c r="C64" s="410"/>
      <c r="D64" s="463"/>
      <c r="E64" s="410"/>
    </row>
    <row r="65" spans="1:5" ht="12.95" customHeight="1">
      <c r="A65" s="427"/>
      <c r="B65" s="410"/>
      <c r="C65" s="410"/>
      <c r="D65" s="463"/>
      <c r="E65" s="410"/>
    </row>
    <row r="66" spans="1:5" ht="12.95" customHeight="1">
      <c r="A66" s="427"/>
      <c r="B66" s="410"/>
      <c r="C66" s="410"/>
      <c r="D66" s="463"/>
      <c r="E66" s="410"/>
    </row>
    <row r="67" spans="1:5" ht="12.95" customHeight="1">
      <c r="A67" s="427"/>
      <c r="B67" s="410"/>
      <c r="C67" s="410"/>
      <c r="D67" s="463"/>
      <c r="E67" s="410"/>
    </row>
    <row r="68" spans="1:5" ht="12.95" customHeight="1">
      <c r="A68" s="427"/>
      <c r="B68" s="410"/>
      <c r="C68" s="410"/>
      <c r="D68" s="463"/>
      <c r="E68" s="410"/>
    </row>
    <row r="69" spans="1:5" ht="12.95" customHeight="1">
      <c r="A69" s="427"/>
      <c r="B69" s="410"/>
      <c r="C69" s="410"/>
      <c r="D69" s="463"/>
      <c r="E69" s="410"/>
    </row>
    <row r="70" spans="1:5" ht="12.95" customHeight="1">
      <c r="A70" s="427"/>
      <c r="B70" s="410"/>
      <c r="C70" s="410"/>
      <c r="D70" s="463"/>
      <c r="E70" s="410"/>
    </row>
    <row r="71" spans="1:5" ht="12.95" customHeight="1">
      <c r="A71" s="427"/>
      <c r="B71" s="410"/>
      <c r="C71" s="410"/>
      <c r="D71" s="463"/>
      <c r="E71" s="410"/>
    </row>
    <row r="72" spans="1:5" ht="12.95" customHeight="1">
      <c r="A72" s="427"/>
      <c r="B72" s="410"/>
      <c r="C72" s="410"/>
      <c r="D72" s="463"/>
      <c r="E72" s="410"/>
    </row>
    <row r="73" spans="1:5" ht="12.95" customHeight="1">
      <c r="A73" s="427"/>
      <c r="B73" s="410"/>
      <c r="C73" s="410"/>
      <c r="D73" s="463"/>
      <c r="E73" s="410"/>
    </row>
    <row r="74" spans="1:5" ht="12.95" customHeight="1">
      <c r="A74" s="427"/>
      <c r="B74" s="410"/>
      <c r="C74" s="410"/>
      <c r="D74" s="463"/>
      <c r="E74" s="410"/>
    </row>
    <row r="75" spans="1:5" ht="12.95" customHeight="1">
      <c r="A75" s="427"/>
      <c r="B75" s="410"/>
      <c r="C75" s="410"/>
      <c r="D75" s="463"/>
      <c r="E75" s="410"/>
    </row>
    <row r="76" spans="1:5" ht="12.95" customHeight="1">
      <c r="A76" s="427"/>
      <c r="B76" s="410"/>
      <c r="C76" s="410"/>
      <c r="D76" s="463"/>
      <c r="E76" s="410"/>
    </row>
    <row r="77" spans="1:5" ht="12.95" customHeight="1">
      <c r="A77" s="427"/>
      <c r="B77" s="410"/>
      <c r="C77" s="410"/>
      <c r="D77" s="463"/>
      <c r="E77" s="410"/>
    </row>
    <row r="78" spans="1:5" ht="12.95" customHeight="1">
      <c r="A78" s="427"/>
      <c r="B78" s="410"/>
      <c r="C78" s="410"/>
      <c r="D78" s="463"/>
      <c r="E78" s="410"/>
    </row>
    <row r="79" spans="1:5" ht="12.95" customHeight="1">
      <c r="A79" s="427"/>
      <c r="B79" s="410"/>
      <c r="C79" s="410"/>
      <c r="D79" s="463"/>
      <c r="E79" s="410"/>
    </row>
    <row r="80" spans="1:5" ht="12.95" customHeight="1">
      <c r="A80" s="427"/>
      <c r="B80" s="410"/>
      <c r="C80" s="410"/>
      <c r="D80" s="463"/>
      <c r="E80" s="410"/>
    </row>
    <row r="81" spans="1:5" ht="12.95" customHeight="1">
      <c r="A81" s="427"/>
      <c r="B81" s="410"/>
      <c r="C81" s="410"/>
      <c r="D81" s="463"/>
      <c r="E81" s="410"/>
    </row>
    <row r="82" spans="1:5" ht="12.95" customHeight="1">
      <c r="A82" s="427"/>
      <c r="B82" s="410"/>
      <c r="C82" s="410"/>
      <c r="D82" s="463"/>
      <c r="E82" s="410"/>
    </row>
    <row r="83" spans="1:5" ht="12.95" customHeight="1">
      <c r="A83" s="427"/>
      <c r="B83" s="410"/>
      <c r="C83" s="410"/>
      <c r="D83" s="463"/>
      <c r="E83" s="410"/>
    </row>
    <row r="84" spans="1:5" ht="12.95" customHeight="1">
      <c r="A84" s="427"/>
      <c r="B84" s="410"/>
      <c r="C84" s="410"/>
      <c r="D84" s="463"/>
      <c r="E84" s="410"/>
    </row>
    <row r="85" spans="1:5" ht="12.95" customHeight="1">
      <c r="A85" s="427"/>
      <c r="B85" s="410"/>
      <c r="C85" s="410"/>
      <c r="D85" s="463"/>
      <c r="E85" s="410"/>
    </row>
    <row r="86" spans="1:5" ht="12.95" customHeight="1">
      <c r="A86" s="427"/>
      <c r="B86" s="410"/>
      <c r="C86" s="410"/>
      <c r="D86" s="463"/>
      <c r="E86" s="410"/>
    </row>
    <row r="87" spans="1:5" ht="12.95" customHeight="1">
      <c r="A87" s="427"/>
      <c r="B87" s="410"/>
      <c r="C87" s="410"/>
      <c r="D87" s="463"/>
      <c r="E87" s="410"/>
    </row>
    <row r="88" spans="1:5" ht="12.95" customHeight="1">
      <c r="A88" s="292"/>
      <c r="B88" s="410"/>
      <c r="C88" s="410"/>
      <c r="D88" s="463"/>
      <c r="E88" s="410"/>
    </row>
    <row r="89" spans="1:5" ht="12.95" customHeight="1">
      <c r="A89" s="427"/>
      <c r="B89" s="410"/>
      <c r="C89" s="410"/>
      <c r="D89" s="463"/>
      <c r="E89" s="410"/>
    </row>
    <row r="90" spans="1:5" ht="12.95" customHeight="1">
      <c r="A90" s="427"/>
      <c r="B90" s="410"/>
      <c r="C90" s="410"/>
      <c r="D90" s="463"/>
      <c r="E90" s="410"/>
    </row>
    <row r="91" spans="1:5" ht="12.95" customHeight="1">
      <c r="A91" s="427"/>
      <c r="B91" s="410"/>
      <c r="C91" s="410"/>
      <c r="D91" s="463"/>
      <c r="E91" s="410"/>
    </row>
    <row r="92" spans="1:5" ht="12.95" customHeight="1">
      <c r="A92" s="427"/>
      <c r="B92" s="410"/>
      <c r="C92" s="410"/>
      <c r="D92" s="463"/>
      <c r="E92" s="410"/>
    </row>
    <row r="93" spans="1:5" ht="12.95" customHeight="1">
      <c r="A93" s="427"/>
      <c r="B93" s="410"/>
      <c r="C93" s="410"/>
      <c r="D93" s="463"/>
      <c r="E93" s="410"/>
    </row>
    <row r="94" spans="1:5" ht="12.95" customHeight="1">
      <c r="A94" s="427"/>
      <c r="B94" s="410"/>
      <c r="C94" s="410"/>
      <c r="D94" s="463"/>
      <c r="E94" s="410"/>
    </row>
    <row r="95" spans="1:5" ht="12.95" customHeight="1">
      <c r="A95" s="427"/>
      <c r="B95" s="410"/>
      <c r="C95" s="410"/>
      <c r="D95" s="463"/>
      <c r="E95" s="410"/>
    </row>
    <row r="96" spans="1:5" ht="12.95" customHeight="1">
      <c r="A96" s="427"/>
      <c r="B96" s="410"/>
      <c r="C96" s="410"/>
      <c r="D96" s="463"/>
      <c r="E96" s="410"/>
    </row>
    <row r="97" spans="1:5" ht="12.95" customHeight="1">
      <c r="A97" s="427"/>
      <c r="B97" s="410"/>
      <c r="C97" s="410"/>
      <c r="D97" s="463"/>
      <c r="E97" s="410"/>
    </row>
    <row r="98" spans="1:5" ht="12.95" customHeight="1">
      <c r="A98" s="427"/>
      <c r="B98" s="410"/>
      <c r="C98" s="410"/>
      <c r="D98" s="463"/>
      <c r="E98" s="410"/>
    </row>
    <row r="99" spans="1:5" ht="12.95" customHeight="1">
      <c r="A99" s="292"/>
      <c r="B99" s="410"/>
      <c r="C99" s="410"/>
      <c r="D99" s="463"/>
      <c r="E99" s="410"/>
    </row>
    <row r="100" spans="1:5" ht="12.95" customHeight="1">
      <c r="A100" s="428"/>
      <c r="B100" s="410"/>
      <c r="C100" s="410"/>
      <c r="D100" s="463"/>
      <c r="E100" s="410"/>
    </row>
    <row r="101" spans="1:5" ht="12.95" customHeight="1">
      <c r="A101" s="428"/>
      <c r="B101" s="410"/>
      <c r="C101" s="410"/>
      <c r="D101" s="463"/>
      <c r="E101" s="410"/>
    </row>
    <row r="102" spans="1:5" ht="12.95" customHeight="1">
      <c r="A102" s="428"/>
      <c r="B102" s="410"/>
      <c r="C102" s="410"/>
      <c r="D102" s="463"/>
      <c r="E102" s="410"/>
    </row>
    <row r="103" spans="1:5" ht="12.95" customHeight="1">
      <c r="A103" s="292"/>
      <c r="B103" s="429"/>
      <c r="C103" s="429"/>
      <c r="D103" s="430"/>
      <c r="E103" s="430"/>
    </row>
    <row r="104" spans="1:5" ht="12.95" customHeight="1">
      <c r="A104" s="292"/>
      <c r="B104" s="429"/>
      <c r="C104" s="429"/>
      <c r="D104" s="430"/>
      <c r="E104" s="430"/>
    </row>
    <row r="105" spans="1:5" ht="12.95" customHeight="1">
      <c r="A105" s="292"/>
      <c r="B105" s="429"/>
      <c r="C105" s="429"/>
      <c r="D105" s="430"/>
      <c r="E105" s="430"/>
    </row>
    <row r="106" spans="1:5" ht="12.95" customHeight="1">
      <c r="A106" s="292"/>
      <c r="B106" s="429"/>
      <c r="C106" s="429"/>
      <c r="D106" s="430"/>
      <c r="E106" s="430"/>
    </row>
    <row r="107" spans="1:5" ht="12.95" customHeight="1">
      <c r="A107" s="292"/>
      <c r="B107" s="429"/>
      <c r="C107" s="429"/>
      <c r="D107" s="430"/>
      <c r="E107" s="430"/>
    </row>
    <row r="108" spans="1:5" ht="12.95" customHeight="1">
      <c r="A108" s="292"/>
      <c r="B108" s="429"/>
      <c r="C108" s="429"/>
      <c r="D108" s="430"/>
      <c r="E108" s="430"/>
    </row>
    <row r="109" spans="1:5" ht="12.95" customHeight="1">
      <c r="A109" s="292"/>
      <c r="B109" s="429"/>
      <c r="C109" s="429"/>
      <c r="D109" s="430"/>
      <c r="E109" s="430"/>
    </row>
    <row r="110" spans="1:5" ht="12.95" customHeight="1">
      <c r="A110" s="292"/>
      <c r="B110" s="429"/>
      <c r="C110" s="429"/>
      <c r="D110" s="430"/>
      <c r="E110" s="430"/>
    </row>
    <row r="111" spans="1:5" ht="12.95" customHeight="1">
      <c r="A111" s="292"/>
      <c r="B111" s="429"/>
      <c r="C111" s="429"/>
      <c r="D111" s="430"/>
      <c r="E111" s="430"/>
    </row>
    <row r="112" spans="1:5" ht="12.95" customHeight="1">
      <c r="A112" s="292"/>
      <c r="B112" s="429"/>
      <c r="C112" s="429"/>
      <c r="D112" s="430"/>
      <c r="E112" s="430"/>
    </row>
    <row r="113" spans="1:5" ht="12.95" customHeight="1">
      <c r="A113" s="292"/>
      <c r="B113" s="429"/>
      <c r="C113" s="429"/>
      <c r="D113" s="430"/>
      <c r="E113" s="430"/>
    </row>
    <row r="114" spans="1:5" ht="12.95" customHeight="1">
      <c r="A114" s="292"/>
      <c r="B114" s="429"/>
      <c r="C114" s="429"/>
      <c r="D114" s="430"/>
      <c r="E114" s="430"/>
    </row>
    <row r="115" spans="1:5" ht="12.95" customHeight="1">
      <c r="A115" s="292"/>
      <c r="B115" s="429"/>
      <c r="C115" s="429"/>
      <c r="D115" s="430"/>
      <c r="E115" s="430"/>
    </row>
    <row r="116" spans="1:5" ht="12.95" customHeight="1">
      <c r="A116" s="292"/>
      <c r="B116" s="429"/>
      <c r="C116" s="429"/>
      <c r="D116" s="430"/>
      <c r="E116" s="430"/>
    </row>
    <row r="117" spans="1:5" ht="12.95" customHeight="1">
      <c r="A117" s="292"/>
      <c r="B117" s="429"/>
      <c r="C117" s="429"/>
      <c r="D117" s="430"/>
      <c r="E117" s="430"/>
    </row>
    <row r="118" spans="1:5" ht="12.95" customHeight="1">
      <c r="A118" s="292"/>
      <c r="B118" s="429"/>
      <c r="C118" s="429"/>
      <c r="D118" s="430"/>
      <c r="E118" s="430"/>
    </row>
    <row r="119" spans="1:5" ht="12.95" customHeight="1">
      <c r="A119" s="292"/>
      <c r="B119" s="429"/>
      <c r="C119" s="429"/>
      <c r="D119" s="430"/>
      <c r="E119" s="430"/>
    </row>
    <row r="120" spans="1:5" ht="12.95" customHeight="1">
      <c r="A120" s="292"/>
      <c r="B120" s="429"/>
      <c r="C120" s="429"/>
      <c r="D120" s="430"/>
      <c r="E120" s="430"/>
    </row>
    <row r="121" spans="1:5" ht="12.95" customHeight="1">
      <c r="A121" s="292"/>
      <c r="B121" s="429"/>
      <c r="C121" s="429"/>
      <c r="D121" s="430"/>
      <c r="E121" s="430"/>
    </row>
    <row r="122" spans="1:5" ht="12.95" customHeight="1">
      <c r="A122" s="292"/>
      <c r="B122" s="429"/>
      <c r="C122" s="429"/>
      <c r="D122" s="430"/>
      <c r="E122" s="430"/>
    </row>
    <row r="123" spans="1:5" ht="12.95" customHeight="1">
      <c r="A123" s="292"/>
      <c r="B123" s="429"/>
      <c r="C123" s="429"/>
      <c r="D123" s="430"/>
      <c r="E123" s="430"/>
    </row>
    <row r="124" spans="1:5" ht="12.95" customHeight="1">
      <c r="A124" s="292"/>
      <c r="B124" s="429"/>
      <c r="C124" s="429"/>
      <c r="D124" s="430"/>
      <c r="E124" s="430"/>
    </row>
    <row r="125" spans="1:5" ht="12.95" customHeight="1">
      <c r="A125" s="292"/>
      <c r="B125" s="429"/>
      <c r="C125" s="429"/>
      <c r="D125" s="430"/>
      <c r="E125" s="430"/>
    </row>
    <row r="126" spans="1:5" ht="12.95" customHeight="1">
      <c r="A126" s="292"/>
      <c r="B126" s="429"/>
      <c r="C126" s="429"/>
      <c r="D126" s="430"/>
      <c r="E126" s="430"/>
    </row>
    <row r="127" spans="1:5" ht="12.95" customHeight="1">
      <c r="A127" s="292"/>
      <c r="B127" s="429"/>
      <c r="C127" s="429"/>
      <c r="D127" s="430"/>
      <c r="E127" s="430"/>
    </row>
    <row r="128" spans="1:5" ht="12.95" customHeight="1">
      <c r="A128" s="292"/>
      <c r="B128" s="429"/>
      <c r="C128" s="429"/>
      <c r="D128" s="430"/>
      <c r="E128" s="430"/>
    </row>
    <row r="129" spans="1:5" ht="12.95" customHeight="1">
      <c r="A129" s="292"/>
      <c r="B129" s="429"/>
      <c r="C129" s="429"/>
      <c r="D129" s="430"/>
      <c r="E129" s="430"/>
    </row>
    <row r="130" spans="1:5" ht="12.95" customHeight="1">
      <c r="A130" s="292"/>
      <c r="B130" s="429"/>
      <c r="C130" s="429"/>
      <c r="D130" s="430"/>
      <c r="E130" s="430"/>
    </row>
    <row r="131" spans="1:5" ht="12.95" customHeight="1">
      <c r="A131" s="292"/>
      <c r="B131" s="429"/>
      <c r="C131" s="429"/>
      <c r="D131" s="430"/>
      <c r="E131" s="430"/>
    </row>
    <row r="132" spans="1:5" ht="12.95" customHeight="1">
      <c r="A132" s="292"/>
      <c r="B132" s="429"/>
      <c r="C132" s="429"/>
      <c r="D132" s="430"/>
      <c r="E132" s="430"/>
    </row>
    <row r="133" spans="1:5" ht="12.95" customHeight="1">
      <c r="A133" s="292"/>
      <c r="B133" s="429"/>
      <c r="C133" s="429"/>
      <c r="D133" s="430"/>
      <c r="E133" s="430"/>
    </row>
    <row r="134" spans="1:5" ht="12.95" customHeight="1">
      <c r="A134" s="292"/>
      <c r="B134" s="429"/>
      <c r="C134" s="429"/>
      <c r="D134" s="430"/>
      <c r="E134" s="430"/>
    </row>
    <row r="135" spans="1:5" ht="12.95" customHeight="1">
      <c r="A135" s="292"/>
      <c r="B135" s="429"/>
      <c r="C135" s="429"/>
      <c r="D135" s="430"/>
      <c r="E135" s="430"/>
    </row>
    <row r="136" spans="1:5" ht="12.95" customHeight="1">
      <c r="A136" s="292"/>
      <c r="B136" s="429"/>
      <c r="C136" s="429"/>
      <c r="D136" s="430"/>
      <c r="E136" s="430"/>
    </row>
    <row r="137" spans="1:5" ht="12.95" customHeight="1">
      <c r="A137" s="292"/>
      <c r="B137" s="429"/>
      <c r="C137" s="429"/>
      <c r="D137" s="430"/>
      <c r="E137" s="430"/>
    </row>
    <row r="138" spans="1:5" ht="12.95" customHeight="1">
      <c r="A138" s="292"/>
      <c r="B138" s="429"/>
      <c r="C138" s="429"/>
      <c r="D138" s="430"/>
      <c r="E138" s="430"/>
    </row>
    <row r="139" spans="1:5" ht="12.95" customHeight="1">
      <c r="A139" s="292"/>
      <c r="B139" s="429"/>
      <c r="C139" s="429"/>
      <c r="D139" s="430"/>
      <c r="E139" s="430"/>
    </row>
    <row r="140" spans="1:5" ht="12.95" customHeight="1">
      <c r="A140" s="292"/>
      <c r="B140" s="429"/>
      <c r="C140" s="429"/>
      <c r="D140" s="430"/>
      <c r="E140" s="430"/>
    </row>
    <row r="141" spans="1:5" ht="12.95" customHeight="1">
      <c r="A141" s="292"/>
      <c r="B141" s="429"/>
      <c r="C141" s="429"/>
      <c r="D141" s="430"/>
      <c r="E141" s="430"/>
    </row>
    <row r="142" spans="1:5" ht="12.95" customHeight="1">
      <c r="A142" s="292"/>
      <c r="B142" s="429"/>
      <c r="C142" s="429"/>
      <c r="D142" s="430"/>
      <c r="E142" s="430"/>
    </row>
    <row r="143" spans="1:5" ht="12.95" customHeight="1">
      <c r="A143" s="292"/>
      <c r="B143" s="429"/>
      <c r="C143" s="429"/>
      <c r="D143" s="430"/>
      <c r="E143" s="430"/>
    </row>
    <row r="144" spans="1:5" ht="12.95" customHeight="1">
      <c r="A144" s="292"/>
      <c r="B144" s="429"/>
      <c r="C144" s="429"/>
      <c r="D144" s="430"/>
      <c r="E144" s="430"/>
    </row>
    <row r="145" spans="1:5" ht="12.95" customHeight="1">
      <c r="A145" s="292"/>
      <c r="B145" s="429"/>
      <c r="C145" s="429"/>
      <c r="D145" s="430"/>
      <c r="E145" s="430"/>
    </row>
    <row r="146" spans="1:5" ht="12.95" customHeight="1">
      <c r="A146" s="292"/>
      <c r="B146" s="429"/>
      <c r="C146" s="429"/>
      <c r="D146" s="430"/>
      <c r="E146" s="430"/>
    </row>
    <row r="147" spans="1:5" ht="12.95" customHeight="1">
      <c r="A147" s="292"/>
      <c r="B147" s="429"/>
      <c r="C147" s="429"/>
      <c r="D147" s="430"/>
      <c r="E147" s="430"/>
    </row>
    <row r="148" spans="1:5" ht="12.95" customHeight="1">
      <c r="A148" s="292"/>
      <c r="B148" s="429"/>
      <c r="C148" s="429"/>
      <c r="D148" s="430"/>
      <c r="E148" s="430"/>
    </row>
    <row r="149" spans="1:5" ht="12.95" customHeight="1">
      <c r="A149" s="292"/>
      <c r="B149" s="429"/>
      <c r="C149" s="429"/>
      <c r="D149" s="430"/>
      <c r="E149" s="430"/>
    </row>
    <row r="150" spans="1:5" ht="12.95" customHeight="1">
      <c r="A150" s="292"/>
      <c r="B150" s="429"/>
      <c r="C150" s="429"/>
      <c r="D150" s="430"/>
      <c r="E150" s="430"/>
    </row>
    <row r="151" spans="1:5" ht="12.95" customHeight="1">
      <c r="A151" s="292"/>
      <c r="B151" s="429"/>
      <c r="C151" s="429"/>
      <c r="D151" s="430"/>
      <c r="E151" s="430"/>
    </row>
    <row r="152" spans="1:5" ht="12.95" customHeight="1">
      <c r="A152" s="292"/>
      <c r="B152" s="429"/>
      <c r="C152" s="429"/>
      <c r="D152" s="430"/>
      <c r="E152" s="430"/>
    </row>
    <row r="153" spans="1:5" ht="12.95" customHeight="1">
      <c r="A153" s="292"/>
      <c r="B153" s="429"/>
      <c r="C153" s="429"/>
      <c r="D153" s="430"/>
      <c r="E153" s="430"/>
    </row>
    <row r="154" spans="1:5" ht="12.95" customHeight="1">
      <c r="A154" s="292"/>
      <c r="B154" s="429"/>
      <c r="C154" s="429"/>
      <c r="D154" s="430"/>
      <c r="E154" s="430"/>
    </row>
    <row r="155" spans="1:5" ht="12.95" customHeight="1">
      <c r="A155" s="292"/>
      <c r="B155" s="429"/>
      <c r="C155" s="429"/>
      <c r="D155" s="430"/>
      <c r="E155" s="430"/>
    </row>
    <row r="156" spans="1:5" ht="12.95" customHeight="1">
      <c r="A156" s="292"/>
      <c r="B156" s="429"/>
      <c r="C156" s="429"/>
      <c r="D156" s="430"/>
      <c r="E156" s="430"/>
    </row>
    <row r="157" spans="1:5" ht="12.95" customHeight="1">
      <c r="A157" s="292"/>
      <c r="B157" s="429"/>
      <c r="C157" s="429"/>
      <c r="D157" s="430"/>
      <c r="E157" s="430"/>
    </row>
    <row r="158" spans="1:5" ht="12.95" customHeight="1">
      <c r="A158" s="292"/>
      <c r="B158" s="429"/>
      <c r="C158" s="429"/>
      <c r="D158" s="430"/>
      <c r="E158" s="430"/>
    </row>
    <row r="159" spans="1:5" ht="12.95" customHeight="1">
      <c r="A159" s="292"/>
      <c r="B159" s="429"/>
      <c r="C159" s="429"/>
      <c r="D159" s="430"/>
      <c r="E159" s="430"/>
    </row>
    <row r="160" spans="1:5" ht="12.95" customHeight="1">
      <c r="A160" s="292"/>
      <c r="B160" s="429"/>
      <c r="C160" s="429"/>
      <c r="D160" s="430"/>
      <c r="E160" s="430"/>
    </row>
    <row r="161" spans="1:5" ht="12.95" customHeight="1">
      <c r="A161" s="292"/>
      <c r="B161" s="429"/>
      <c r="C161" s="429"/>
      <c r="D161" s="430"/>
      <c r="E161" s="430"/>
    </row>
    <row r="162" spans="1:5" ht="12.95" customHeight="1">
      <c r="A162" s="292"/>
      <c r="B162" s="429"/>
      <c r="C162" s="429"/>
      <c r="D162" s="430"/>
      <c r="E162" s="430"/>
    </row>
    <row r="163" spans="1:5" ht="12.95" customHeight="1">
      <c r="A163" s="292"/>
      <c r="B163" s="429"/>
      <c r="C163" s="429"/>
      <c r="D163" s="430"/>
      <c r="E163" s="430"/>
    </row>
    <row r="164" spans="1:5" ht="12.95" customHeight="1">
      <c r="A164" s="292"/>
      <c r="B164" s="429"/>
      <c r="C164" s="429"/>
      <c r="D164" s="430"/>
      <c r="E164" s="430"/>
    </row>
    <row r="165" spans="1:5" ht="12.95" customHeight="1">
      <c r="A165" s="292"/>
      <c r="B165" s="429"/>
      <c r="C165" s="429"/>
      <c r="D165" s="430"/>
      <c r="E165" s="430"/>
    </row>
    <row r="166" spans="1:5" ht="12.95" customHeight="1">
      <c r="A166" s="292"/>
      <c r="B166" s="429"/>
      <c r="C166" s="429"/>
      <c r="D166" s="430"/>
      <c r="E166" s="430"/>
    </row>
    <row r="167" spans="1:5" ht="12.95" customHeight="1">
      <c r="A167" s="292"/>
      <c r="B167" s="429"/>
      <c r="C167" s="429"/>
      <c r="D167" s="430"/>
      <c r="E167" s="430"/>
    </row>
    <row r="168" spans="1:5" ht="12.95" customHeight="1">
      <c r="A168" s="292"/>
      <c r="B168" s="429"/>
      <c r="C168" s="429"/>
      <c r="D168" s="430"/>
      <c r="E168" s="430"/>
    </row>
    <row r="169" spans="1:5" ht="12.95" customHeight="1">
      <c r="A169" s="292"/>
      <c r="B169" s="429"/>
      <c r="C169" s="429"/>
      <c r="D169" s="430"/>
      <c r="E169" s="430"/>
    </row>
    <row r="170" spans="1:5" ht="12.95" customHeight="1">
      <c r="A170" s="292"/>
      <c r="B170" s="429"/>
      <c r="C170" s="429"/>
      <c r="D170" s="430"/>
      <c r="E170" s="430"/>
    </row>
    <row r="171" spans="1:5" ht="12.95" customHeight="1">
      <c r="A171" s="292"/>
      <c r="B171" s="429"/>
      <c r="C171" s="429"/>
      <c r="D171" s="430"/>
      <c r="E171" s="430"/>
    </row>
    <row r="172" spans="1:5" ht="12.95" customHeight="1">
      <c r="A172" s="292"/>
      <c r="B172" s="429"/>
      <c r="C172" s="429"/>
      <c r="D172" s="430"/>
      <c r="E172" s="430"/>
    </row>
    <row r="173" spans="1:5" ht="12.95" customHeight="1">
      <c r="A173" s="292"/>
      <c r="B173" s="429"/>
      <c r="C173" s="429"/>
      <c r="D173" s="430"/>
      <c r="E173" s="430"/>
    </row>
    <row r="174" spans="1:5" ht="12.95" customHeight="1">
      <c r="A174" s="292"/>
      <c r="B174" s="429"/>
      <c r="C174" s="429"/>
      <c r="D174" s="430"/>
      <c r="E174" s="430"/>
    </row>
    <row r="175" spans="1:5" ht="12.95" customHeight="1">
      <c r="A175" s="292"/>
      <c r="B175" s="429"/>
      <c r="C175" s="429"/>
      <c r="D175" s="430"/>
      <c r="E175" s="430"/>
    </row>
    <row r="176" spans="1:5" ht="12.95" customHeight="1">
      <c r="A176" s="292"/>
      <c r="B176" s="429"/>
      <c r="C176" s="429"/>
      <c r="D176" s="430"/>
      <c r="E176" s="430"/>
    </row>
    <row r="177" spans="1:5" ht="12.95" customHeight="1">
      <c r="A177" s="292"/>
      <c r="B177" s="429"/>
      <c r="C177" s="429"/>
      <c r="D177" s="430"/>
      <c r="E177" s="430"/>
    </row>
    <row r="178" spans="1:5" ht="12.95" customHeight="1">
      <c r="A178" s="292"/>
      <c r="B178" s="429"/>
      <c r="C178" s="429"/>
      <c r="D178" s="430"/>
      <c r="E178" s="430"/>
    </row>
    <row r="179" spans="1:5" ht="12.95" customHeight="1">
      <c r="A179" s="292"/>
      <c r="B179" s="429"/>
      <c r="C179" s="429"/>
      <c r="D179" s="430"/>
      <c r="E179" s="430"/>
    </row>
    <row r="180" spans="1:5" ht="12.95" customHeight="1">
      <c r="A180" s="292"/>
      <c r="B180" s="429"/>
      <c r="C180" s="429"/>
      <c r="D180" s="430"/>
      <c r="E180" s="430"/>
    </row>
    <row r="181" spans="1:5" ht="12.95" customHeight="1">
      <c r="A181" s="292"/>
      <c r="B181" s="429"/>
      <c r="C181" s="429"/>
      <c r="D181" s="430"/>
      <c r="E181" s="430"/>
    </row>
    <row r="182" spans="1:5" ht="12.95" customHeight="1">
      <c r="A182" s="292"/>
      <c r="B182" s="429"/>
      <c r="C182" s="429"/>
      <c r="D182" s="430"/>
      <c r="E182" s="430"/>
    </row>
    <row r="183" spans="1:5" ht="12.95" customHeight="1">
      <c r="A183" s="292"/>
      <c r="B183" s="429"/>
      <c r="C183" s="429"/>
      <c r="D183" s="430"/>
      <c r="E183" s="430"/>
    </row>
    <row r="184" spans="1:5" ht="12.95" customHeight="1">
      <c r="A184" s="292"/>
      <c r="B184" s="429"/>
      <c r="C184" s="429"/>
      <c r="D184" s="430"/>
      <c r="E184" s="430"/>
    </row>
    <row r="185" spans="1:5" ht="12.95" customHeight="1">
      <c r="A185" s="292"/>
      <c r="B185" s="429"/>
      <c r="C185" s="429"/>
      <c r="D185" s="430"/>
      <c r="E185" s="430"/>
    </row>
    <row r="186" spans="1:5" ht="12.95" customHeight="1">
      <c r="A186" s="292"/>
      <c r="B186" s="429"/>
      <c r="C186" s="429"/>
      <c r="D186" s="430"/>
      <c r="E186" s="430"/>
    </row>
    <row r="187" spans="1:5" ht="12.95" customHeight="1">
      <c r="A187" s="292"/>
      <c r="B187" s="429"/>
      <c r="C187" s="429"/>
      <c r="D187" s="430"/>
      <c r="E187" s="430"/>
    </row>
    <row r="188" spans="1:5" ht="12.95" customHeight="1">
      <c r="A188" s="292"/>
      <c r="B188" s="429"/>
      <c r="C188" s="429"/>
      <c r="D188" s="430"/>
      <c r="E188" s="430"/>
    </row>
    <row r="189" spans="1:5" ht="12.95" customHeight="1">
      <c r="A189" s="292"/>
      <c r="B189" s="429"/>
      <c r="C189" s="429"/>
      <c r="D189" s="430"/>
      <c r="E189" s="430"/>
    </row>
    <row r="190" spans="1:5" ht="12.95" customHeight="1">
      <c r="A190" s="292"/>
      <c r="B190" s="429"/>
      <c r="C190" s="429"/>
      <c r="D190" s="430"/>
      <c r="E190" s="430"/>
    </row>
    <row r="191" spans="1:5" ht="12.95" customHeight="1">
      <c r="A191" s="292"/>
      <c r="B191" s="429"/>
      <c r="C191" s="429"/>
      <c r="D191" s="430"/>
      <c r="E191" s="430"/>
    </row>
    <row r="192" spans="1:5" ht="12.95" customHeight="1">
      <c r="A192" s="292"/>
      <c r="B192" s="429"/>
      <c r="C192" s="429"/>
      <c r="D192" s="430"/>
      <c r="E192" s="430"/>
    </row>
    <row r="193" spans="1:5" ht="12.95" customHeight="1">
      <c r="A193" s="292"/>
      <c r="B193" s="429"/>
      <c r="C193" s="429"/>
      <c r="D193" s="430"/>
      <c r="E193" s="430"/>
    </row>
    <row r="194" spans="1:5" ht="12.95" customHeight="1">
      <c r="A194" s="292"/>
      <c r="B194" s="429"/>
      <c r="C194" s="429"/>
      <c r="D194" s="430"/>
      <c r="E194" s="430"/>
    </row>
    <row r="195" spans="1:5" ht="12.95" customHeight="1">
      <c r="A195" s="292"/>
      <c r="B195" s="429"/>
      <c r="C195" s="429"/>
      <c r="D195" s="430"/>
      <c r="E195" s="430"/>
    </row>
    <row r="196" spans="1:5" ht="12.95" customHeight="1">
      <c r="A196" s="292"/>
      <c r="B196" s="429"/>
      <c r="C196" s="429"/>
      <c r="D196" s="430"/>
      <c r="E196" s="430"/>
    </row>
    <row r="197" spans="1:5" ht="12.95" customHeight="1">
      <c r="A197" s="292"/>
      <c r="B197" s="429"/>
      <c r="C197" s="429"/>
      <c r="D197" s="430"/>
      <c r="E197" s="430"/>
    </row>
    <row r="198" spans="1:5" ht="12.95" customHeight="1">
      <c r="A198" s="292"/>
      <c r="B198" s="429"/>
      <c r="C198" s="429"/>
      <c r="D198" s="430"/>
      <c r="E198" s="430"/>
    </row>
    <row r="199" spans="1:5" ht="12.95" customHeight="1">
      <c r="A199" s="292"/>
      <c r="B199" s="429"/>
      <c r="C199" s="429"/>
      <c r="D199" s="430"/>
      <c r="E199" s="430"/>
    </row>
    <row r="200" spans="1:5" ht="12.95" customHeight="1">
      <c r="A200" s="292"/>
      <c r="B200" s="429"/>
      <c r="C200" s="429"/>
      <c r="D200" s="430"/>
      <c r="E200" s="430"/>
    </row>
    <row r="201" spans="1:5" ht="12.95" customHeight="1">
      <c r="A201" s="292"/>
      <c r="B201" s="429"/>
      <c r="C201" s="429"/>
      <c r="D201" s="430"/>
      <c r="E201" s="430"/>
    </row>
    <row r="202" spans="1:5" ht="12.95" customHeight="1">
      <c r="A202" s="292"/>
      <c r="B202" s="429"/>
      <c r="C202" s="429"/>
      <c r="D202" s="430"/>
      <c r="E202" s="430"/>
    </row>
    <row r="203" spans="1:5" ht="12.95" customHeight="1">
      <c r="A203" s="292"/>
      <c r="B203" s="429"/>
      <c r="C203" s="429"/>
      <c r="D203" s="430"/>
      <c r="E203" s="430"/>
    </row>
    <row r="204" spans="1:5" ht="12.95" customHeight="1">
      <c r="A204" s="292"/>
      <c r="B204" s="429"/>
      <c r="C204" s="429"/>
      <c r="D204" s="430"/>
      <c r="E204" s="430"/>
    </row>
    <row r="205" spans="1:5" ht="12.95" customHeight="1">
      <c r="A205" s="292"/>
      <c r="B205" s="429"/>
      <c r="C205" s="429"/>
      <c r="D205" s="430"/>
      <c r="E205" s="430"/>
    </row>
    <row r="206" spans="1:5" ht="12.95" customHeight="1">
      <c r="A206" s="292"/>
      <c r="B206" s="429"/>
      <c r="C206" s="429"/>
      <c r="D206" s="430"/>
      <c r="E206" s="430"/>
    </row>
    <row r="207" spans="1:5" ht="12.95" customHeight="1">
      <c r="A207" s="292"/>
      <c r="B207" s="429"/>
      <c r="C207" s="429"/>
      <c r="D207" s="430"/>
      <c r="E207" s="430"/>
    </row>
    <row r="208" spans="1:5" ht="12.95" customHeight="1">
      <c r="A208" s="292"/>
      <c r="B208" s="429"/>
      <c r="C208" s="429"/>
      <c r="D208" s="430"/>
      <c r="E208" s="430"/>
    </row>
    <row r="209" spans="1:5" ht="12.95" customHeight="1">
      <c r="A209" s="292"/>
      <c r="B209" s="429"/>
      <c r="C209" s="429"/>
      <c r="D209" s="430"/>
      <c r="E209" s="430"/>
    </row>
    <row r="210" spans="1:5" ht="12.95" customHeight="1">
      <c r="A210" s="292"/>
      <c r="B210" s="429"/>
      <c r="C210" s="429"/>
      <c r="D210" s="430"/>
      <c r="E210" s="430"/>
    </row>
    <row r="211" spans="1:5" ht="12.95" customHeight="1">
      <c r="A211" s="292"/>
      <c r="B211" s="429"/>
      <c r="C211" s="429"/>
      <c r="D211" s="430"/>
      <c r="E211" s="430"/>
    </row>
    <row r="212" spans="1:5" ht="12.95" customHeight="1">
      <c r="A212" s="292"/>
      <c r="B212" s="429"/>
      <c r="C212" s="429"/>
      <c r="D212" s="430"/>
      <c r="E212" s="430"/>
    </row>
    <row r="213" spans="1:5" ht="12.95" customHeight="1">
      <c r="A213" s="292"/>
      <c r="B213" s="429"/>
      <c r="C213" s="429"/>
      <c r="D213" s="430"/>
      <c r="E213" s="430"/>
    </row>
    <row r="214" spans="1:5" ht="12.95" customHeight="1">
      <c r="A214" s="292"/>
      <c r="B214" s="429"/>
      <c r="C214" s="429"/>
      <c r="D214" s="430"/>
      <c r="E214" s="430"/>
    </row>
    <row r="215" spans="1:5" ht="12.95" customHeight="1">
      <c r="A215" s="292"/>
      <c r="B215" s="429"/>
      <c r="C215" s="429"/>
      <c r="D215" s="430"/>
      <c r="E215" s="430"/>
    </row>
    <row r="216" spans="1:5" ht="12.95" customHeight="1">
      <c r="A216" s="292"/>
      <c r="B216" s="429"/>
      <c r="C216" s="429"/>
      <c r="D216" s="430"/>
      <c r="E216" s="430"/>
    </row>
    <row r="217" spans="1:5" ht="12.95" customHeight="1">
      <c r="A217" s="292"/>
      <c r="B217" s="429"/>
      <c r="C217" s="429"/>
      <c r="D217" s="430"/>
      <c r="E217" s="430"/>
    </row>
    <row r="218" spans="1:5" ht="12.95" customHeight="1">
      <c r="A218" s="292"/>
      <c r="B218" s="429"/>
      <c r="C218" s="429"/>
      <c r="D218" s="430"/>
      <c r="E218" s="430"/>
    </row>
    <row r="219" spans="1:5" ht="12.95" customHeight="1">
      <c r="A219" s="292"/>
      <c r="B219" s="429"/>
      <c r="C219" s="429"/>
      <c r="D219" s="430"/>
      <c r="E219" s="430"/>
    </row>
    <row r="220" spans="1:5" ht="12.95" customHeight="1">
      <c r="A220" s="292"/>
      <c r="B220" s="429"/>
      <c r="C220" s="429"/>
      <c r="D220" s="430"/>
      <c r="E220" s="430"/>
    </row>
    <row r="221" spans="1:5" ht="12.95" customHeight="1">
      <c r="A221" s="292"/>
      <c r="B221" s="429"/>
      <c r="C221" s="429"/>
      <c r="D221" s="430"/>
      <c r="E221" s="430"/>
    </row>
    <row r="222" spans="1:5" ht="12.95" customHeight="1">
      <c r="A222" s="292"/>
      <c r="B222" s="429"/>
      <c r="C222" s="429"/>
      <c r="D222" s="430"/>
      <c r="E222" s="430"/>
    </row>
    <row r="223" spans="1:5" ht="12.95" customHeight="1">
      <c r="A223" s="292"/>
      <c r="B223" s="429"/>
      <c r="C223" s="429"/>
      <c r="D223" s="430"/>
      <c r="E223" s="430"/>
    </row>
    <row r="224" spans="1:5" ht="12.95" customHeight="1">
      <c r="A224" s="292"/>
      <c r="B224" s="429"/>
      <c r="C224" s="429"/>
      <c r="D224" s="430"/>
      <c r="E224" s="430"/>
    </row>
    <row r="225" spans="1:5" ht="12.95" customHeight="1">
      <c r="A225" s="292"/>
      <c r="B225" s="429"/>
      <c r="C225" s="429"/>
      <c r="D225" s="430"/>
      <c r="E225" s="430"/>
    </row>
    <row r="226" spans="1:5" ht="12.95" customHeight="1">
      <c r="A226" s="292"/>
      <c r="B226" s="429"/>
      <c r="C226" s="429"/>
      <c r="D226" s="430"/>
      <c r="E226" s="430"/>
    </row>
    <row r="227" spans="1:5" ht="12.95" customHeight="1">
      <c r="A227" s="292"/>
      <c r="B227" s="429"/>
      <c r="C227" s="429"/>
      <c r="D227" s="430"/>
      <c r="E227" s="430"/>
    </row>
    <row r="228" spans="1:5" ht="12.95" customHeight="1">
      <c r="A228" s="292"/>
      <c r="B228" s="429"/>
      <c r="C228" s="429"/>
      <c r="D228" s="430"/>
      <c r="E228" s="430"/>
    </row>
    <row r="229" spans="1:5" ht="12.95" customHeight="1">
      <c r="A229" s="292"/>
      <c r="B229" s="429"/>
      <c r="C229" s="429"/>
      <c r="D229" s="430"/>
      <c r="E229" s="430"/>
    </row>
    <row r="230" spans="1:5" ht="12.95" customHeight="1">
      <c r="A230" s="292"/>
      <c r="B230" s="429"/>
      <c r="C230" s="429"/>
      <c r="D230" s="430"/>
      <c r="E230" s="430"/>
    </row>
    <row r="231" spans="1:5">
      <c r="A231" s="292"/>
      <c r="B231" s="429"/>
      <c r="C231" s="429"/>
      <c r="D231" s="430"/>
      <c r="E231" s="430"/>
    </row>
    <row r="232" spans="1:5">
      <c r="A232" s="292"/>
      <c r="B232" s="429"/>
      <c r="C232" s="429"/>
      <c r="D232" s="430"/>
      <c r="E232" s="430"/>
    </row>
    <row r="233" spans="1:5">
      <c r="A233" s="292"/>
      <c r="B233" s="429"/>
      <c r="C233" s="429"/>
      <c r="D233" s="430"/>
      <c r="E233" s="430"/>
    </row>
    <row r="234" spans="1:5">
      <c r="A234" s="292"/>
      <c r="B234" s="429"/>
      <c r="C234" s="429"/>
      <c r="D234" s="430"/>
      <c r="E234" s="430"/>
    </row>
    <row r="235" spans="1:5">
      <c r="A235" s="292"/>
      <c r="B235" s="429"/>
      <c r="C235" s="429"/>
      <c r="D235" s="430"/>
      <c r="E235" s="430"/>
    </row>
    <row r="236" spans="1:5">
      <c r="A236" s="292"/>
      <c r="B236" s="429"/>
      <c r="C236" s="429"/>
      <c r="D236" s="430"/>
      <c r="E236" s="430"/>
    </row>
    <row r="237" spans="1:5">
      <c r="A237" s="292"/>
      <c r="B237" s="429"/>
      <c r="C237" s="429"/>
      <c r="D237" s="430"/>
      <c r="E237" s="430"/>
    </row>
    <row r="238" spans="1:5">
      <c r="A238" s="292"/>
      <c r="B238" s="429"/>
      <c r="C238" s="429"/>
      <c r="D238" s="430"/>
      <c r="E238" s="430"/>
    </row>
    <row r="239" spans="1:5">
      <c r="A239" s="292"/>
      <c r="B239" s="429"/>
      <c r="C239" s="429"/>
      <c r="D239" s="430"/>
      <c r="E239" s="430"/>
    </row>
    <row r="240" spans="1:5">
      <c r="A240" s="292"/>
      <c r="B240" s="429"/>
      <c r="C240" s="429"/>
      <c r="D240" s="430"/>
      <c r="E240" s="430"/>
    </row>
    <row r="241" spans="1:5">
      <c r="A241" s="292"/>
      <c r="B241" s="429"/>
      <c r="C241" s="429"/>
      <c r="D241" s="430"/>
      <c r="E241" s="430"/>
    </row>
    <row r="242" spans="1:5">
      <c r="A242" s="292"/>
      <c r="B242" s="429"/>
      <c r="C242" s="429"/>
      <c r="D242" s="430"/>
      <c r="E242" s="430"/>
    </row>
    <row r="243" spans="1:5">
      <c r="A243" s="292"/>
      <c r="B243" s="429"/>
      <c r="C243" s="429"/>
      <c r="D243" s="430"/>
      <c r="E243" s="430"/>
    </row>
    <row r="244" spans="1:5">
      <c r="A244" s="292"/>
      <c r="B244" s="429"/>
      <c r="C244" s="429"/>
      <c r="D244" s="430"/>
      <c r="E244" s="430"/>
    </row>
    <row r="245" spans="1:5">
      <c r="A245" s="292"/>
      <c r="B245" s="429"/>
      <c r="C245" s="429"/>
      <c r="D245" s="430"/>
      <c r="E245" s="430"/>
    </row>
    <row r="246" spans="1:5">
      <c r="A246" s="292"/>
      <c r="B246" s="429"/>
      <c r="C246" s="429"/>
      <c r="D246" s="430"/>
      <c r="E246" s="430"/>
    </row>
    <row r="247" spans="1:5">
      <c r="A247" s="292"/>
      <c r="B247" s="429"/>
      <c r="C247" s="429"/>
      <c r="D247" s="430"/>
      <c r="E247" s="430"/>
    </row>
    <row r="248" spans="1:5">
      <c r="A248" s="292"/>
      <c r="B248" s="429"/>
      <c r="C248" s="429"/>
      <c r="D248" s="430"/>
      <c r="E248" s="430"/>
    </row>
    <row r="249" spans="1:5">
      <c r="A249" s="292"/>
      <c r="B249" s="429"/>
      <c r="C249" s="429"/>
      <c r="D249" s="430"/>
      <c r="E249" s="430"/>
    </row>
    <row r="250" spans="1:5">
      <c r="A250" s="292"/>
      <c r="B250" s="429"/>
      <c r="C250" s="429"/>
      <c r="D250" s="430"/>
      <c r="E250" s="430"/>
    </row>
    <row r="251" spans="1:5">
      <c r="A251" s="292"/>
      <c r="B251" s="429"/>
      <c r="C251" s="429"/>
      <c r="D251" s="430"/>
      <c r="E251" s="430"/>
    </row>
    <row r="252" spans="1:5">
      <c r="A252" s="292"/>
      <c r="B252" s="429"/>
      <c r="C252" s="429"/>
      <c r="D252" s="430"/>
      <c r="E252" s="430"/>
    </row>
    <row r="253" spans="1:5">
      <c r="A253" s="292"/>
      <c r="B253" s="429"/>
      <c r="C253" s="429"/>
      <c r="D253" s="430"/>
      <c r="E253" s="430"/>
    </row>
    <row r="254" spans="1:5">
      <c r="A254" s="292"/>
      <c r="B254" s="429"/>
      <c r="C254" s="429"/>
      <c r="D254" s="430"/>
      <c r="E254" s="430"/>
    </row>
    <row r="255" spans="1:5">
      <c r="A255" s="292"/>
      <c r="B255" s="429"/>
      <c r="C255" s="429"/>
      <c r="D255" s="430"/>
      <c r="E255" s="430"/>
    </row>
    <row r="256" spans="1:5">
      <c r="A256" s="292"/>
      <c r="B256" s="429"/>
      <c r="C256" s="429"/>
      <c r="D256" s="430"/>
      <c r="E256" s="430"/>
    </row>
    <row r="257" spans="1:5">
      <c r="A257" s="292"/>
      <c r="B257" s="429"/>
      <c r="C257" s="429"/>
      <c r="D257" s="430"/>
      <c r="E257" s="430"/>
    </row>
    <row r="258" spans="1:5">
      <c r="A258" s="292"/>
      <c r="B258" s="429"/>
      <c r="C258" s="429"/>
      <c r="D258" s="430"/>
      <c r="E258" s="430"/>
    </row>
    <row r="259" spans="1:5">
      <c r="A259" s="292"/>
      <c r="B259" s="429"/>
      <c r="C259" s="429"/>
      <c r="D259" s="430"/>
      <c r="E259" s="430"/>
    </row>
    <row r="260" spans="1:5">
      <c r="A260" s="292"/>
      <c r="B260" s="429"/>
      <c r="C260" s="429"/>
      <c r="D260" s="430"/>
      <c r="E260" s="430"/>
    </row>
    <row r="261" spans="1:5">
      <c r="A261" s="292"/>
      <c r="B261" s="429"/>
      <c r="C261" s="429"/>
      <c r="D261" s="430"/>
      <c r="E261" s="430"/>
    </row>
    <row r="262" spans="1:5">
      <c r="A262" s="292"/>
      <c r="B262" s="429"/>
      <c r="C262" s="429"/>
      <c r="D262" s="430"/>
      <c r="E262" s="430"/>
    </row>
    <row r="263" spans="1:5">
      <c r="A263" s="292"/>
      <c r="B263" s="429"/>
      <c r="C263" s="429"/>
      <c r="D263" s="430"/>
      <c r="E263" s="430"/>
    </row>
    <row r="264" spans="1:5">
      <c r="A264" s="292"/>
      <c r="B264" s="429"/>
      <c r="C264" s="429"/>
      <c r="D264" s="430"/>
      <c r="E264" s="430"/>
    </row>
    <row r="265" spans="1:5">
      <c r="A265" s="292"/>
      <c r="B265" s="429"/>
      <c r="C265" s="429"/>
      <c r="D265" s="430"/>
      <c r="E265" s="430"/>
    </row>
    <row r="266" spans="1:5">
      <c r="A266" s="292"/>
      <c r="B266" s="429"/>
      <c r="C266" s="429"/>
      <c r="D266" s="430"/>
      <c r="E266" s="430"/>
    </row>
    <row r="267" spans="1:5">
      <c r="A267" s="292"/>
      <c r="B267" s="429"/>
      <c r="C267" s="429"/>
      <c r="D267" s="430"/>
      <c r="E267" s="430"/>
    </row>
    <row r="268" spans="1:5">
      <c r="A268" s="292"/>
      <c r="B268" s="429"/>
      <c r="C268" s="429"/>
      <c r="D268" s="430"/>
      <c r="E268" s="430"/>
    </row>
    <row r="269" spans="1:5">
      <c r="A269" s="292"/>
      <c r="B269" s="429"/>
      <c r="C269" s="429"/>
      <c r="D269" s="430"/>
      <c r="E269" s="430"/>
    </row>
    <row r="270" spans="1:5">
      <c r="A270" s="292"/>
      <c r="B270" s="429"/>
      <c r="C270" s="429"/>
      <c r="D270" s="430"/>
      <c r="E270" s="430"/>
    </row>
    <row r="271" spans="1:5">
      <c r="A271" s="292"/>
      <c r="B271" s="429"/>
      <c r="C271" s="429"/>
      <c r="D271" s="430"/>
      <c r="E271" s="430"/>
    </row>
    <row r="272" spans="1:5">
      <c r="A272" s="292"/>
      <c r="B272" s="429"/>
      <c r="C272" s="429"/>
      <c r="D272" s="430"/>
      <c r="E272" s="430"/>
    </row>
    <row r="273" spans="1:5">
      <c r="A273" s="292"/>
      <c r="B273" s="429"/>
      <c r="C273" s="429"/>
      <c r="D273" s="430"/>
      <c r="E273" s="430"/>
    </row>
    <row r="274" spans="1:5">
      <c r="A274" s="292"/>
      <c r="B274" s="429"/>
      <c r="C274" s="429"/>
      <c r="D274" s="430"/>
      <c r="E274" s="430"/>
    </row>
    <row r="275" spans="1:5">
      <c r="A275" s="292"/>
      <c r="B275" s="429"/>
      <c r="C275" s="429"/>
      <c r="D275" s="430"/>
      <c r="E275" s="430"/>
    </row>
    <row r="276" spans="1:5">
      <c r="A276" s="292"/>
      <c r="B276" s="429"/>
      <c r="C276" s="429"/>
      <c r="D276" s="430"/>
      <c r="E276" s="430"/>
    </row>
    <row r="277" spans="1:5">
      <c r="A277" s="292"/>
      <c r="B277" s="429"/>
      <c r="C277" s="429"/>
      <c r="D277" s="430"/>
      <c r="E277" s="430"/>
    </row>
    <row r="278" spans="1:5">
      <c r="A278" s="292"/>
      <c r="B278" s="429"/>
      <c r="C278" s="429"/>
      <c r="D278" s="430"/>
      <c r="E278" s="430"/>
    </row>
    <row r="279" spans="1:5">
      <c r="A279" s="292"/>
      <c r="B279" s="429"/>
      <c r="C279" s="429"/>
      <c r="D279" s="430"/>
      <c r="E279" s="430"/>
    </row>
    <row r="280" spans="1:5">
      <c r="A280" s="292"/>
      <c r="B280" s="429"/>
      <c r="C280" s="429"/>
      <c r="D280" s="430"/>
      <c r="E280" s="430"/>
    </row>
    <row r="281" spans="1:5">
      <c r="A281" s="292"/>
      <c r="B281" s="429"/>
      <c r="C281" s="429"/>
      <c r="D281" s="430"/>
      <c r="E281" s="430"/>
    </row>
    <row r="282" spans="1:5">
      <c r="A282" s="292"/>
      <c r="B282" s="429"/>
      <c r="C282" s="429"/>
      <c r="D282" s="430"/>
      <c r="E282" s="430"/>
    </row>
    <row r="283" spans="1:5">
      <c r="A283" s="292"/>
      <c r="B283" s="429"/>
      <c r="C283" s="429"/>
      <c r="D283" s="430"/>
      <c r="E283" s="430"/>
    </row>
    <row r="284" spans="1:5">
      <c r="A284" s="292"/>
      <c r="B284" s="429"/>
      <c r="C284" s="429"/>
      <c r="D284" s="430"/>
      <c r="E284" s="430"/>
    </row>
    <row r="285" spans="1:5">
      <c r="A285" s="292"/>
      <c r="B285" s="429"/>
      <c r="C285" s="429"/>
      <c r="D285" s="430"/>
      <c r="E285" s="430"/>
    </row>
    <row r="286" spans="1:5">
      <c r="A286" s="292"/>
      <c r="B286" s="429"/>
      <c r="C286" s="429"/>
      <c r="D286" s="430"/>
      <c r="E286" s="430"/>
    </row>
    <row r="287" spans="1:5">
      <c r="A287" s="292"/>
      <c r="B287" s="429"/>
      <c r="C287" s="429"/>
      <c r="D287" s="430"/>
      <c r="E287" s="430"/>
    </row>
    <row r="288" spans="1:5">
      <c r="A288" s="292"/>
      <c r="B288" s="429"/>
      <c r="C288" s="429"/>
      <c r="D288" s="430"/>
      <c r="E288" s="430"/>
    </row>
    <row r="289" spans="1:5">
      <c r="A289" s="292"/>
      <c r="B289" s="429"/>
      <c r="C289" s="429"/>
      <c r="D289" s="430"/>
      <c r="E289" s="430"/>
    </row>
    <row r="290" spans="1:5">
      <c r="A290" s="292"/>
      <c r="B290" s="429"/>
      <c r="C290" s="429"/>
      <c r="D290" s="430"/>
      <c r="E290" s="430"/>
    </row>
    <row r="291" spans="1:5">
      <c r="A291" s="292"/>
      <c r="B291" s="429"/>
      <c r="C291" s="429"/>
      <c r="D291" s="430"/>
      <c r="E291" s="430"/>
    </row>
    <row r="292" spans="1:5">
      <c r="A292" s="292"/>
      <c r="B292" s="429"/>
      <c r="C292" s="429"/>
      <c r="D292" s="430"/>
      <c r="E292" s="430"/>
    </row>
    <row r="293" spans="1:5">
      <c r="A293" s="292"/>
      <c r="B293" s="429"/>
      <c r="C293" s="429"/>
      <c r="D293" s="430"/>
      <c r="E293" s="430"/>
    </row>
    <row r="294" spans="1:5">
      <c r="A294" s="292"/>
      <c r="B294" s="429"/>
      <c r="C294" s="429"/>
      <c r="D294" s="430"/>
      <c r="E294" s="430"/>
    </row>
    <row r="295" spans="1:5">
      <c r="A295" s="292"/>
      <c r="B295" s="429"/>
      <c r="C295" s="429"/>
      <c r="D295" s="430"/>
      <c r="E295" s="430"/>
    </row>
    <row r="296" spans="1:5">
      <c r="A296" s="292"/>
      <c r="B296" s="429"/>
      <c r="C296" s="429"/>
      <c r="D296" s="430"/>
      <c r="E296" s="430"/>
    </row>
    <row r="297" spans="1:5">
      <c r="A297" s="292"/>
      <c r="B297" s="429"/>
      <c r="C297" s="429"/>
      <c r="D297" s="430"/>
      <c r="E297" s="430"/>
    </row>
    <row r="298" spans="1:5">
      <c r="A298" s="292"/>
      <c r="B298" s="429"/>
      <c r="C298" s="429"/>
      <c r="D298" s="430"/>
      <c r="E298" s="430"/>
    </row>
    <row r="299" spans="1:5">
      <c r="A299" s="292"/>
      <c r="B299" s="429"/>
      <c r="C299" s="429"/>
      <c r="D299" s="430"/>
      <c r="E299" s="430"/>
    </row>
    <row r="300" spans="1:5">
      <c r="A300" s="292"/>
      <c r="B300" s="429"/>
      <c r="C300" s="429"/>
      <c r="D300" s="430"/>
      <c r="E300" s="430"/>
    </row>
    <row r="301" spans="1:5">
      <c r="A301" s="292"/>
      <c r="B301" s="429"/>
      <c r="C301" s="429"/>
      <c r="D301" s="430"/>
      <c r="E301" s="430"/>
    </row>
    <row r="302" spans="1:5">
      <c r="A302" s="292"/>
      <c r="B302" s="429"/>
      <c r="C302" s="429"/>
      <c r="D302" s="430"/>
      <c r="E302" s="430"/>
    </row>
    <row r="303" spans="1:5">
      <c r="A303" s="292"/>
      <c r="B303" s="429"/>
      <c r="C303" s="429"/>
      <c r="D303" s="430"/>
      <c r="E303" s="430"/>
    </row>
    <row r="304" spans="1:5">
      <c r="A304" s="292"/>
      <c r="B304" s="429"/>
      <c r="C304" s="429"/>
      <c r="D304" s="430"/>
      <c r="E304" s="430"/>
    </row>
    <row r="305" spans="1:5">
      <c r="A305" s="292"/>
      <c r="B305" s="429"/>
      <c r="C305" s="429"/>
      <c r="D305" s="430"/>
      <c r="E305" s="430"/>
    </row>
    <row r="306" spans="1:5">
      <c r="A306" s="292"/>
      <c r="B306" s="429"/>
      <c r="C306" s="429"/>
      <c r="D306" s="430"/>
      <c r="E306" s="430"/>
    </row>
    <row r="307" spans="1:5">
      <c r="A307" s="292"/>
      <c r="B307" s="429"/>
      <c r="C307" s="429"/>
      <c r="D307" s="430"/>
      <c r="E307" s="430"/>
    </row>
    <row r="308" spans="1:5">
      <c r="A308" s="292"/>
      <c r="B308" s="429"/>
      <c r="C308" s="429"/>
      <c r="D308" s="430"/>
      <c r="E308" s="430"/>
    </row>
    <row r="309" spans="1:5">
      <c r="A309" s="292"/>
      <c r="B309" s="429"/>
      <c r="C309" s="429"/>
      <c r="D309" s="430"/>
      <c r="E309" s="430"/>
    </row>
    <row r="310" spans="1:5">
      <c r="A310" s="292"/>
      <c r="B310" s="429"/>
      <c r="C310" s="429"/>
      <c r="D310" s="430"/>
      <c r="E310" s="430"/>
    </row>
    <row r="311" spans="1:5">
      <c r="A311" s="292"/>
      <c r="B311" s="429"/>
      <c r="C311" s="429"/>
      <c r="D311" s="430"/>
      <c r="E311" s="430"/>
    </row>
    <row r="312" spans="1:5">
      <c r="A312" s="292"/>
      <c r="B312" s="429"/>
      <c r="C312" s="429"/>
      <c r="D312" s="430"/>
      <c r="E312" s="430"/>
    </row>
    <row r="313" spans="1:5">
      <c r="A313" s="292"/>
      <c r="B313" s="429"/>
      <c r="C313" s="429"/>
      <c r="D313" s="430"/>
      <c r="E313" s="430"/>
    </row>
    <row r="314" spans="1:5">
      <c r="A314" s="292"/>
      <c r="B314" s="429"/>
      <c r="C314" s="429"/>
      <c r="D314" s="430"/>
      <c r="E314" s="430"/>
    </row>
    <row r="315" spans="1:5">
      <c r="A315" s="292"/>
      <c r="B315" s="429"/>
      <c r="C315" s="429"/>
      <c r="D315" s="430"/>
      <c r="E315" s="430"/>
    </row>
    <row r="316" spans="1:5">
      <c r="A316" s="292"/>
      <c r="B316" s="429"/>
      <c r="C316" s="429"/>
      <c r="D316" s="430"/>
      <c r="E316" s="430"/>
    </row>
    <row r="317" spans="1:5">
      <c r="A317" s="292"/>
      <c r="B317" s="429"/>
      <c r="C317" s="429"/>
      <c r="D317" s="430"/>
      <c r="E317" s="430"/>
    </row>
    <row r="318" spans="1:5">
      <c r="A318" s="292"/>
      <c r="B318" s="429"/>
      <c r="C318" s="429"/>
      <c r="D318" s="430"/>
      <c r="E318" s="430"/>
    </row>
    <row r="319" spans="1:5">
      <c r="A319" s="292"/>
      <c r="B319" s="429"/>
      <c r="C319" s="429"/>
      <c r="D319" s="430"/>
      <c r="E319" s="430"/>
    </row>
    <row r="320" spans="1:5">
      <c r="A320" s="292"/>
      <c r="B320" s="429"/>
      <c r="C320" s="429"/>
      <c r="D320" s="430"/>
      <c r="E320" s="430"/>
    </row>
    <row r="321" spans="1:5">
      <c r="A321" s="292"/>
      <c r="B321" s="429"/>
      <c r="C321" s="429"/>
      <c r="D321" s="430"/>
      <c r="E321" s="430"/>
    </row>
    <row r="322" spans="1:5">
      <c r="A322" s="292"/>
      <c r="B322" s="429"/>
      <c r="C322" s="429"/>
      <c r="D322" s="430"/>
      <c r="E322" s="430"/>
    </row>
    <row r="323" spans="1:5">
      <c r="A323" s="292"/>
      <c r="B323" s="429"/>
      <c r="C323" s="429"/>
      <c r="D323" s="430"/>
      <c r="E323" s="430"/>
    </row>
    <row r="324" spans="1:5">
      <c r="A324" s="292"/>
      <c r="B324" s="429"/>
      <c r="C324" s="429"/>
      <c r="D324" s="430"/>
      <c r="E324" s="430"/>
    </row>
    <row r="325" spans="1:5">
      <c r="A325" s="292"/>
      <c r="B325" s="429"/>
      <c r="C325" s="429"/>
      <c r="D325" s="430"/>
      <c r="E325" s="430"/>
    </row>
    <row r="326" spans="1:5">
      <c r="A326" s="292"/>
      <c r="B326" s="429"/>
      <c r="C326" s="429"/>
      <c r="D326" s="430"/>
      <c r="E326" s="430"/>
    </row>
    <row r="327" spans="1:5">
      <c r="A327" s="292"/>
      <c r="B327" s="429"/>
      <c r="C327" s="429"/>
      <c r="D327" s="430"/>
      <c r="E327" s="430"/>
    </row>
    <row r="328" spans="1:5">
      <c r="A328" s="292"/>
      <c r="B328" s="429"/>
      <c r="C328" s="429"/>
      <c r="D328" s="430"/>
      <c r="E328" s="430"/>
    </row>
    <row r="329" spans="1:5">
      <c r="A329" s="292"/>
      <c r="B329" s="429"/>
      <c r="C329" s="429"/>
      <c r="D329" s="430"/>
      <c r="E329" s="430"/>
    </row>
    <row r="330" spans="1:5">
      <c r="A330" s="292"/>
      <c r="B330" s="429"/>
      <c r="C330" s="429"/>
      <c r="D330" s="430"/>
      <c r="E330" s="430"/>
    </row>
    <row r="331" spans="1:5">
      <c r="A331" s="292"/>
      <c r="B331" s="429"/>
      <c r="C331" s="429"/>
      <c r="D331" s="430"/>
      <c r="E331" s="430"/>
    </row>
    <row r="332" spans="1:5">
      <c r="A332" s="292"/>
      <c r="B332" s="429"/>
      <c r="C332" s="429"/>
      <c r="D332" s="430"/>
      <c r="E332" s="430"/>
    </row>
    <row r="333" spans="1:5">
      <c r="A333" s="292"/>
      <c r="B333" s="429"/>
      <c r="C333" s="429"/>
      <c r="D333" s="430"/>
      <c r="E333" s="430"/>
    </row>
    <row r="334" spans="1:5">
      <c r="A334" s="292"/>
      <c r="B334" s="429"/>
      <c r="C334" s="429"/>
      <c r="D334" s="430"/>
      <c r="E334" s="430"/>
    </row>
    <row r="335" spans="1:5">
      <c r="A335" s="292"/>
      <c r="B335" s="429"/>
      <c r="C335" s="429"/>
      <c r="D335" s="430"/>
      <c r="E335" s="430"/>
    </row>
    <row r="336" spans="1:5">
      <c r="A336" s="292"/>
      <c r="B336" s="429"/>
      <c r="C336" s="429"/>
      <c r="D336" s="430"/>
      <c r="E336" s="430"/>
    </row>
    <row r="337" spans="1:5">
      <c r="A337" s="292"/>
      <c r="B337" s="429"/>
      <c r="C337" s="429"/>
      <c r="D337" s="430"/>
      <c r="E337" s="430"/>
    </row>
    <row r="338" spans="1:5">
      <c r="A338" s="292"/>
      <c r="B338" s="429"/>
      <c r="C338" s="429"/>
      <c r="D338" s="430"/>
      <c r="E338" s="430"/>
    </row>
    <row r="339" spans="1:5">
      <c r="A339" s="292"/>
      <c r="B339" s="429"/>
      <c r="C339" s="429"/>
      <c r="D339" s="430"/>
      <c r="E339" s="430"/>
    </row>
    <row r="340" spans="1:5">
      <c r="A340" s="292"/>
      <c r="B340" s="429"/>
      <c r="C340" s="429"/>
      <c r="D340" s="430"/>
      <c r="E340" s="430"/>
    </row>
    <row r="341" spans="1:5">
      <c r="A341" s="292"/>
      <c r="B341" s="429"/>
      <c r="C341" s="429"/>
      <c r="D341" s="430"/>
      <c r="E341" s="430"/>
    </row>
    <row r="342" spans="1:5">
      <c r="A342" s="292"/>
      <c r="B342" s="429"/>
      <c r="C342" s="429"/>
      <c r="D342" s="430"/>
      <c r="E342" s="430"/>
    </row>
    <row r="343" spans="1:5">
      <c r="A343" s="292"/>
      <c r="B343" s="429"/>
      <c r="C343" s="429"/>
      <c r="D343" s="430"/>
      <c r="E343" s="430"/>
    </row>
    <row r="344" spans="1:5">
      <c r="A344" s="292"/>
      <c r="B344" s="429"/>
      <c r="C344" s="429"/>
      <c r="D344" s="430"/>
      <c r="E344" s="430"/>
    </row>
    <row r="345" spans="1:5">
      <c r="A345" s="292"/>
      <c r="B345" s="429"/>
      <c r="C345" s="429"/>
      <c r="D345" s="430"/>
      <c r="E345" s="430"/>
    </row>
    <row r="346" spans="1:5">
      <c r="A346" s="292"/>
      <c r="B346" s="429"/>
      <c r="C346" s="429"/>
      <c r="D346" s="430"/>
      <c r="E346" s="430"/>
    </row>
    <row r="347" spans="1:5">
      <c r="A347" s="292"/>
      <c r="B347" s="429"/>
      <c r="C347" s="429"/>
      <c r="D347" s="430"/>
      <c r="E347" s="430"/>
    </row>
    <row r="348" spans="1:5">
      <c r="A348" s="292"/>
      <c r="B348" s="429"/>
      <c r="C348" s="429"/>
      <c r="D348" s="430"/>
      <c r="E348" s="430"/>
    </row>
    <row r="349" spans="1:5">
      <c r="A349" s="292"/>
      <c r="B349" s="429"/>
      <c r="C349" s="429"/>
      <c r="D349" s="430"/>
      <c r="E349" s="430"/>
    </row>
    <row r="350" spans="1:5">
      <c r="A350" s="292"/>
      <c r="B350" s="429"/>
      <c r="C350" s="429"/>
      <c r="D350" s="430"/>
      <c r="E350" s="430"/>
    </row>
    <row r="351" spans="1:5">
      <c r="A351" s="292"/>
      <c r="B351" s="429"/>
      <c r="C351" s="429"/>
      <c r="D351" s="430"/>
      <c r="E351" s="430"/>
    </row>
    <row r="352" spans="1:5">
      <c r="A352" s="292"/>
      <c r="B352" s="429"/>
      <c r="C352" s="429"/>
      <c r="D352" s="430"/>
      <c r="E352" s="430"/>
    </row>
    <row r="353" spans="1:5">
      <c r="A353" s="292"/>
      <c r="B353" s="429"/>
      <c r="C353" s="429"/>
      <c r="D353" s="430"/>
      <c r="E353" s="430"/>
    </row>
    <row r="354" spans="1:5">
      <c r="A354" s="292"/>
      <c r="B354" s="429"/>
      <c r="C354" s="429"/>
      <c r="D354" s="430"/>
      <c r="E354" s="430"/>
    </row>
    <row r="355" spans="1:5">
      <c r="A355" s="292"/>
      <c r="B355" s="429"/>
      <c r="C355" s="429"/>
      <c r="D355" s="430"/>
      <c r="E355" s="430"/>
    </row>
    <row r="356" spans="1:5">
      <c r="A356" s="292"/>
      <c r="B356" s="429"/>
      <c r="C356" s="429"/>
      <c r="D356" s="430"/>
      <c r="E356" s="430"/>
    </row>
    <row r="357" spans="1:5">
      <c r="A357" s="292"/>
      <c r="B357" s="429"/>
      <c r="C357" s="429"/>
      <c r="D357" s="430"/>
      <c r="E357" s="430"/>
    </row>
    <row r="358" spans="1:5">
      <c r="A358" s="292"/>
      <c r="B358" s="429"/>
      <c r="C358" s="429"/>
      <c r="D358" s="430"/>
      <c r="E358" s="430"/>
    </row>
    <row r="359" spans="1:5">
      <c r="A359" s="292"/>
      <c r="B359" s="429"/>
      <c r="C359" s="429"/>
      <c r="D359" s="430"/>
      <c r="E359" s="430"/>
    </row>
    <row r="360" spans="1:5">
      <c r="A360" s="292"/>
      <c r="B360" s="429"/>
      <c r="C360" s="429"/>
      <c r="D360" s="430"/>
      <c r="E360" s="430"/>
    </row>
    <row r="361" spans="1:5">
      <c r="A361" s="292"/>
      <c r="B361" s="429"/>
      <c r="C361" s="429"/>
      <c r="D361" s="430"/>
      <c r="E361" s="430"/>
    </row>
    <row r="362" spans="1:5">
      <c r="A362" s="292"/>
      <c r="B362" s="429"/>
      <c r="C362" s="429"/>
      <c r="D362" s="430"/>
      <c r="E362" s="430"/>
    </row>
    <row r="363" spans="1:5">
      <c r="A363" s="292"/>
      <c r="B363" s="429"/>
      <c r="C363" s="429"/>
      <c r="D363" s="430"/>
      <c r="E363" s="430"/>
    </row>
    <row r="364" spans="1:5">
      <c r="A364" s="292"/>
      <c r="B364" s="429"/>
      <c r="C364" s="429"/>
      <c r="D364" s="430"/>
      <c r="E364" s="430"/>
    </row>
    <row r="365" spans="1:5">
      <c r="A365" s="292"/>
      <c r="B365" s="429"/>
      <c r="C365" s="429"/>
      <c r="D365" s="430"/>
      <c r="E365" s="430"/>
    </row>
    <row r="366" spans="1:5">
      <c r="A366" s="292"/>
      <c r="B366" s="429"/>
      <c r="C366" s="429"/>
      <c r="D366" s="430"/>
      <c r="E366" s="430"/>
    </row>
    <row r="367" spans="1:5">
      <c r="A367" s="292"/>
      <c r="B367" s="429"/>
      <c r="C367" s="429"/>
      <c r="D367" s="430"/>
      <c r="E367" s="430"/>
    </row>
    <row r="368" spans="1:5">
      <c r="A368" s="292"/>
      <c r="B368" s="429"/>
      <c r="C368" s="429"/>
      <c r="D368" s="430"/>
      <c r="E368" s="429"/>
    </row>
    <row r="369" spans="1:5">
      <c r="A369" s="292"/>
      <c r="B369" s="429"/>
      <c r="C369" s="429"/>
      <c r="D369" s="430"/>
      <c r="E369" s="429"/>
    </row>
    <row r="370" spans="1:5">
      <c r="A370" s="292"/>
      <c r="B370" s="429"/>
      <c r="C370" s="429"/>
      <c r="D370" s="430"/>
      <c r="E370" s="429"/>
    </row>
    <row r="371" spans="1:5">
      <c r="A371" s="292"/>
      <c r="B371" s="429"/>
      <c r="C371" s="429"/>
      <c r="D371" s="430"/>
      <c r="E371" s="429"/>
    </row>
    <row r="372" spans="1:5">
      <c r="A372" s="292"/>
      <c r="B372" s="429"/>
      <c r="C372" s="429"/>
      <c r="D372" s="430"/>
      <c r="E372" s="429"/>
    </row>
    <row r="373" spans="1:5">
      <c r="A373" s="292"/>
      <c r="B373" s="429"/>
      <c r="C373" s="429"/>
      <c r="D373" s="430"/>
      <c r="E373" s="429"/>
    </row>
    <row r="374" spans="1:5">
      <c r="A374" s="292"/>
      <c r="B374" s="429"/>
      <c r="C374" s="429"/>
      <c r="D374" s="430"/>
      <c r="E374" s="429"/>
    </row>
    <row r="375" spans="1:5">
      <c r="A375" s="292"/>
      <c r="B375" s="429"/>
      <c r="C375" s="429"/>
      <c r="D375" s="430"/>
      <c r="E375" s="429"/>
    </row>
    <row r="376" spans="1:5">
      <c r="A376" s="292"/>
      <c r="B376" s="429"/>
      <c r="C376" s="429"/>
      <c r="D376" s="430"/>
      <c r="E376" s="429"/>
    </row>
    <row r="377" spans="1:5">
      <c r="A377" s="292"/>
      <c r="B377" s="429"/>
      <c r="C377" s="429"/>
      <c r="D377" s="430"/>
      <c r="E377" s="429"/>
    </row>
    <row r="378" spans="1:5">
      <c r="A378" s="292"/>
      <c r="B378" s="429"/>
      <c r="C378" s="429"/>
      <c r="D378" s="430"/>
      <c r="E378" s="429"/>
    </row>
    <row r="379" spans="1:5">
      <c r="A379" s="292"/>
      <c r="B379" s="429"/>
      <c r="C379" s="429"/>
      <c r="D379" s="430"/>
      <c r="E379" s="429"/>
    </row>
    <row r="380" spans="1:5">
      <c r="A380" s="292"/>
      <c r="B380" s="429"/>
      <c r="C380" s="429"/>
      <c r="D380" s="430"/>
      <c r="E380" s="429"/>
    </row>
    <row r="381" spans="1:5">
      <c r="A381" s="292"/>
      <c r="B381" s="429"/>
      <c r="C381" s="429"/>
      <c r="D381" s="430"/>
      <c r="E381" s="429"/>
    </row>
    <row r="382" spans="1:5">
      <c r="A382" s="292"/>
      <c r="B382" s="429"/>
      <c r="C382" s="429"/>
      <c r="D382" s="430"/>
      <c r="E382" s="429"/>
    </row>
    <row r="383" spans="1:5">
      <c r="A383" s="292"/>
      <c r="B383" s="429"/>
      <c r="C383" s="429"/>
      <c r="D383" s="430"/>
      <c r="E383" s="429"/>
    </row>
    <row r="384" spans="1:5">
      <c r="A384" s="292"/>
      <c r="B384" s="429"/>
      <c r="C384" s="429"/>
      <c r="D384" s="430"/>
      <c r="E384" s="429"/>
    </row>
    <row r="385" spans="1:5">
      <c r="A385" s="292"/>
      <c r="B385" s="429"/>
      <c r="C385" s="429"/>
      <c r="D385" s="430"/>
      <c r="E385" s="429"/>
    </row>
    <row r="386" spans="1:5">
      <c r="A386" s="292"/>
      <c r="B386" s="429"/>
      <c r="C386" s="429"/>
      <c r="D386" s="430"/>
      <c r="E386" s="429"/>
    </row>
    <row r="387" spans="1:5">
      <c r="A387" s="292"/>
      <c r="B387" s="429"/>
      <c r="C387" s="429"/>
      <c r="D387" s="430"/>
      <c r="E387" s="429"/>
    </row>
    <row r="388" spans="1:5">
      <c r="A388" s="292"/>
      <c r="B388" s="429"/>
      <c r="C388" s="429"/>
      <c r="D388" s="430"/>
      <c r="E388" s="429"/>
    </row>
    <row r="389" spans="1:5">
      <c r="A389" s="292"/>
      <c r="B389" s="429"/>
      <c r="C389" s="429"/>
      <c r="D389" s="430"/>
      <c r="E389" s="429"/>
    </row>
    <row r="390" spans="1:5">
      <c r="A390" s="292"/>
      <c r="B390" s="429"/>
      <c r="C390" s="429"/>
      <c r="D390" s="430"/>
      <c r="E390" s="429"/>
    </row>
    <row r="391" spans="1:5">
      <c r="A391" s="292"/>
      <c r="B391" s="429"/>
      <c r="C391" s="429"/>
      <c r="D391" s="430"/>
      <c r="E391" s="429"/>
    </row>
    <row r="392" spans="1:5">
      <c r="A392" s="292"/>
      <c r="B392" s="429"/>
      <c r="C392" s="429"/>
      <c r="D392" s="430"/>
      <c r="E392" s="429"/>
    </row>
    <row r="393" spans="1:5">
      <c r="A393" s="292"/>
      <c r="B393" s="429"/>
      <c r="C393" s="429"/>
      <c r="D393" s="430"/>
      <c r="E393" s="429"/>
    </row>
    <row r="394" spans="1:5">
      <c r="A394" s="292"/>
      <c r="B394" s="429"/>
      <c r="C394" s="429"/>
      <c r="D394" s="430"/>
      <c r="E394" s="429"/>
    </row>
    <row r="395" spans="1:5">
      <c r="A395" s="292"/>
      <c r="B395" s="429"/>
      <c r="C395" s="429"/>
      <c r="D395" s="430"/>
      <c r="E395" s="429"/>
    </row>
    <row r="396" spans="1:5">
      <c r="A396" s="292"/>
      <c r="B396" s="429"/>
      <c r="C396" s="429"/>
      <c r="D396" s="430"/>
      <c r="E396" s="429"/>
    </row>
    <row r="397" spans="1:5">
      <c r="A397" s="292"/>
      <c r="B397" s="429"/>
      <c r="C397" s="429"/>
      <c r="D397" s="430"/>
      <c r="E397" s="429"/>
    </row>
    <row r="398" spans="1:5">
      <c r="A398" s="292"/>
      <c r="B398" s="429"/>
      <c r="C398" s="429"/>
      <c r="D398" s="430"/>
      <c r="E398" s="429"/>
    </row>
    <row r="399" spans="1:5">
      <c r="A399" s="292"/>
      <c r="B399" s="429"/>
      <c r="C399" s="429"/>
      <c r="D399" s="430"/>
      <c r="E399" s="429"/>
    </row>
    <row r="400" spans="1:5">
      <c r="A400" s="292"/>
      <c r="B400" s="429"/>
      <c r="C400" s="429"/>
      <c r="D400" s="430"/>
      <c r="E400" s="429"/>
    </row>
    <row r="401" spans="1:5">
      <c r="A401" s="292"/>
      <c r="B401" s="429"/>
      <c r="C401" s="429"/>
      <c r="D401" s="430"/>
      <c r="E401" s="429"/>
    </row>
    <row r="402" spans="1:5">
      <c r="A402" s="292"/>
      <c r="B402" s="429"/>
      <c r="C402" s="429"/>
      <c r="D402" s="430"/>
      <c r="E402" s="429"/>
    </row>
    <row r="403" spans="1:5">
      <c r="A403" s="292"/>
      <c r="B403" s="429"/>
      <c r="C403" s="429"/>
      <c r="D403" s="430"/>
      <c r="E403" s="429"/>
    </row>
    <row r="404" spans="1:5">
      <c r="A404" s="292"/>
      <c r="B404" s="429"/>
      <c r="C404" s="429"/>
      <c r="D404" s="430"/>
      <c r="E404" s="429"/>
    </row>
    <row r="405" spans="1:5">
      <c r="A405" s="292"/>
      <c r="B405" s="429"/>
      <c r="C405" s="429"/>
      <c r="D405" s="430"/>
      <c r="E405" s="429"/>
    </row>
    <row r="406" spans="1:5">
      <c r="A406" s="292"/>
      <c r="B406" s="429"/>
      <c r="C406" s="429"/>
      <c r="D406" s="430"/>
      <c r="E406" s="429"/>
    </row>
    <row r="407" spans="1:5">
      <c r="A407" s="292"/>
      <c r="B407" s="429"/>
      <c r="C407" s="429"/>
      <c r="D407" s="430"/>
      <c r="E407" s="429"/>
    </row>
    <row r="408" spans="1:5">
      <c r="A408" s="292"/>
      <c r="B408" s="429"/>
      <c r="C408" s="429"/>
      <c r="D408" s="430"/>
      <c r="E408" s="429"/>
    </row>
    <row r="409" spans="1:5">
      <c r="A409" s="292"/>
      <c r="B409" s="429"/>
      <c r="C409" s="429"/>
      <c r="D409" s="430"/>
      <c r="E409" s="429"/>
    </row>
    <row r="410" spans="1:5">
      <c r="A410" s="292"/>
      <c r="B410" s="429"/>
      <c r="C410" s="429"/>
      <c r="D410" s="430"/>
      <c r="E410" s="429"/>
    </row>
    <row r="411" spans="1:5">
      <c r="A411" s="292"/>
      <c r="B411" s="429"/>
      <c r="C411" s="429"/>
      <c r="D411" s="430"/>
      <c r="E411" s="429"/>
    </row>
    <row r="412" spans="1:5">
      <c r="A412" s="292"/>
      <c r="B412" s="429"/>
      <c r="C412" s="429"/>
      <c r="D412" s="430"/>
      <c r="E412" s="429"/>
    </row>
    <row r="413" spans="1:5">
      <c r="A413" s="292"/>
      <c r="B413" s="429"/>
      <c r="C413" s="429"/>
      <c r="D413" s="430"/>
      <c r="E413" s="429"/>
    </row>
    <row r="414" spans="1:5">
      <c r="A414" s="292"/>
      <c r="B414" s="429"/>
      <c r="C414" s="429"/>
      <c r="D414" s="430"/>
      <c r="E414" s="429"/>
    </row>
    <row r="415" spans="1:5">
      <c r="A415" s="292"/>
      <c r="B415" s="429"/>
      <c r="C415" s="429"/>
      <c r="D415" s="430"/>
      <c r="E415" s="429"/>
    </row>
    <row r="416" spans="1:5">
      <c r="A416" s="292"/>
      <c r="B416" s="429"/>
      <c r="C416" s="429"/>
      <c r="D416" s="430"/>
      <c r="E416" s="429"/>
    </row>
    <row r="417" spans="1:5">
      <c r="A417" s="292"/>
      <c r="B417" s="429"/>
      <c r="C417" s="429"/>
      <c r="D417" s="430"/>
      <c r="E417" s="429"/>
    </row>
    <row r="418" spans="1:5">
      <c r="A418" s="292"/>
      <c r="B418" s="429"/>
      <c r="C418" s="429"/>
      <c r="D418" s="430"/>
      <c r="E418" s="429"/>
    </row>
    <row r="419" spans="1:5">
      <c r="A419" s="292"/>
      <c r="B419" s="429"/>
      <c r="C419" s="429"/>
      <c r="D419" s="430"/>
      <c r="E419" s="429"/>
    </row>
    <row r="420" spans="1:5">
      <c r="A420" s="292"/>
      <c r="B420" s="429"/>
      <c r="C420" s="429"/>
      <c r="D420" s="430"/>
      <c r="E420" s="429"/>
    </row>
    <row r="421" spans="1:5">
      <c r="A421" s="292"/>
      <c r="B421" s="429"/>
      <c r="C421" s="429"/>
      <c r="D421" s="430"/>
      <c r="E421" s="429"/>
    </row>
    <row r="422" spans="1:5">
      <c r="A422" s="292"/>
      <c r="B422" s="429"/>
      <c r="C422" s="429"/>
      <c r="D422" s="430"/>
      <c r="E422" s="429"/>
    </row>
    <row r="423" spans="1:5">
      <c r="A423" s="292"/>
      <c r="B423" s="429"/>
      <c r="C423" s="429"/>
      <c r="D423" s="430"/>
      <c r="E423" s="429"/>
    </row>
    <row r="424" spans="1:5">
      <c r="A424" s="292"/>
      <c r="B424" s="429"/>
      <c r="C424" s="429"/>
      <c r="D424" s="430"/>
      <c r="E424" s="429"/>
    </row>
    <row r="425" spans="1:5">
      <c r="A425" s="292"/>
      <c r="B425" s="429"/>
      <c r="C425" s="429"/>
      <c r="D425" s="430"/>
      <c r="E425" s="429"/>
    </row>
    <row r="426" spans="1:5">
      <c r="A426" s="292"/>
      <c r="B426" s="429"/>
      <c r="C426" s="429"/>
      <c r="D426" s="430"/>
      <c r="E426" s="429"/>
    </row>
    <row r="427" spans="1:5">
      <c r="A427" s="292"/>
      <c r="B427" s="429"/>
      <c r="C427" s="429"/>
      <c r="D427" s="430"/>
      <c r="E427" s="429"/>
    </row>
    <row r="428" spans="1:5">
      <c r="A428" s="292"/>
      <c r="B428" s="429"/>
      <c r="C428" s="429"/>
      <c r="D428" s="430"/>
      <c r="E428" s="429"/>
    </row>
    <row r="429" spans="1:5">
      <c r="A429" s="292"/>
      <c r="B429" s="429"/>
      <c r="C429" s="429"/>
      <c r="D429" s="430"/>
      <c r="E429" s="429"/>
    </row>
    <row r="430" spans="1:5">
      <c r="A430" s="292"/>
      <c r="B430" s="429"/>
      <c r="C430" s="429"/>
      <c r="D430" s="430"/>
      <c r="E430" s="429"/>
    </row>
    <row r="431" spans="1:5">
      <c r="A431" s="292"/>
      <c r="B431" s="429"/>
      <c r="C431" s="429"/>
      <c r="D431" s="430"/>
      <c r="E431" s="429"/>
    </row>
    <row r="432" spans="1:5">
      <c r="A432" s="292"/>
      <c r="B432" s="429"/>
      <c r="C432" s="429"/>
      <c r="D432" s="430"/>
      <c r="E432" s="429"/>
    </row>
    <row r="433" spans="1:5">
      <c r="A433" s="292"/>
      <c r="B433" s="429"/>
      <c r="C433" s="429"/>
      <c r="D433" s="430"/>
      <c r="E433" s="429"/>
    </row>
    <row r="434" spans="1:5">
      <c r="A434" s="292"/>
      <c r="B434" s="429"/>
      <c r="C434" s="429"/>
      <c r="D434" s="430"/>
      <c r="E434" s="429"/>
    </row>
    <row r="435" spans="1:5">
      <c r="A435" s="292"/>
      <c r="B435" s="429"/>
      <c r="C435" s="429"/>
      <c r="D435" s="430"/>
      <c r="E435" s="429"/>
    </row>
    <row r="436" spans="1:5">
      <c r="A436" s="292"/>
      <c r="B436" s="429"/>
      <c r="C436" s="429"/>
      <c r="D436" s="430"/>
      <c r="E436" s="429"/>
    </row>
    <row r="437" spans="1:5">
      <c r="A437" s="292"/>
      <c r="B437" s="429"/>
      <c r="C437" s="429"/>
      <c r="D437" s="430"/>
      <c r="E437" s="429"/>
    </row>
    <row r="438" spans="1:5">
      <c r="A438" s="292"/>
      <c r="B438" s="429"/>
      <c r="C438" s="429"/>
      <c r="D438" s="430"/>
      <c r="E438" s="429"/>
    </row>
    <row r="439" spans="1:5">
      <c r="A439" s="292"/>
      <c r="B439" s="429"/>
      <c r="C439" s="429"/>
      <c r="D439" s="430"/>
      <c r="E439" s="429"/>
    </row>
    <row r="440" spans="1:5">
      <c r="A440" s="292"/>
      <c r="B440" s="429"/>
      <c r="C440" s="429"/>
      <c r="D440" s="430"/>
      <c r="E440" s="429"/>
    </row>
    <row r="441" spans="1:5">
      <c r="A441" s="292"/>
      <c r="B441" s="429"/>
      <c r="C441" s="429"/>
      <c r="D441" s="430"/>
      <c r="E441" s="429"/>
    </row>
    <row r="442" spans="1:5">
      <c r="A442" s="292"/>
      <c r="B442" s="429"/>
      <c r="C442" s="429"/>
      <c r="D442" s="430"/>
      <c r="E442" s="429"/>
    </row>
    <row r="443" spans="1:5">
      <c r="A443" s="292"/>
      <c r="B443" s="429"/>
      <c r="C443" s="429"/>
      <c r="D443" s="430"/>
      <c r="E443" s="429"/>
    </row>
    <row r="444" spans="1:5">
      <c r="A444" s="292"/>
      <c r="B444" s="429"/>
      <c r="C444" s="429"/>
      <c r="D444" s="430"/>
      <c r="E444" s="429"/>
    </row>
    <row r="445" spans="1:5">
      <c r="A445" s="292"/>
      <c r="B445" s="429"/>
      <c r="C445" s="429"/>
      <c r="D445" s="430"/>
      <c r="E445" s="429"/>
    </row>
    <row r="446" spans="1:5">
      <c r="A446" s="292"/>
      <c r="B446" s="429"/>
      <c r="C446" s="429"/>
      <c r="D446" s="430"/>
      <c r="E446" s="429"/>
    </row>
    <row r="447" spans="1:5">
      <c r="A447" s="292"/>
      <c r="B447" s="429"/>
      <c r="C447" s="429"/>
      <c r="D447" s="430"/>
      <c r="E447" s="429"/>
    </row>
    <row r="448" spans="1:5">
      <c r="A448" s="292"/>
      <c r="B448" s="429"/>
      <c r="C448" s="429"/>
      <c r="D448" s="430"/>
      <c r="E448" s="429"/>
    </row>
    <row r="449" spans="1:5">
      <c r="A449" s="292"/>
      <c r="B449" s="429"/>
      <c r="C449" s="429"/>
      <c r="D449" s="430"/>
      <c r="E449" s="429"/>
    </row>
    <row r="450" spans="1:5">
      <c r="A450" s="292"/>
      <c r="B450" s="429"/>
      <c r="C450" s="429"/>
      <c r="D450" s="430"/>
      <c r="E450" s="429"/>
    </row>
    <row r="451" spans="1:5">
      <c r="A451" s="292"/>
      <c r="B451" s="429"/>
      <c r="C451" s="429"/>
      <c r="D451" s="430"/>
      <c r="E451" s="429"/>
    </row>
    <row r="452" spans="1:5">
      <c r="A452" s="292"/>
      <c r="B452" s="429"/>
      <c r="C452" s="429"/>
      <c r="D452" s="430"/>
      <c r="E452" s="429"/>
    </row>
    <row r="453" spans="1:5">
      <c r="A453" s="292"/>
      <c r="B453" s="429"/>
      <c r="C453" s="429"/>
      <c r="D453" s="430"/>
      <c r="E453" s="429"/>
    </row>
    <row r="454" spans="1:5">
      <c r="A454" s="292"/>
      <c r="B454" s="429"/>
      <c r="C454" s="429"/>
      <c r="D454" s="430"/>
      <c r="E454" s="429"/>
    </row>
    <row r="455" spans="1:5">
      <c r="A455" s="292"/>
      <c r="B455" s="429"/>
      <c r="C455" s="429"/>
      <c r="D455" s="430"/>
      <c r="E455" s="429"/>
    </row>
    <row r="456" spans="1:5">
      <c r="A456" s="292"/>
      <c r="B456" s="429"/>
      <c r="C456" s="429"/>
      <c r="D456" s="430"/>
      <c r="E456" s="429"/>
    </row>
    <row r="457" spans="1:5">
      <c r="A457" s="292"/>
      <c r="B457" s="429"/>
      <c r="C457" s="429"/>
      <c r="D457" s="430"/>
      <c r="E457" s="429"/>
    </row>
    <row r="458" spans="1:5">
      <c r="A458" s="292"/>
      <c r="B458" s="429"/>
      <c r="C458" s="429"/>
      <c r="D458" s="430"/>
      <c r="E458" s="429"/>
    </row>
    <row r="459" spans="1:5">
      <c r="A459" s="292"/>
      <c r="B459" s="429"/>
      <c r="C459" s="429"/>
      <c r="D459" s="430"/>
      <c r="E459" s="429"/>
    </row>
    <row r="460" spans="1:5">
      <c r="A460" s="292"/>
      <c r="B460" s="429"/>
      <c r="C460" s="429"/>
      <c r="D460" s="430"/>
      <c r="E460" s="429"/>
    </row>
    <row r="461" spans="1:5">
      <c r="A461" s="292"/>
      <c r="B461" s="429"/>
      <c r="C461" s="429"/>
      <c r="D461" s="430"/>
      <c r="E461" s="429"/>
    </row>
    <row r="462" spans="1:5">
      <c r="A462" s="292"/>
      <c r="B462" s="429"/>
      <c r="C462" s="429"/>
      <c r="D462" s="430"/>
      <c r="E462" s="429"/>
    </row>
    <row r="463" spans="1:5">
      <c r="A463" s="292"/>
      <c r="B463" s="429"/>
      <c r="C463" s="429"/>
      <c r="D463" s="430"/>
      <c r="E463" s="429"/>
    </row>
    <row r="464" spans="1:5">
      <c r="A464" s="292"/>
      <c r="B464" s="429"/>
      <c r="C464" s="429"/>
      <c r="D464" s="430"/>
      <c r="E464" s="429"/>
    </row>
    <row r="465" spans="1:5">
      <c r="A465" s="292"/>
      <c r="B465" s="429"/>
      <c r="C465" s="429"/>
      <c r="D465" s="430"/>
      <c r="E465" s="429"/>
    </row>
    <row r="466" spans="1:5">
      <c r="A466" s="292"/>
      <c r="B466" s="429"/>
      <c r="C466" s="429"/>
      <c r="D466" s="430"/>
      <c r="E466" s="429"/>
    </row>
    <row r="467" spans="1:5">
      <c r="A467" s="292"/>
      <c r="B467" s="429"/>
      <c r="C467" s="429"/>
      <c r="D467" s="430"/>
      <c r="E467" s="429"/>
    </row>
    <row r="468" spans="1:5">
      <c r="A468" s="292"/>
      <c r="B468" s="429"/>
      <c r="C468" s="429"/>
      <c r="D468" s="430"/>
      <c r="E468" s="429"/>
    </row>
    <row r="469" spans="1:5">
      <c r="A469" s="292"/>
      <c r="B469" s="429"/>
      <c r="C469" s="429"/>
      <c r="D469" s="430"/>
      <c r="E469" s="429"/>
    </row>
    <row r="470" spans="1:5">
      <c r="A470" s="292"/>
      <c r="B470" s="429"/>
      <c r="C470" s="429"/>
      <c r="D470" s="430"/>
      <c r="E470" s="429"/>
    </row>
    <row r="471" spans="1:5">
      <c r="A471" s="292"/>
      <c r="B471" s="429"/>
      <c r="C471" s="429"/>
      <c r="D471" s="430"/>
      <c r="E471" s="429"/>
    </row>
    <row r="472" spans="1:5">
      <c r="A472" s="292"/>
      <c r="B472" s="429"/>
      <c r="C472" s="429"/>
      <c r="D472" s="430"/>
      <c r="E472" s="429"/>
    </row>
    <row r="473" spans="1:5">
      <c r="A473" s="292"/>
      <c r="B473" s="429"/>
      <c r="C473" s="429"/>
      <c r="D473" s="430"/>
      <c r="E473" s="429"/>
    </row>
    <row r="474" spans="1:5">
      <c r="A474" s="292"/>
      <c r="B474" s="429"/>
      <c r="C474" s="429"/>
      <c r="D474" s="430"/>
      <c r="E474" s="429"/>
    </row>
    <row r="475" spans="1:5">
      <c r="A475" s="292"/>
      <c r="B475" s="429"/>
      <c r="C475" s="429"/>
      <c r="D475" s="430"/>
      <c r="E475" s="429"/>
    </row>
    <row r="476" spans="1:5">
      <c r="A476" s="292"/>
      <c r="B476" s="429"/>
      <c r="C476" s="429"/>
      <c r="D476" s="430"/>
      <c r="E476" s="429"/>
    </row>
    <row r="477" spans="1:5">
      <c r="A477" s="292"/>
      <c r="B477" s="429"/>
      <c r="C477" s="429"/>
      <c r="D477" s="430"/>
      <c r="E477" s="429"/>
    </row>
    <row r="478" spans="1:5">
      <c r="A478" s="292"/>
      <c r="B478" s="429"/>
      <c r="C478" s="429"/>
      <c r="D478" s="430"/>
      <c r="E478" s="429"/>
    </row>
    <row r="479" spans="1:5">
      <c r="A479" s="292"/>
      <c r="B479" s="429"/>
      <c r="C479" s="429"/>
      <c r="D479" s="430"/>
      <c r="E479" s="429"/>
    </row>
    <row r="480" spans="1:5">
      <c r="A480" s="292"/>
      <c r="B480" s="429"/>
      <c r="C480" s="429"/>
      <c r="D480" s="430"/>
      <c r="E480" s="429"/>
    </row>
    <row r="481" spans="1:5">
      <c r="A481" s="292"/>
      <c r="B481" s="429"/>
      <c r="C481" s="429"/>
      <c r="D481" s="430"/>
      <c r="E481" s="429"/>
    </row>
    <row r="482" spans="1:5">
      <c r="A482" s="292"/>
      <c r="B482" s="429"/>
      <c r="C482" s="429"/>
      <c r="D482" s="430"/>
      <c r="E482" s="429"/>
    </row>
    <row r="483" spans="1:5">
      <c r="A483" s="292"/>
      <c r="B483" s="429"/>
      <c r="C483" s="429"/>
      <c r="D483" s="430"/>
      <c r="E483" s="429"/>
    </row>
    <row r="484" spans="1:5">
      <c r="A484" s="292"/>
      <c r="B484" s="429"/>
      <c r="C484" s="429"/>
      <c r="D484" s="430"/>
      <c r="E484" s="429"/>
    </row>
    <row r="485" spans="1:5">
      <c r="A485" s="292"/>
      <c r="B485" s="429"/>
      <c r="C485" s="429"/>
      <c r="D485" s="430"/>
      <c r="E485" s="429"/>
    </row>
    <row r="486" spans="1:5">
      <c r="A486" s="292"/>
      <c r="B486" s="429"/>
      <c r="C486" s="429"/>
      <c r="D486" s="430"/>
      <c r="E486" s="429"/>
    </row>
    <row r="487" spans="1:5">
      <c r="A487" s="292"/>
      <c r="B487" s="429"/>
      <c r="C487" s="429"/>
      <c r="D487" s="430"/>
      <c r="E487" s="429"/>
    </row>
    <row r="488" spans="1:5">
      <c r="A488" s="292"/>
      <c r="B488" s="429"/>
      <c r="C488" s="429"/>
      <c r="D488" s="430"/>
      <c r="E488" s="429"/>
    </row>
    <row r="489" spans="1:5">
      <c r="A489" s="292"/>
      <c r="B489" s="429"/>
      <c r="C489" s="429"/>
      <c r="D489" s="430"/>
      <c r="E489" s="429"/>
    </row>
    <row r="490" spans="1:5">
      <c r="A490" s="292"/>
      <c r="B490" s="429"/>
      <c r="C490" s="429"/>
      <c r="D490" s="430"/>
      <c r="E490" s="429"/>
    </row>
    <row r="491" spans="1:5">
      <c r="A491" s="292"/>
      <c r="B491" s="429"/>
      <c r="C491" s="429"/>
      <c r="D491" s="430"/>
      <c r="E491" s="429"/>
    </row>
    <row r="492" spans="1:5">
      <c r="A492" s="292"/>
      <c r="B492" s="429"/>
      <c r="C492" s="429"/>
      <c r="D492" s="430"/>
      <c r="E492" s="429"/>
    </row>
    <row r="493" spans="1:5">
      <c r="A493" s="292"/>
      <c r="B493" s="429"/>
      <c r="C493" s="429"/>
      <c r="D493" s="430"/>
      <c r="E493" s="429"/>
    </row>
    <row r="494" spans="1:5">
      <c r="A494" s="292"/>
      <c r="B494" s="429"/>
      <c r="C494" s="429"/>
      <c r="D494" s="430"/>
      <c r="E494" s="429"/>
    </row>
    <row r="495" spans="1:5">
      <c r="A495" s="292"/>
      <c r="B495" s="429"/>
      <c r="C495" s="429"/>
      <c r="D495" s="430"/>
      <c r="E495" s="429"/>
    </row>
    <row r="496" spans="1:5">
      <c r="A496" s="292"/>
      <c r="B496" s="429"/>
      <c r="C496" s="429"/>
      <c r="D496" s="430"/>
      <c r="E496" s="429"/>
    </row>
    <row r="497" spans="1:5">
      <c r="A497" s="292"/>
      <c r="B497" s="429"/>
      <c r="C497" s="429"/>
      <c r="D497" s="430"/>
      <c r="E497" s="429"/>
    </row>
    <row r="498" spans="1:5">
      <c r="A498" s="292"/>
      <c r="B498" s="429"/>
      <c r="C498" s="429"/>
      <c r="D498" s="430"/>
      <c r="E498" s="429"/>
    </row>
    <row r="499" spans="1:5">
      <c r="A499" s="292"/>
      <c r="B499" s="429"/>
      <c r="C499" s="429"/>
      <c r="D499" s="430"/>
      <c r="E499" s="429"/>
    </row>
    <row r="500" spans="1:5">
      <c r="A500" s="292"/>
      <c r="B500" s="429"/>
      <c r="C500" s="429"/>
      <c r="D500" s="430"/>
      <c r="E500" s="429"/>
    </row>
    <row r="501" spans="1:5">
      <c r="A501" s="292"/>
      <c r="B501" s="429"/>
      <c r="C501" s="429"/>
      <c r="D501" s="430"/>
      <c r="E501" s="429"/>
    </row>
    <row r="502" spans="1:5">
      <c r="A502" s="292"/>
      <c r="B502" s="429"/>
      <c r="C502" s="429"/>
      <c r="D502" s="430"/>
      <c r="E502" s="429"/>
    </row>
    <row r="503" spans="1:5">
      <c r="A503" s="292"/>
      <c r="B503" s="429"/>
      <c r="C503" s="429"/>
      <c r="D503" s="430"/>
      <c r="E503" s="429"/>
    </row>
    <row r="504" spans="1:5">
      <c r="A504" s="292"/>
      <c r="B504" s="429"/>
      <c r="C504" s="429"/>
      <c r="D504" s="430"/>
      <c r="E504" s="429"/>
    </row>
    <row r="505" spans="1:5">
      <c r="A505" s="292"/>
      <c r="B505" s="429"/>
      <c r="C505" s="429"/>
      <c r="D505" s="430"/>
      <c r="E505" s="429"/>
    </row>
    <row r="506" spans="1:5">
      <c r="A506" s="292"/>
      <c r="B506" s="429"/>
      <c r="C506" s="429"/>
      <c r="D506" s="430"/>
      <c r="E506" s="429"/>
    </row>
    <row r="507" spans="1:5">
      <c r="A507" s="292"/>
      <c r="B507" s="429"/>
      <c r="C507" s="429"/>
      <c r="D507" s="430"/>
      <c r="E507" s="429"/>
    </row>
    <row r="508" spans="1:5">
      <c r="A508" s="292"/>
      <c r="B508" s="429"/>
      <c r="C508" s="429"/>
      <c r="D508" s="430"/>
      <c r="E508" s="429"/>
    </row>
    <row r="509" spans="1:5">
      <c r="A509" s="292"/>
      <c r="B509" s="429"/>
      <c r="C509" s="429"/>
      <c r="D509" s="430"/>
      <c r="E509" s="429"/>
    </row>
    <row r="510" spans="1:5">
      <c r="A510" s="292"/>
      <c r="B510" s="429"/>
      <c r="C510" s="429"/>
      <c r="D510" s="430"/>
      <c r="E510" s="429"/>
    </row>
    <row r="511" spans="1:5">
      <c r="A511" s="292"/>
      <c r="B511" s="429"/>
      <c r="C511" s="429"/>
      <c r="D511" s="430"/>
      <c r="E511" s="429"/>
    </row>
    <row r="512" spans="1:5">
      <c r="A512" s="292"/>
      <c r="B512" s="429"/>
      <c r="C512" s="429"/>
      <c r="D512" s="430"/>
      <c r="E512" s="429"/>
    </row>
    <row r="513" spans="1:5">
      <c r="A513" s="292"/>
      <c r="B513" s="429"/>
      <c r="C513" s="429"/>
      <c r="D513" s="430"/>
      <c r="E513" s="429"/>
    </row>
    <row r="514" spans="1:5">
      <c r="A514" s="292"/>
      <c r="B514" s="429"/>
      <c r="C514" s="429"/>
      <c r="D514" s="430"/>
      <c r="E514" s="429"/>
    </row>
    <row r="515" spans="1:5">
      <c r="A515" s="292"/>
      <c r="B515" s="429"/>
      <c r="C515" s="429"/>
      <c r="D515" s="430"/>
      <c r="E515" s="429"/>
    </row>
    <row r="516" spans="1:5">
      <c r="A516" s="292"/>
      <c r="B516" s="429"/>
      <c r="C516" s="429"/>
      <c r="D516" s="430"/>
      <c r="E516" s="429"/>
    </row>
    <row r="517" spans="1:5">
      <c r="A517" s="292"/>
      <c r="B517" s="429"/>
      <c r="C517" s="429"/>
      <c r="D517" s="430"/>
      <c r="E517" s="429"/>
    </row>
    <row r="518" spans="1:5">
      <c r="A518" s="292"/>
      <c r="B518" s="429"/>
      <c r="C518" s="429"/>
      <c r="D518" s="430"/>
      <c r="E518" s="429"/>
    </row>
    <row r="519" spans="1:5">
      <c r="A519" s="292"/>
      <c r="B519" s="429"/>
      <c r="C519" s="429"/>
      <c r="D519" s="430"/>
      <c r="E519" s="429"/>
    </row>
    <row r="520" spans="1:5">
      <c r="A520" s="292"/>
      <c r="B520" s="429"/>
      <c r="C520" s="429"/>
      <c r="D520" s="430"/>
      <c r="E520" s="429"/>
    </row>
    <row r="521" spans="1:5">
      <c r="A521" s="292"/>
      <c r="B521" s="429"/>
      <c r="C521" s="429"/>
      <c r="D521" s="430"/>
      <c r="E521" s="429"/>
    </row>
    <row r="522" spans="1:5">
      <c r="A522" s="292"/>
      <c r="B522" s="429"/>
      <c r="C522" s="429"/>
      <c r="D522" s="430"/>
      <c r="E522" s="429"/>
    </row>
    <row r="523" spans="1:5">
      <c r="A523" s="292"/>
      <c r="B523" s="429"/>
      <c r="C523" s="429"/>
      <c r="D523" s="430"/>
      <c r="E523" s="429"/>
    </row>
    <row r="524" spans="1:5">
      <c r="A524" s="292"/>
      <c r="B524" s="429"/>
      <c r="C524" s="429"/>
      <c r="D524" s="430"/>
      <c r="E524" s="429"/>
    </row>
    <row r="525" spans="1:5">
      <c r="A525" s="292"/>
      <c r="B525" s="429"/>
      <c r="C525" s="429"/>
      <c r="D525" s="430"/>
      <c r="E525" s="429"/>
    </row>
    <row r="526" spans="1:5">
      <c r="A526" s="292"/>
      <c r="B526" s="429"/>
      <c r="C526" s="429"/>
      <c r="D526" s="430"/>
      <c r="E526" s="429"/>
    </row>
    <row r="527" spans="1:5">
      <c r="A527" s="292"/>
      <c r="B527" s="429"/>
      <c r="C527" s="429"/>
      <c r="D527" s="430"/>
      <c r="E527" s="429"/>
    </row>
    <row r="528" spans="1:5">
      <c r="A528" s="292"/>
      <c r="B528" s="429"/>
      <c r="C528" s="429"/>
      <c r="D528" s="430"/>
      <c r="E528" s="429"/>
    </row>
    <row r="529" spans="1:5">
      <c r="A529" s="292"/>
      <c r="B529" s="429"/>
      <c r="C529" s="429"/>
      <c r="D529" s="430"/>
      <c r="E529" s="429"/>
    </row>
    <row r="530" spans="1:5">
      <c r="A530" s="292"/>
      <c r="B530" s="429"/>
      <c r="C530" s="429"/>
      <c r="D530" s="430"/>
      <c r="E530" s="429"/>
    </row>
    <row r="531" spans="1:5">
      <c r="A531" s="292"/>
      <c r="B531" s="429"/>
      <c r="C531" s="429"/>
      <c r="D531" s="430"/>
      <c r="E531" s="429"/>
    </row>
    <row r="532" spans="1:5">
      <c r="A532" s="292"/>
      <c r="B532" s="429"/>
      <c r="C532" s="429"/>
      <c r="D532" s="430"/>
      <c r="E532" s="429"/>
    </row>
    <row r="533" spans="1:5">
      <c r="A533" s="292"/>
      <c r="B533" s="429"/>
      <c r="C533" s="429"/>
      <c r="D533" s="430"/>
      <c r="E533" s="429"/>
    </row>
    <row r="534" spans="1:5">
      <c r="A534" s="292"/>
      <c r="B534" s="429"/>
      <c r="C534" s="429"/>
      <c r="D534" s="430"/>
      <c r="E534" s="429"/>
    </row>
    <row r="535" spans="1:5">
      <c r="A535" s="292"/>
      <c r="B535" s="429"/>
      <c r="C535" s="429"/>
      <c r="D535" s="430"/>
      <c r="E535" s="429"/>
    </row>
    <row r="536" spans="1:5">
      <c r="A536" s="292"/>
      <c r="B536" s="429"/>
      <c r="C536" s="429"/>
      <c r="D536" s="430"/>
      <c r="E536" s="429"/>
    </row>
    <row r="537" spans="1:5">
      <c r="A537" s="292"/>
      <c r="B537" s="429"/>
      <c r="C537" s="429"/>
      <c r="D537" s="430"/>
      <c r="E537" s="429"/>
    </row>
    <row r="538" spans="1:5">
      <c r="A538" s="292"/>
      <c r="B538" s="429"/>
      <c r="C538" s="429"/>
      <c r="D538" s="430"/>
      <c r="E538" s="429"/>
    </row>
    <row r="539" spans="1:5">
      <c r="A539" s="292"/>
      <c r="B539" s="429"/>
      <c r="C539" s="429"/>
      <c r="D539" s="430"/>
      <c r="E539" s="429"/>
    </row>
    <row r="540" spans="1:5">
      <c r="A540" s="292"/>
      <c r="B540" s="429"/>
      <c r="C540" s="429"/>
      <c r="D540" s="430"/>
      <c r="E540" s="429"/>
    </row>
    <row r="541" spans="1:5">
      <c r="A541" s="292"/>
      <c r="B541" s="429"/>
      <c r="C541" s="429"/>
      <c r="D541" s="430"/>
      <c r="E541" s="429"/>
    </row>
    <row r="542" spans="1:5">
      <c r="A542" s="292"/>
      <c r="B542" s="429"/>
      <c r="C542" s="429"/>
      <c r="D542" s="430"/>
      <c r="E542" s="429"/>
    </row>
    <row r="543" spans="1:5">
      <c r="A543" s="292"/>
      <c r="B543" s="429"/>
      <c r="C543" s="429"/>
      <c r="D543" s="430"/>
      <c r="E543" s="429"/>
    </row>
    <row r="544" spans="1:5">
      <c r="A544" s="292"/>
      <c r="B544" s="429"/>
      <c r="C544" s="429"/>
      <c r="D544" s="430"/>
      <c r="E544" s="429"/>
    </row>
    <row r="545" spans="1:5">
      <c r="A545" s="292"/>
      <c r="B545" s="429"/>
      <c r="C545" s="429"/>
      <c r="D545" s="430"/>
      <c r="E545" s="429"/>
    </row>
    <row r="546" spans="1:5">
      <c r="A546" s="292"/>
      <c r="B546" s="429"/>
      <c r="C546" s="429"/>
      <c r="D546" s="430"/>
      <c r="E546" s="429"/>
    </row>
    <row r="547" spans="1:5">
      <c r="A547" s="292"/>
      <c r="B547" s="429"/>
      <c r="C547" s="429"/>
      <c r="D547" s="430"/>
      <c r="E547" s="429"/>
    </row>
    <row r="548" spans="1:5">
      <c r="A548" s="292"/>
      <c r="B548" s="429"/>
      <c r="C548" s="429"/>
      <c r="D548" s="430"/>
      <c r="E548" s="429"/>
    </row>
    <row r="549" spans="1:5">
      <c r="A549" s="292"/>
      <c r="B549" s="429"/>
      <c r="C549" s="429"/>
      <c r="D549" s="430"/>
      <c r="E549" s="429"/>
    </row>
    <row r="550" spans="1:5">
      <c r="A550" s="292"/>
      <c r="B550" s="429"/>
      <c r="C550" s="429"/>
      <c r="D550" s="430"/>
      <c r="E550" s="429"/>
    </row>
    <row r="551" spans="1:5">
      <c r="A551" s="292"/>
      <c r="B551" s="429"/>
      <c r="C551" s="429"/>
      <c r="D551" s="430"/>
      <c r="E551" s="429"/>
    </row>
    <row r="552" spans="1:5">
      <c r="A552" s="292"/>
      <c r="B552" s="429"/>
      <c r="C552" s="429"/>
      <c r="D552" s="430"/>
      <c r="E552" s="429"/>
    </row>
    <row r="553" spans="1:5">
      <c r="A553" s="292"/>
      <c r="B553" s="429"/>
      <c r="C553" s="429"/>
      <c r="D553" s="430"/>
      <c r="E553" s="429"/>
    </row>
    <row r="554" spans="1:5">
      <c r="A554" s="292"/>
      <c r="B554" s="429"/>
      <c r="C554" s="429"/>
      <c r="D554" s="430"/>
      <c r="E554" s="429"/>
    </row>
    <row r="555" spans="1:5">
      <c r="A555" s="292"/>
      <c r="B555" s="429"/>
      <c r="C555" s="429"/>
      <c r="D555" s="430"/>
      <c r="E555" s="429"/>
    </row>
    <row r="556" spans="1:5">
      <c r="A556" s="292"/>
      <c r="B556" s="429"/>
      <c r="C556" s="429"/>
      <c r="D556" s="430"/>
      <c r="E556" s="429"/>
    </row>
    <row r="557" spans="1:5">
      <c r="A557" s="292"/>
      <c r="B557" s="429"/>
      <c r="C557" s="429"/>
      <c r="D557" s="430"/>
      <c r="E557" s="429"/>
    </row>
    <row r="558" spans="1:5">
      <c r="A558" s="292"/>
      <c r="B558" s="429"/>
      <c r="C558" s="429"/>
      <c r="D558" s="430"/>
      <c r="E558" s="429"/>
    </row>
    <row r="559" spans="1:5">
      <c r="A559" s="292"/>
      <c r="B559" s="429"/>
      <c r="C559" s="429"/>
      <c r="D559" s="430"/>
      <c r="E559" s="429"/>
    </row>
    <row r="560" spans="1:5">
      <c r="A560" s="292"/>
      <c r="B560" s="429"/>
      <c r="C560" s="429"/>
      <c r="D560" s="430"/>
      <c r="E560" s="429"/>
    </row>
    <row r="561" spans="1:5">
      <c r="A561" s="292"/>
      <c r="B561" s="429"/>
      <c r="C561" s="429"/>
      <c r="D561" s="430"/>
      <c r="E561" s="429"/>
    </row>
    <row r="562" spans="1:5">
      <c r="A562" s="292"/>
      <c r="B562" s="429"/>
      <c r="C562" s="429"/>
      <c r="D562" s="430"/>
      <c r="E562" s="429"/>
    </row>
    <row r="563" spans="1:5">
      <c r="A563" s="292"/>
      <c r="B563" s="429"/>
      <c r="C563" s="429"/>
      <c r="D563" s="430"/>
      <c r="E563" s="429"/>
    </row>
    <row r="564" spans="1:5">
      <c r="A564" s="292"/>
      <c r="B564" s="429"/>
      <c r="C564" s="429"/>
      <c r="D564" s="430"/>
      <c r="E564" s="429"/>
    </row>
    <row r="565" spans="1:5">
      <c r="A565" s="292"/>
      <c r="B565" s="429"/>
      <c r="C565" s="429"/>
      <c r="D565" s="430"/>
      <c r="E565" s="429"/>
    </row>
    <row r="566" spans="1:5">
      <c r="A566" s="292"/>
      <c r="B566" s="429"/>
      <c r="C566" s="429"/>
      <c r="D566" s="430"/>
      <c r="E566" s="429"/>
    </row>
    <row r="567" spans="1:5">
      <c r="A567" s="292"/>
      <c r="B567" s="429"/>
      <c r="C567" s="429"/>
      <c r="D567" s="430"/>
      <c r="E567" s="429"/>
    </row>
    <row r="568" spans="1:5">
      <c r="A568" s="292"/>
      <c r="B568" s="429"/>
      <c r="C568" s="429"/>
      <c r="D568" s="430"/>
      <c r="E568" s="429"/>
    </row>
    <row r="569" spans="1:5">
      <c r="A569" s="292"/>
      <c r="B569" s="429"/>
      <c r="C569" s="429"/>
      <c r="D569" s="430"/>
      <c r="E569" s="429"/>
    </row>
    <row r="570" spans="1:5">
      <c r="A570" s="292"/>
      <c r="B570" s="429"/>
      <c r="C570" s="429"/>
      <c r="D570" s="430"/>
      <c r="E570" s="429"/>
    </row>
    <row r="571" spans="1:5">
      <c r="A571" s="292"/>
      <c r="B571" s="429"/>
      <c r="C571" s="429"/>
      <c r="D571" s="430"/>
      <c r="E571" s="429"/>
    </row>
    <row r="572" spans="1:5">
      <c r="A572" s="292"/>
      <c r="B572" s="429"/>
      <c r="C572" s="429"/>
      <c r="D572" s="430"/>
      <c r="E572" s="429"/>
    </row>
    <row r="573" spans="1:5">
      <c r="A573" s="292"/>
      <c r="B573" s="429"/>
      <c r="C573" s="429"/>
      <c r="D573" s="430"/>
      <c r="E573" s="429"/>
    </row>
    <row r="574" spans="1:5">
      <c r="A574" s="292"/>
      <c r="B574" s="429"/>
      <c r="C574" s="429"/>
      <c r="D574" s="430"/>
      <c r="E574" s="429"/>
    </row>
    <row r="575" spans="1:5">
      <c r="A575" s="292"/>
      <c r="B575" s="429"/>
      <c r="C575" s="429"/>
      <c r="D575" s="430"/>
      <c r="E575" s="429"/>
    </row>
    <row r="576" spans="1:5">
      <c r="A576" s="292"/>
      <c r="B576" s="429"/>
      <c r="C576" s="429"/>
      <c r="D576" s="430"/>
      <c r="E576" s="429"/>
    </row>
    <row r="577" spans="1:5">
      <c r="A577" s="292"/>
      <c r="B577" s="429"/>
      <c r="C577" s="429"/>
      <c r="D577" s="430"/>
      <c r="E577" s="429"/>
    </row>
    <row r="578" spans="1:5">
      <c r="A578" s="292"/>
      <c r="B578" s="429"/>
      <c r="C578" s="429"/>
      <c r="D578" s="430"/>
      <c r="E578" s="429"/>
    </row>
    <row r="579" spans="1:5">
      <c r="A579" s="292"/>
      <c r="B579" s="429"/>
      <c r="C579" s="429"/>
      <c r="D579" s="430"/>
      <c r="E579" s="429"/>
    </row>
    <row r="580" spans="1:5">
      <c r="A580" s="292"/>
      <c r="B580" s="429"/>
      <c r="C580" s="429"/>
      <c r="D580" s="430"/>
      <c r="E580" s="429"/>
    </row>
    <row r="581" spans="1:5">
      <c r="A581" s="292"/>
      <c r="B581" s="429"/>
      <c r="C581" s="429"/>
      <c r="D581" s="430"/>
      <c r="E581" s="429"/>
    </row>
    <row r="582" spans="1:5">
      <c r="A582" s="292"/>
      <c r="B582" s="429"/>
      <c r="C582" s="429"/>
      <c r="D582" s="430"/>
      <c r="E582" s="429"/>
    </row>
    <row r="583" spans="1:5">
      <c r="A583" s="292"/>
      <c r="B583" s="429"/>
      <c r="C583" s="429"/>
      <c r="D583" s="430"/>
      <c r="E583" s="429"/>
    </row>
    <row r="584" spans="1:5">
      <c r="A584" s="292"/>
      <c r="B584" s="429"/>
      <c r="C584" s="429"/>
      <c r="D584" s="430"/>
      <c r="E584" s="429"/>
    </row>
    <row r="585" spans="1:5">
      <c r="A585" s="292"/>
      <c r="B585" s="429"/>
      <c r="C585" s="429"/>
      <c r="D585" s="430"/>
      <c r="E585" s="429"/>
    </row>
    <row r="586" spans="1:5">
      <c r="A586" s="292"/>
      <c r="B586" s="429"/>
      <c r="C586" s="429"/>
      <c r="D586" s="430"/>
      <c r="E586" s="429"/>
    </row>
    <row r="587" spans="1:5">
      <c r="A587" s="292"/>
      <c r="B587" s="429"/>
      <c r="C587" s="429"/>
      <c r="D587" s="430"/>
      <c r="E587" s="429"/>
    </row>
    <row r="588" spans="1:5">
      <c r="A588" s="292"/>
      <c r="B588" s="429"/>
      <c r="C588" s="429"/>
      <c r="D588" s="430"/>
      <c r="E588" s="429"/>
    </row>
    <row r="589" spans="1:5">
      <c r="A589" s="292"/>
      <c r="B589" s="429"/>
      <c r="C589" s="429"/>
      <c r="D589" s="430"/>
      <c r="E589" s="429"/>
    </row>
    <row r="590" spans="1:5">
      <c r="A590" s="292"/>
      <c r="B590" s="429"/>
      <c r="C590" s="429"/>
      <c r="D590" s="430"/>
      <c r="E590" s="429"/>
    </row>
    <row r="591" spans="1:5">
      <c r="A591" s="292"/>
      <c r="B591" s="429"/>
      <c r="C591" s="429"/>
      <c r="D591" s="430"/>
      <c r="E591" s="429"/>
    </row>
    <row r="592" spans="1:5">
      <c r="A592" s="292"/>
      <c r="B592" s="429"/>
      <c r="C592" s="429"/>
      <c r="D592" s="430"/>
      <c r="E592" s="429"/>
    </row>
    <row r="593" spans="1:5">
      <c r="A593" s="292"/>
      <c r="B593" s="429"/>
      <c r="C593" s="429"/>
      <c r="D593" s="430"/>
      <c r="E593" s="429"/>
    </row>
    <row r="594" spans="1:5">
      <c r="A594" s="292"/>
      <c r="B594" s="429"/>
      <c r="C594" s="429"/>
      <c r="D594" s="430"/>
      <c r="E594" s="429"/>
    </row>
    <row r="595" spans="1:5">
      <c r="A595" s="292"/>
      <c r="B595" s="429"/>
      <c r="C595" s="429"/>
      <c r="D595" s="430"/>
      <c r="E595" s="429"/>
    </row>
    <row r="596" spans="1:5">
      <c r="A596" s="292"/>
      <c r="B596" s="429"/>
      <c r="C596" s="429"/>
      <c r="D596" s="430"/>
      <c r="E596" s="429"/>
    </row>
    <row r="597" spans="1:5">
      <c r="A597" s="292"/>
      <c r="B597" s="429"/>
      <c r="C597" s="429"/>
      <c r="D597" s="430"/>
      <c r="E597" s="429"/>
    </row>
    <row r="598" spans="1:5">
      <c r="A598" s="292"/>
      <c r="B598" s="429"/>
      <c r="C598" s="429"/>
      <c r="D598" s="430"/>
      <c r="E598" s="429"/>
    </row>
    <row r="599" spans="1:5">
      <c r="A599" s="292"/>
      <c r="B599" s="429"/>
      <c r="C599" s="429"/>
      <c r="D599" s="430"/>
      <c r="E599" s="429"/>
    </row>
    <row r="600" spans="1:5">
      <c r="A600" s="292"/>
      <c r="B600" s="429"/>
      <c r="C600" s="429"/>
      <c r="D600" s="430"/>
      <c r="E600" s="429"/>
    </row>
    <row r="601" spans="1:5">
      <c r="A601" s="292"/>
      <c r="B601" s="429"/>
      <c r="C601" s="429"/>
      <c r="D601" s="430"/>
      <c r="E601" s="429"/>
    </row>
    <row r="602" spans="1:5">
      <c r="A602" s="292"/>
      <c r="B602" s="429"/>
      <c r="C602" s="429"/>
      <c r="D602" s="430"/>
      <c r="E602" s="429"/>
    </row>
    <row r="603" spans="1:5">
      <c r="A603" s="292"/>
      <c r="B603" s="429"/>
      <c r="C603" s="429"/>
      <c r="D603" s="430"/>
      <c r="E603" s="429"/>
    </row>
    <row r="604" spans="1:5">
      <c r="A604" s="292"/>
      <c r="B604" s="429"/>
      <c r="C604" s="429"/>
      <c r="D604" s="430"/>
      <c r="E604" s="429"/>
    </row>
    <row r="605" spans="1:5">
      <c r="A605" s="292"/>
      <c r="B605" s="429"/>
      <c r="C605" s="429"/>
      <c r="D605" s="430"/>
      <c r="E605" s="429"/>
    </row>
    <row r="606" spans="1:5">
      <c r="A606" s="292"/>
      <c r="B606" s="429"/>
      <c r="C606" s="429"/>
      <c r="D606" s="430"/>
      <c r="E606" s="429"/>
    </row>
    <row r="607" spans="1:5">
      <c r="A607" s="292"/>
      <c r="B607" s="429"/>
      <c r="C607" s="429"/>
      <c r="D607" s="430"/>
      <c r="E607" s="429"/>
    </row>
    <row r="608" spans="1:5">
      <c r="A608" s="292"/>
      <c r="B608" s="429"/>
      <c r="C608" s="429"/>
      <c r="D608" s="430"/>
      <c r="E608" s="429"/>
    </row>
    <row r="609" spans="1:5">
      <c r="A609" s="292"/>
      <c r="B609" s="429"/>
      <c r="C609" s="429"/>
      <c r="D609" s="430"/>
      <c r="E609" s="429"/>
    </row>
    <row r="610" spans="1:5">
      <c r="A610" s="292"/>
      <c r="B610" s="429"/>
      <c r="C610" s="429"/>
      <c r="D610" s="430"/>
      <c r="E610" s="429"/>
    </row>
    <row r="611" spans="1:5">
      <c r="A611" s="292"/>
      <c r="B611" s="429"/>
      <c r="C611" s="429"/>
      <c r="D611" s="430"/>
      <c r="E611" s="429"/>
    </row>
    <row r="612" spans="1:5">
      <c r="A612" s="292"/>
      <c r="B612" s="429"/>
      <c r="C612" s="429"/>
      <c r="D612" s="430"/>
      <c r="E612" s="429"/>
    </row>
    <row r="613" spans="1:5">
      <c r="A613" s="292"/>
      <c r="B613" s="429"/>
      <c r="C613" s="429"/>
      <c r="D613" s="430"/>
      <c r="E613" s="429"/>
    </row>
    <row r="614" spans="1:5">
      <c r="A614" s="292"/>
      <c r="B614" s="429"/>
      <c r="C614" s="429"/>
      <c r="D614" s="430"/>
      <c r="E614" s="429"/>
    </row>
    <row r="615" spans="1:5">
      <c r="A615" s="292"/>
      <c r="B615" s="429"/>
      <c r="C615" s="429"/>
      <c r="D615" s="430"/>
      <c r="E615" s="429"/>
    </row>
    <row r="616" spans="1:5">
      <c r="A616" s="292"/>
      <c r="B616" s="429"/>
      <c r="C616" s="429"/>
      <c r="D616" s="430"/>
      <c r="E616" s="429"/>
    </row>
    <row r="617" spans="1:5">
      <c r="A617" s="292"/>
      <c r="B617" s="429"/>
      <c r="C617" s="429"/>
      <c r="D617" s="430"/>
      <c r="E617" s="429"/>
    </row>
    <row r="618" spans="1:5">
      <c r="A618" s="292"/>
      <c r="B618" s="429"/>
      <c r="C618" s="429"/>
      <c r="D618" s="430"/>
      <c r="E618" s="429"/>
    </row>
    <row r="619" spans="1:5">
      <c r="A619" s="292"/>
      <c r="B619" s="429"/>
      <c r="C619" s="429"/>
      <c r="D619" s="430"/>
      <c r="E619" s="429"/>
    </row>
    <row r="620" spans="1:5">
      <c r="A620" s="292"/>
      <c r="B620" s="429"/>
      <c r="C620" s="429"/>
      <c r="D620" s="430"/>
      <c r="E620" s="429"/>
    </row>
    <row r="621" spans="1:5">
      <c r="A621" s="292"/>
      <c r="B621" s="429"/>
      <c r="C621" s="429"/>
      <c r="D621" s="430"/>
      <c r="E621" s="429"/>
    </row>
    <row r="622" spans="1:5">
      <c r="A622" s="292"/>
      <c r="B622" s="429"/>
      <c r="C622" s="429"/>
      <c r="D622" s="430"/>
      <c r="E622" s="429"/>
    </row>
    <row r="623" spans="1:5">
      <c r="A623" s="292"/>
      <c r="B623" s="429"/>
      <c r="C623" s="429"/>
      <c r="D623" s="430"/>
      <c r="E623" s="429"/>
    </row>
    <row r="624" spans="1:5">
      <c r="A624" s="292"/>
      <c r="B624" s="429"/>
      <c r="C624" s="429"/>
      <c r="D624" s="430"/>
      <c r="E624" s="429"/>
    </row>
    <row r="625" spans="1:5">
      <c r="A625" s="292"/>
      <c r="B625" s="429"/>
      <c r="C625" s="429"/>
      <c r="D625" s="430"/>
      <c r="E625" s="429"/>
    </row>
    <row r="626" spans="1:5">
      <c r="A626" s="292"/>
      <c r="B626" s="429"/>
      <c r="C626" s="429"/>
      <c r="D626" s="430"/>
      <c r="E626" s="429"/>
    </row>
    <row r="627" spans="1:5">
      <c r="A627" s="292"/>
      <c r="B627" s="429"/>
      <c r="C627" s="429"/>
      <c r="D627" s="430"/>
      <c r="E627" s="429"/>
    </row>
    <row r="628" spans="1:5">
      <c r="A628" s="292"/>
      <c r="B628" s="429"/>
      <c r="C628" s="429"/>
      <c r="D628" s="430"/>
      <c r="E628" s="429"/>
    </row>
    <row r="629" spans="1:5">
      <c r="A629" s="292"/>
      <c r="B629" s="429"/>
      <c r="C629" s="429"/>
      <c r="D629" s="430"/>
      <c r="E629" s="429"/>
    </row>
    <row r="630" spans="1:5">
      <c r="A630" s="292"/>
      <c r="B630" s="429"/>
      <c r="C630" s="429"/>
      <c r="D630" s="430"/>
      <c r="E630" s="429"/>
    </row>
    <row r="631" spans="1:5">
      <c r="A631" s="292"/>
      <c r="B631" s="429"/>
      <c r="C631" s="429"/>
      <c r="D631" s="430"/>
      <c r="E631" s="429"/>
    </row>
    <row r="632" spans="1:5">
      <c r="A632" s="292"/>
      <c r="B632" s="429"/>
      <c r="C632" s="429"/>
      <c r="D632" s="430"/>
      <c r="E632" s="429"/>
    </row>
    <row r="633" spans="1:5">
      <c r="A633" s="292"/>
      <c r="B633" s="429"/>
      <c r="C633" s="429"/>
      <c r="D633" s="430"/>
      <c r="E633" s="429"/>
    </row>
    <row r="634" spans="1:5">
      <c r="A634" s="292"/>
      <c r="B634" s="429"/>
      <c r="C634" s="429"/>
      <c r="D634" s="430"/>
      <c r="E634" s="429"/>
    </row>
    <row r="635" spans="1:5">
      <c r="A635" s="292"/>
      <c r="B635" s="429"/>
      <c r="C635" s="429"/>
      <c r="D635" s="430"/>
      <c r="E635" s="429"/>
    </row>
    <row r="636" spans="1:5">
      <c r="A636" s="292"/>
      <c r="B636" s="429"/>
      <c r="C636" s="429"/>
      <c r="D636" s="430"/>
      <c r="E636" s="429"/>
    </row>
    <row r="637" spans="1:5">
      <c r="A637" s="292"/>
      <c r="B637" s="429"/>
      <c r="C637" s="429"/>
      <c r="D637" s="430"/>
      <c r="E637" s="429"/>
    </row>
    <row r="638" spans="1:5">
      <c r="A638" s="292"/>
      <c r="B638" s="429"/>
      <c r="C638" s="429"/>
      <c r="D638" s="430"/>
      <c r="E638" s="429"/>
    </row>
    <row r="639" spans="1:5">
      <c r="A639" s="292"/>
      <c r="B639" s="429"/>
      <c r="C639" s="429"/>
      <c r="D639" s="430"/>
      <c r="E639" s="429"/>
    </row>
    <row r="640" spans="1:5">
      <c r="A640" s="292"/>
      <c r="B640" s="429"/>
      <c r="C640" s="429"/>
      <c r="D640" s="430"/>
      <c r="E640" s="429"/>
    </row>
    <row r="641" spans="1:5">
      <c r="A641" s="292"/>
      <c r="B641" s="429"/>
      <c r="C641" s="429"/>
      <c r="D641" s="430"/>
      <c r="E641" s="429"/>
    </row>
    <row r="642" spans="1:5">
      <c r="A642" s="292"/>
      <c r="B642" s="429"/>
      <c r="C642" s="429"/>
      <c r="D642" s="430"/>
      <c r="E642" s="429"/>
    </row>
    <row r="643" spans="1:5">
      <c r="A643" s="292"/>
      <c r="B643" s="429"/>
      <c r="C643" s="429"/>
      <c r="D643" s="430"/>
      <c r="E643" s="429"/>
    </row>
    <row r="644" spans="1:5">
      <c r="A644" s="292"/>
      <c r="B644" s="429"/>
      <c r="C644" s="429"/>
      <c r="D644" s="430"/>
      <c r="E644" s="429"/>
    </row>
    <row r="645" spans="1:5">
      <c r="A645" s="292"/>
      <c r="B645" s="429"/>
      <c r="C645" s="429"/>
      <c r="D645" s="430"/>
      <c r="E645" s="429"/>
    </row>
    <row r="646" spans="1:5">
      <c r="A646" s="292"/>
      <c r="B646" s="429"/>
      <c r="C646" s="429"/>
      <c r="D646" s="430"/>
      <c r="E646" s="429"/>
    </row>
    <row r="647" spans="1:5">
      <c r="A647" s="292"/>
      <c r="B647" s="429"/>
      <c r="C647" s="429"/>
      <c r="D647" s="430"/>
      <c r="E647" s="429"/>
    </row>
    <row r="648" spans="1:5">
      <c r="A648" s="292"/>
      <c r="B648" s="429"/>
      <c r="C648" s="429"/>
      <c r="D648" s="430"/>
      <c r="E648" s="429"/>
    </row>
    <row r="649" spans="1:5">
      <c r="A649" s="292"/>
      <c r="B649" s="429"/>
      <c r="C649" s="429"/>
      <c r="D649" s="430"/>
      <c r="E649" s="429"/>
    </row>
    <row r="650" spans="1:5">
      <c r="A650" s="292"/>
      <c r="B650" s="429"/>
      <c r="C650" s="429"/>
      <c r="D650" s="430"/>
      <c r="E650" s="429"/>
    </row>
    <row r="651" spans="1:5">
      <c r="A651" s="292"/>
      <c r="B651" s="429"/>
      <c r="C651" s="429"/>
      <c r="D651" s="430"/>
      <c r="E651" s="429"/>
    </row>
    <row r="652" spans="1:5">
      <c r="A652" s="292"/>
      <c r="B652" s="429"/>
      <c r="C652" s="429"/>
      <c r="D652" s="430"/>
      <c r="E652" s="429"/>
    </row>
    <row r="653" spans="1:5">
      <c r="A653" s="292"/>
      <c r="B653" s="429"/>
      <c r="C653" s="429"/>
      <c r="D653" s="430"/>
      <c r="E653" s="429"/>
    </row>
    <row r="654" spans="1:5">
      <c r="A654" s="292"/>
      <c r="B654" s="429"/>
      <c r="C654" s="429"/>
      <c r="D654" s="430"/>
      <c r="E654" s="429"/>
    </row>
    <row r="655" spans="1:5">
      <c r="A655" s="292"/>
      <c r="B655" s="429"/>
      <c r="C655" s="429"/>
      <c r="D655" s="430"/>
      <c r="E655" s="429"/>
    </row>
    <row r="656" spans="1:5">
      <c r="A656" s="292"/>
      <c r="B656" s="429"/>
      <c r="C656" s="429"/>
      <c r="D656" s="430"/>
      <c r="E656" s="429"/>
    </row>
    <row r="657" spans="1:5">
      <c r="A657" s="292"/>
      <c r="B657" s="429"/>
      <c r="C657" s="429"/>
      <c r="D657" s="430"/>
      <c r="E657" s="429"/>
    </row>
    <row r="658" spans="1:5">
      <c r="A658" s="292"/>
      <c r="B658" s="429"/>
      <c r="C658" s="429"/>
      <c r="D658" s="430"/>
      <c r="E658" s="429"/>
    </row>
    <row r="659" spans="1:5">
      <c r="A659" s="292"/>
      <c r="B659" s="429"/>
      <c r="C659" s="429"/>
      <c r="D659" s="430"/>
      <c r="E659" s="429"/>
    </row>
    <row r="660" spans="1:5">
      <c r="A660" s="292"/>
      <c r="B660" s="429"/>
      <c r="C660" s="429"/>
      <c r="D660" s="430"/>
      <c r="E660" s="429"/>
    </row>
    <row r="661" spans="1:5">
      <c r="A661" s="292"/>
      <c r="B661" s="429"/>
      <c r="C661" s="429"/>
      <c r="D661" s="430"/>
      <c r="E661" s="429"/>
    </row>
    <row r="662" spans="1:5">
      <c r="A662" s="292"/>
      <c r="B662" s="429"/>
      <c r="C662" s="429"/>
      <c r="D662" s="430"/>
      <c r="E662" s="429"/>
    </row>
    <row r="663" spans="1:5">
      <c r="A663" s="292"/>
      <c r="B663" s="429"/>
      <c r="C663" s="429"/>
      <c r="D663" s="430"/>
      <c r="E663" s="429"/>
    </row>
    <row r="664" spans="1:5">
      <c r="A664" s="292"/>
      <c r="B664" s="429"/>
      <c r="C664" s="429"/>
      <c r="D664" s="430"/>
      <c r="E664" s="429"/>
    </row>
    <row r="665" spans="1:5">
      <c r="A665" s="292"/>
      <c r="B665" s="429"/>
      <c r="C665" s="429"/>
      <c r="D665" s="430"/>
      <c r="E665" s="429"/>
    </row>
    <row r="666" spans="1:5">
      <c r="A666" s="292"/>
      <c r="B666" s="429"/>
      <c r="C666" s="429"/>
      <c r="D666" s="430"/>
      <c r="E666" s="429"/>
    </row>
    <row r="667" spans="1:5">
      <c r="A667" s="292"/>
      <c r="B667" s="429"/>
      <c r="C667" s="429"/>
      <c r="D667" s="430"/>
      <c r="E667" s="429"/>
    </row>
    <row r="668" spans="1:5">
      <c r="A668" s="292"/>
      <c r="B668" s="429"/>
      <c r="C668" s="429"/>
      <c r="D668" s="430"/>
      <c r="E668" s="429"/>
    </row>
    <row r="669" spans="1:5">
      <c r="A669" s="292"/>
      <c r="B669" s="429"/>
      <c r="C669" s="429"/>
      <c r="D669" s="430"/>
      <c r="E669" s="429"/>
    </row>
    <row r="670" spans="1:5">
      <c r="A670" s="292"/>
      <c r="B670" s="429"/>
      <c r="C670" s="429"/>
      <c r="D670" s="430"/>
      <c r="E670" s="429"/>
    </row>
    <row r="671" spans="1:5">
      <c r="A671" s="292"/>
      <c r="B671" s="429"/>
      <c r="C671" s="429"/>
      <c r="D671" s="430"/>
      <c r="E671" s="429"/>
    </row>
    <row r="672" spans="1:5">
      <c r="A672" s="292"/>
      <c r="B672" s="429"/>
      <c r="C672" s="429"/>
      <c r="D672" s="430"/>
      <c r="E672" s="429"/>
    </row>
    <row r="673" spans="1:5">
      <c r="A673" s="292"/>
      <c r="B673" s="429"/>
      <c r="C673" s="429"/>
      <c r="D673" s="430"/>
      <c r="E673" s="429"/>
    </row>
    <row r="674" spans="1:5">
      <c r="A674" s="292"/>
      <c r="B674" s="429"/>
      <c r="C674" s="429"/>
      <c r="D674" s="430"/>
      <c r="E674" s="429"/>
    </row>
    <row r="675" spans="1:5">
      <c r="A675" s="292"/>
      <c r="B675" s="429"/>
      <c r="C675" s="429"/>
      <c r="D675" s="430"/>
      <c r="E675" s="429"/>
    </row>
    <row r="676" spans="1:5">
      <c r="A676" s="292"/>
      <c r="B676" s="429"/>
      <c r="C676" s="429"/>
      <c r="D676" s="430"/>
      <c r="E676" s="429"/>
    </row>
    <row r="677" spans="1:5">
      <c r="A677" s="292"/>
      <c r="B677" s="429"/>
      <c r="C677" s="429"/>
      <c r="D677" s="430"/>
      <c r="E677" s="429"/>
    </row>
    <row r="678" spans="1:5">
      <c r="A678" s="292"/>
      <c r="B678" s="429"/>
      <c r="C678" s="429"/>
      <c r="D678" s="430"/>
      <c r="E678" s="429"/>
    </row>
    <row r="679" spans="1:5">
      <c r="A679" s="292"/>
      <c r="B679" s="429"/>
      <c r="C679" s="429"/>
      <c r="D679" s="430"/>
      <c r="E679" s="429"/>
    </row>
    <row r="680" spans="1:5">
      <c r="A680" s="292"/>
      <c r="B680" s="429"/>
      <c r="C680" s="429"/>
      <c r="D680" s="430"/>
      <c r="E680" s="429"/>
    </row>
    <row r="681" spans="1:5">
      <c r="A681" s="292"/>
      <c r="B681" s="429"/>
      <c r="C681" s="429"/>
      <c r="D681" s="430"/>
      <c r="E681" s="429"/>
    </row>
    <row r="682" spans="1:5">
      <c r="A682" s="292"/>
      <c r="B682" s="429"/>
      <c r="C682" s="429"/>
      <c r="D682" s="430"/>
      <c r="E682" s="429"/>
    </row>
    <row r="683" spans="1:5">
      <c r="A683" s="292"/>
      <c r="B683" s="429"/>
      <c r="C683" s="429"/>
      <c r="D683" s="430"/>
      <c r="E683" s="429"/>
    </row>
    <row r="684" spans="1:5">
      <c r="A684" s="292"/>
      <c r="B684" s="429"/>
      <c r="C684" s="429"/>
      <c r="D684" s="430"/>
      <c r="E684" s="429"/>
    </row>
    <row r="685" spans="1:5">
      <c r="A685" s="292"/>
      <c r="B685" s="429"/>
      <c r="C685" s="429"/>
      <c r="D685" s="430"/>
      <c r="E685" s="429"/>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133"/>
  <sheetViews>
    <sheetView zoomScaleNormal="100" workbookViewId="0">
      <pane ySplit="3" topLeftCell="A4" activePane="bottomLeft" state="frozen"/>
      <selection activeCell="E6" sqref="E6"/>
      <selection pane="bottomLeft" activeCell="A15" sqref="A15"/>
    </sheetView>
  </sheetViews>
  <sheetFormatPr defaultRowHeight="12.75"/>
  <cols>
    <col min="1" max="1" width="21.42578125" style="22" customWidth="1"/>
    <col min="2" max="2" width="15" style="51" customWidth="1"/>
    <col min="3" max="3" width="15.28515625" style="51" customWidth="1"/>
    <col min="4" max="4" width="16.42578125" style="233" customWidth="1"/>
    <col min="5" max="5" width="16.28515625" style="51" customWidth="1"/>
    <col min="6" max="6" width="14.7109375" style="22" customWidth="1"/>
    <col min="7" max="7" width="9.140625" style="26"/>
    <col min="8" max="16384" width="9.140625" style="22"/>
  </cols>
  <sheetData>
    <row r="1" spans="1:7" ht="15">
      <c r="A1" s="40" t="s">
        <v>589</v>
      </c>
    </row>
    <row r="2" spans="1:7" ht="12.75" customHeight="1">
      <c r="A2" s="40"/>
    </row>
    <row r="3" spans="1:7" ht="23.25" customHeight="1">
      <c r="A3" s="38"/>
      <c r="B3" s="115" t="s">
        <v>341</v>
      </c>
      <c r="C3" s="115" t="s">
        <v>81</v>
      </c>
      <c r="D3" s="457" t="s">
        <v>2</v>
      </c>
      <c r="E3" s="357" t="s">
        <v>82</v>
      </c>
      <c r="F3" s="106"/>
      <c r="G3" s="209"/>
    </row>
    <row r="4" spans="1:7" ht="13.5" customHeight="1">
      <c r="A4" s="4" t="s">
        <v>315</v>
      </c>
      <c r="B4" s="185">
        <v>12455</v>
      </c>
      <c r="C4" s="185">
        <v>1208</v>
      </c>
      <c r="D4" s="185">
        <v>13663</v>
      </c>
      <c r="E4" s="185">
        <v>12024</v>
      </c>
      <c r="F4" s="147"/>
      <c r="G4" s="209"/>
    </row>
    <row r="5" spans="1:7" ht="13.5" customHeight="1">
      <c r="A5" s="4" t="s">
        <v>424</v>
      </c>
      <c r="B5" s="185">
        <v>15803</v>
      </c>
      <c r="C5" s="185">
        <v>2442</v>
      </c>
      <c r="D5" s="185">
        <v>18245</v>
      </c>
      <c r="E5" s="185">
        <v>34277</v>
      </c>
      <c r="F5" s="147"/>
      <c r="G5" s="209"/>
    </row>
    <row r="6" spans="1:7" ht="13.5" customHeight="1">
      <c r="A6" s="4" t="s">
        <v>425</v>
      </c>
      <c r="B6" s="185">
        <v>11058</v>
      </c>
      <c r="C6" s="4">
        <v>650</v>
      </c>
      <c r="D6" s="185">
        <v>11708</v>
      </c>
      <c r="E6" s="185">
        <v>10645</v>
      </c>
      <c r="F6" s="147"/>
      <c r="G6" s="209"/>
    </row>
    <row r="7" spans="1:7" ht="13.5" customHeight="1">
      <c r="A7" s="4" t="s">
        <v>426</v>
      </c>
      <c r="B7" s="185">
        <v>13894</v>
      </c>
      <c r="C7" s="4"/>
      <c r="D7" s="185">
        <v>13894</v>
      </c>
      <c r="E7" s="185">
        <v>17545</v>
      </c>
      <c r="F7" s="147"/>
      <c r="G7" s="147"/>
    </row>
    <row r="8" spans="1:7" ht="13.5" customHeight="1">
      <c r="A8" s="4" t="s">
        <v>154</v>
      </c>
      <c r="B8" s="185">
        <v>5360</v>
      </c>
      <c r="C8" s="4">
        <v>280</v>
      </c>
      <c r="D8" s="185">
        <v>5640</v>
      </c>
      <c r="E8" s="185">
        <v>4224</v>
      </c>
      <c r="F8" s="147"/>
      <c r="G8" s="209"/>
    </row>
    <row r="9" spans="1:7" ht="13.5" customHeight="1">
      <c r="A9" s="4" t="s">
        <v>316</v>
      </c>
      <c r="B9" s="185">
        <v>4556</v>
      </c>
      <c r="C9" s="4">
        <v>822</v>
      </c>
      <c r="D9" s="185">
        <v>5378</v>
      </c>
      <c r="E9" s="185">
        <v>4441</v>
      </c>
      <c r="F9" s="147"/>
      <c r="G9" s="209"/>
    </row>
    <row r="10" spans="1:7" ht="13.5" customHeight="1">
      <c r="A10" s="4" t="s">
        <v>427</v>
      </c>
      <c r="B10" s="185">
        <v>8118</v>
      </c>
      <c r="C10" s="4">
        <v>455</v>
      </c>
      <c r="D10" s="185">
        <v>8573</v>
      </c>
      <c r="E10" s="185">
        <v>11480</v>
      </c>
      <c r="F10" s="147"/>
      <c r="G10" s="209"/>
    </row>
    <row r="11" spans="1:7" ht="13.5" customHeight="1">
      <c r="A11" s="4" t="s">
        <v>510</v>
      </c>
      <c r="B11" s="185">
        <v>2102</v>
      </c>
      <c r="C11" s="4">
        <v>503</v>
      </c>
      <c r="D11" s="185">
        <v>2605</v>
      </c>
      <c r="E11" s="185">
        <v>1699</v>
      </c>
      <c r="F11" s="147"/>
      <c r="G11" s="209"/>
    </row>
    <row r="12" spans="1:7" ht="13.5" customHeight="1">
      <c r="A12" s="4" t="s">
        <v>428</v>
      </c>
      <c r="B12" s="185">
        <v>74483</v>
      </c>
      <c r="C12" s="185">
        <v>5440</v>
      </c>
      <c r="D12" s="185">
        <v>79923</v>
      </c>
      <c r="E12" s="185">
        <v>61069</v>
      </c>
      <c r="F12" s="147"/>
      <c r="G12" s="209"/>
    </row>
    <row r="13" spans="1:7" ht="13.5" customHeight="1">
      <c r="A13" s="4" t="s">
        <v>429</v>
      </c>
      <c r="B13" s="185">
        <v>16177</v>
      </c>
      <c r="C13" s="185">
        <v>2000</v>
      </c>
      <c r="D13" s="185">
        <v>18177</v>
      </c>
      <c r="E13" s="185">
        <v>30601</v>
      </c>
      <c r="F13" s="147"/>
      <c r="G13" s="209"/>
    </row>
    <row r="14" spans="1:7" ht="13.5" customHeight="1">
      <c r="A14" s="4" t="s">
        <v>317</v>
      </c>
      <c r="B14" s="185">
        <v>5620</v>
      </c>
      <c r="C14" s="4">
        <v>512</v>
      </c>
      <c r="D14" s="185">
        <v>6132</v>
      </c>
      <c r="E14" s="4"/>
      <c r="F14" s="147"/>
      <c r="G14" s="209"/>
    </row>
    <row r="15" spans="1:7" ht="13.5" customHeight="1">
      <c r="A15" s="171" t="s">
        <v>554</v>
      </c>
      <c r="B15" s="185">
        <v>6650</v>
      </c>
      <c r="C15" s="4"/>
      <c r="D15" s="185">
        <v>6650</v>
      </c>
      <c r="E15" s="185">
        <v>1742</v>
      </c>
      <c r="F15" s="147"/>
      <c r="G15" s="209"/>
    </row>
    <row r="16" spans="1:7" ht="13.5" customHeight="1">
      <c r="A16" s="4" t="s">
        <v>514</v>
      </c>
      <c r="B16" s="185">
        <v>1013</v>
      </c>
      <c r="C16" s="4">
        <v>126</v>
      </c>
      <c r="D16" s="185">
        <v>1139</v>
      </c>
      <c r="E16" s="185">
        <v>2111</v>
      </c>
      <c r="F16" s="147"/>
      <c r="G16" s="209"/>
    </row>
    <row r="17" spans="1:7" ht="13.5" customHeight="1">
      <c r="A17" s="4" t="s">
        <v>516</v>
      </c>
      <c r="B17" s="185">
        <v>3987</v>
      </c>
      <c r="C17" s="4">
        <v>272</v>
      </c>
      <c r="D17" s="185">
        <v>4259</v>
      </c>
      <c r="E17" s="185">
        <v>5751</v>
      </c>
      <c r="F17" s="147"/>
      <c r="G17" s="209"/>
    </row>
    <row r="18" spans="1:7" ht="13.5" customHeight="1">
      <c r="A18" s="4" t="s">
        <v>430</v>
      </c>
      <c r="B18" s="185">
        <v>43507</v>
      </c>
      <c r="C18" s="4"/>
      <c r="D18" s="185">
        <v>43507</v>
      </c>
      <c r="E18" s="185">
        <v>22915</v>
      </c>
      <c r="F18" s="147"/>
      <c r="G18" s="209"/>
    </row>
    <row r="19" spans="1:7" ht="13.5" customHeight="1">
      <c r="A19" s="4" t="s">
        <v>431</v>
      </c>
      <c r="B19" s="185">
        <v>31799</v>
      </c>
      <c r="C19" s="185">
        <v>4665</v>
      </c>
      <c r="D19" s="185">
        <v>36464</v>
      </c>
      <c r="E19" s="185">
        <v>39004</v>
      </c>
      <c r="F19" s="147"/>
      <c r="G19" s="209"/>
    </row>
    <row r="20" spans="1:7" ht="13.5" customHeight="1">
      <c r="A20" s="4" t="s">
        <v>432</v>
      </c>
      <c r="B20" s="185">
        <v>13320</v>
      </c>
      <c r="C20" s="4"/>
      <c r="D20" s="185">
        <v>13320</v>
      </c>
      <c r="E20" s="185">
        <v>23364</v>
      </c>
      <c r="F20" s="147"/>
      <c r="G20" s="209"/>
    </row>
    <row r="21" spans="1:7" ht="13.5" customHeight="1">
      <c r="A21" s="4" t="s">
        <v>21</v>
      </c>
      <c r="B21" s="185">
        <v>12232</v>
      </c>
      <c r="C21" s="185">
        <v>4714</v>
      </c>
      <c r="D21" s="185">
        <v>16946</v>
      </c>
      <c r="E21" s="185">
        <v>20638</v>
      </c>
      <c r="F21" s="147"/>
      <c r="G21" s="209"/>
    </row>
    <row r="22" spans="1:7" ht="13.5" customHeight="1">
      <c r="A22" s="4" t="s">
        <v>433</v>
      </c>
      <c r="B22" s="185">
        <v>8766</v>
      </c>
      <c r="C22" s="185">
        <v>1765</v>
      </c>
      <c r="D22" s="185">
        <v>10531</v>
      </c>
      <c r="E22" s="185">
        <v>12371</v>
      </c>
      <c r="F22" s="147"/>
      <c r="G22" s="209"/>
    </row>
    <row r="23" spans="1:7" ht="13.5" customHeight="1">
      <c r="A23" s="4" t="s">
        <v>434</v>
      </c>
      <c r="B23" s="185">
        <v>19264</v>
      </c>
      <c r="C23" s="185">
        <v>2223</v>
      </c>
      <c r="D23" s="185">
        <v>21487</v>
      </c>
      <c r="E23" s="185">
        <v>21173</v>
      </c>
      <c r="F23" s="147"/>
      <c r="G23" s="209"/>
    </row>
    <row r="24" spans="1:7" ht="13.5" customHeight="1">
      <c r="A24" s="4" t="s">
        <v>318</v>
      </c>
      <c r="B24" s="185">
        <v>43423</v>
      </c>
      <c r="C24" s="185">
        <v>10594</v>
      </c>
      <c r="D24" s="185">
        <v>54017</v>
      </c>
      <c r="E24" s="185">
        <v>48175</v>
      </c>
      <c r="F24" s="147"/>
      <c r="G24" s="209"/>
    </row>
    <row r="25" spans="1:7" ht="13.5" customHeight="1">
      <c r="A25" s="4" t="s">
        <v>319</v>
      </c>
      <c r="B25" s="185">
        <v>5835</v>
      </c>
      <c r="C25" s="4">
        <v>75</v>
      </c>
      <c r="D25" s="185">
        <v>5910</v>
      </c>
      <c r="E25" s="185">
        <v>5289</v>
      </c>
      <c r="F25" s="147"/>
      <c r="G25" s="209"/>
    </row>
    <row r="26" spans="1:7" ht="13.5" customHeight="1">
      <c r="A26" s="4" t="s">
        <v>320</v>
      </c>
      <c r="B26" s="185">
        <v>24192</v>
      </c>
      <c r="C26" s="185">
        <v>2076</v>
      </c>
      <c r="D26" s="185">
        <v>26268</v>
      </c>
      <c r="E26" s="185">
        <v>28278</v>
      </c>
      <c r="F26" s="147"/>
      <c r="G26" s="209"/>
    </row>
    <row r="27" spans="1:7" ht="13.5" customHeight="1">
      <c r="A27" s="4" t="s">
        <v>435</v>
      </c>
      <c r="B27" s="185">
        <v>22187</v>
      </c>
      <c r="C27" s="4"/>
      <c r="D27" s="185">
        <v>22187</v>
      </c>
      <c r="E27" s="185">
        <v>40448</v>
      </c>
      <c r="F27" s="147"/>
      <c r="G27" s="209"/>
    </row>
    <row r="28" spans="1:7" ht="13.5" customHeight="1">
      <c r="A28" s="4" t="s">
        <v>436</v>
      </c>
      <c r="B28" s="185">
        <v>21931</v>
      </c>
      <c r="C28" s="185">
        <v>1079</v>
      </c>
      <c r="D28" s="185">
        <v>23010</v>
      </c>
      <c r="E28" s="185">
        <v>28188</v>
      </c>
      <c r="F28" s="147"/>
      <c r="G28" s="209"/>
    </row>
    <row r="29" spans="1:7" ht="13.5" customHeight="1">
      <c r="A29" s="4" t="s">
        <v>437</v>
      </c>
      <c r="B29" s="185">
        <v>14936</v>
      </c>
      <c r="C29" s="4">
        <v>624</v>
      </c>
      <c r="D29" s="185">
        <v>15560</v>
      </c>
      <c r="E29" s="185">
        <v>17199</v>
      </c>
      <c r="F29" s="147"/>
      <c r="G29" s="209"/>
    </row>
    <row r="30" spans="1:7" ht="13.5" customHeight="1">
      <c r="A30" s="4" t="s">
        <v>284</v>
      </c>
      <c r="B30" s="185">
        <v>14141</v>
      </c>
      <c r="C30" s="4">
        <v>707</v>
      </c>
      <c r="D30" s="185">
        <v>14848</v>
      </c>
      <c r="E30" s="185">
        <v>15705</v>
      </c>
      <c r="F30" s="147"/>
      <c r="G30" s="209"/>
    </row>
    <row r="31" spans="1:7" ht="13.5" customHeight="1">
      <c r="A31" s="4" t="s">
        <v>285</v>
      </c>
      <c r="B31" s="185">
        <v>5816</v>
      </c>
      <c r="C31" s="4">
        <v>467</v>
      </c>
      <c r="D31" s="185">
        <v>6283</v>
      </c>
      <c r="E31" s="185">
        <v>10677</v>
      </c>
      <c r="F31" s="147"/>
      <c r="G31" s="209"/>
    </row>
    <row r="32" spans="1:7" ht="13.5" customHeight="1">
      <c r="A32" s="4" t="s">
        <v>172</v>
      </c>
      <c r="B32" s="185">
        <v>2355</v>
      </c>
      <c r="C32" s="4">
        <v>796</v>
      </c>
      <c r="D32" s="185">
        <v>3151</v>
      </c>
      <c r="E32" s="185">
        <v>3265</v>
      </c>
      <c r="F32" s="147"/>
      <c r="G32" s="209"/>
    </row>
    <row r="33" spans="1:7" ht="13.5" customHeight="1">
      <c r="A33" s="4" t="s">
        <v>438</v>
      </c>
      <c r="B33" s="185">
        <v>6866</v>
      </c>
      <c r="C33" s="4"/>
      <c r="D33" s="185">
        <v>6866</v>
      </c>
      <c r="E33" s="185">
        <v>8477</v>
      </c>
      <c r="F33" s="147"/>
      <c r="G33" s="209"/>
    </row>
    <row r="34" spans="1:7" ht="13.5" customHeight="1">
      <c r="A34" s="4" t="s">
        <v>439</v>
      </c>
      <c r="B34" s="185">
        <v>38599</v>
      </c>
      <c r="C34" s="185">
        <v>1092</v>
      </c>
      <c r="D34" s="185">
        <v>39691</v>
      </c>
      <c r="E34" s="185">
        <v>48443</v>
      </c>
      <c r="F34" s="147"/>
      <c r="G34" s="209"/>
    </row>
    <row r="35" spans="1:7" ht="13.5" customHeight="1">
      <c r="A35" s="4" t="s">
        <v>441</v>
      </c>
      <c r="B35" s="185">
        <v>47929</v>
      </c>
      <c r="C35" s="4"/>
      <c r="D35" s="185">
        <v>47929</v>
      </c>
      <c r="E35" s="185">
        <v>79417</v>
      </c>
      <c r="F35" s="147"/>
      <c r="G35" s="209"/>
    </row>
    <row r="36" spans="1:7" ht="13.5" customHeight="1">
      <c r="A36" s="4" t="s">
        <v>288</v>
      </c>
      <c r="B36" s="185">
        <v>1836</v>
      </c>
      <c r="C36" s="4">
        <v>466</v>
      </c>
      <c r="D36" s="185">
        <v>2302</v>
      </c>
      <c r="E36" s="185">
        <v>2362</v>
      </c>
      <c r="F36" s="147"/>
      <c r="G36" s="209"/>
    </row>
    <row r="37" spans="1:7" ht="13.5" customHeight="1">
      <c r="A37" s="171" t="s">
        <v>548</v>
      </c>
      <c r="B37" s="185">
        <v>7627</v>
      </c>
      <c r="C37" s="185">
        <v>3086</v>
      </c>
      <c r="D37" s="185">
        <v>10713</v>
      </c>
      <c r="E37" s="185">
        <v>3217</v>
      </c>
      <c r="F37" s="147"/>
      <c r="G37" s="209"/>
    </row>
    <row r="38" spans="1:7" ht="13.5" customHeight="1">
      <c r="A38" s="4" t="s">
        <v>149</v>
      </c>
      <c r="B38" s="185">
        <v>1435</v>
      </c>
      <c r="C38" s="4">
        <v>919</v>
      </c>
      <c r="D38" s="185">
        <v>2354</v>
      </c>
      <c r="E38" s="185">
        <v>3446</v>
      </c>
      <c r="F38" s="147"/>
      <c r="G38" s="209"/>
    </row>
    <row r="39" spans="1:7" ht="13.5" customHeight="1">
      <c r="A39" s="4" t="s">
        <v>325</v>
      </c>
      <c r="B39" s="185">
        <v>10706</v>
      </c>
      <c r="C39" s="4"/>
      <c r="D39" s="185">
        <v>10706</v>
      </c>
      <c r="E39" s="185">
        <v>9999</v>
      </c>
      <c r="F39" s="147"/>
      <c r="G39" s="209"/>
    </row>
    <row r="40" spans="1:7" ht="13.5" customHeight="1">
      <c r="A40" s="4" t="s">
        <v>295</v>
      </c>
      <c r="B40" s="185">
        <v>1240</v>
      </c>
      <c r="C40" s="4">
        <v>113</v>
      </c>
      <c r="D40" s="185">
        <v>1353</v>
      </c>
      <c r="E40" s="185">
        <v>3625</v>
      </c>
      <c r="F40" s="147"/>
      <c r="G40" s="209"/>
    </row>
    <row r="41" spans="1:7" ht="13.5" customHeight="1">
      <c r="A41" s="4" t="s">
        <v>442</v>
      </c>
      <c r="B41" s="185">
        <v>30327</v>
      </c>
      <c r="C41" s="185">
        <v>1884</v>
      </c>
      <c r="D41" s="185">
        <v>32211</v>
      </c>
      <c r="E41" s="185">
        <v>28050</v>
      </c>
      <c r="F41" s="147"/>
      <c r="G41" s="209"/>
    </row>
    <row r="42" spans="1:7" ht="13.5" customHeight="1">
      <c r="A42" s="4" t="s">
        <v>443</v>
      </c>
      <c r="B42" s="185">
        <v>9792</v>
      </c>
      <c r="C42" s="4">
        <v>495</v>
      </c>
      <c r="D42" s="185">
        <v>10287</v>
      </c>
      <c r="E42" s="185">
        <v>41601</v>
      </c>
      <c r="F42" s="26"/>
      <c r="G42" s="209"/>
    </row>
    <row r="43" spans="1:7" ht="13.5" customHeight="1">
      <c r="A43" s="4" t="s">
        <v>301</v>
      </c>
      <c r="B43" s="185">
        <v>2504</v>
      </c>
      <c r="C43" s="4">
        <v>291</v>
      </c>
      <c r="D43" s="185">
        <v>2795</v>
      </c>
      <c r="E43" s="185">
        <v>1548</v>
      </c>
      <c r="F43" s="147"/>
      <c r="G43" s="209"/>
    </row>
    <row r="44" spans="1:7" ht="13.5" customHeight="1">
      <c r="A44" s="4" t="s">
        <v>322</v>
      </c>
      <c r="B44" s="185">
        <v>13467</v>
      </c>
      <c r="C44" s="4"/>
      <c r="D44" s="185">
        <v>13467</v>
      </c>
      <c r="E44" s="185">
        <v>15826</v>
      </c>
      <c r="F44" s="147"/>
      <c r="G44" s="209"/>
    </row>
    <row r="45" spans="1:7" ht="13.5" customHeight="1">
      <c r="A45" s="4" t="s">
        <v>444</v>
      </c>
      <c r="B45" s="185">
        <v>26300</v>
      </c>
      <c r="C45" s="185">
        <v>5153</v>
      </c>
      <c r="D45" s="185">
        <v>31453</v>
      </c>
      <c r="E45" s="185">
        <v>35555</v>
      </c>
      <c r="F45" s="147"/>
      <c r="G45" s="209"/>
    </row>
    <row r="46" spans="1:7" ht="13.5" customHeight="1">
      <c r="A46" s="4" t="s">
        <v>302</v>
      </c>
      <c r="B46" s="185">
        <v>8001</v>
      </c>
      <c r="C46" s="4">
        <v>430</v>
      </c>
      <c r="D46" s="185">
        <v>8431</v>
      </c>
      <c r="E46" s="185">
        <v>7007</v>
      </c>
      <c r="F46" s="147"/>
      <c r="G46" s="209"/>
    </row>
    <row r="47" spans="1:7" ht="13.5" customHeight="1">
      <c r="A47" s="4" t="s">
        <v>445</v>
      </c>
      <c r="B47" s="185">
        <v>3558</v>
      </c>
      <c r="C47" s="4">
        <v>126</v>
      </c>
      <c r="D47" s="185">
        <v>3684</v>
      </c>
      <c r="E47" s="185">
        <v>1749</v>
      </c>
      <c r="F47" s="147"/>
      <c r="G47" s="209"/>
    </row>
    <row r="48" spans="1:7" ht="13.5" customHeight="1">
      <c r="A48" s="4" t="s">
        <v>446</v>
      </c>
      <c r="B48" s="185">
        <v>43130</v>
      </c>
      <c r="C48" s="185">
        <v>4873</v>
      </c>
      <c r="D48" s="185">
        <v>48003</v>
      </c>
      <c r="E48" s="185">
        <v>52604</v>
      </c>
      <c r="F48" s="147"/>
      <c r="G48" s="209"/>
    </row>
    <row r="49" spans="1:7" ht="13.5" customHeight="1">
      <c r="A49" s="4" t="s">
        <v>447</v>
      </c>
      <c r="B49" s="185">
        <v>16776</v>
      </c>
      <c r="C49" s="4">
        <v>358</v>
      </c>
      <c r="D49" s="185">
        <v>17134</v>
      </c>
      <c r="E49" s="185">
        <v>11833</v>
      </c>
      <c r="F49" s="147"/>
      <c r="G49" s="209"/>
    </row>
    <row r="50" spans="1:7" ht="13.5" customHeight="1">
      <c r="A50" s="4" t="s">
        <v>448</v>
      </c>
      <c r="B50" s="185">
        <v>22758</v>
      </c>
      <c r="C50" s="185">
        <v>1707</v>
      </c>
      <c r="D50" s="185">
        <v>24465</v>
      </c>
      <c r="E50" s="185">
        <v>18418</v>
      </c>
      <c r="F50" s="147"/>
      <c r="G50" s="209"/>
    </row>
    <row r="51" spans="1:7" ht="13.5" customHeight="1">
      <c r="A51" s="4" t="s">
        <v>151</v>
      </c>
      <c r="B51" s="185">
        <v>2377</v>
      </c>
      <c r="C51" s="4">
        <v>575</v>
      </c>
      <c r="D51" s="185">
        <v>2952</v>
      </c>
      <c r="E51" s="185">
        <v>2331</v>
      </c>
      <c r="F51" s="147"/>
      <c r="G51" s="209"/>
    </row>
    <row r="52" spans="1:7" ht="13.5" customHeight="1">
      <c r="B52" s="58"/>
      <c r="C52" s="58"/>
      <c r="D52" s="431"/>
      <c r="E52" s="431"/>
      <c r="F52" s="26"/>
      <c r="G52" s="209"/>
    </row>
    <row r="53" spans="1:7" ht="13.5" customHeight="1">
      <c r="A53" s="42" t="s">
        <v>379</v>
      </c>
      <c r="B53" s="57">
        <f>MEDIAN(B4:B51,'Acquisitions &amp; Discards A-L'!B4:B57)</f>
        <v>9753</v>
      </c>
      <c r="C53" s="57">
        <f>MEDIAN(C4:C51,'Acquisitions &amp; Discards A-L'!C4:C57)</f>
        <v>796</v>
      </c>
      <c r="D53" s="57">
        <f>MEDIAN(D4:D51,'Acquisitions &amp; Discards A-L'!D4:D57)</f>
        <v>10877</v>
      </c>
      <c r="E53" s="57">
        <f>MEDIAN(E4:E51,'Acquisitions &amp; Discards A-L'!E4:E57)</f>
        <v>11480</v>
      </c>
      <c r="G53" s="209"/>
    </row>
    <row r="54" spans="1:7" ht="13.5" customHeight="1">
      <c r="A54" s="42" t="s">
        <v>378</v>
      </c>
      <c r="B54" s="57">
        <f>AVERAGE(B4:B51,'Acquisitions &amp; Discards A-L'!B4:B57)</f>
        <v>14361.901960784313</v>
      </c>
      <c r="C54" s="57">
        <f>AVERAGE(C4:C51,'Acquisitions &amp; Discards A-L'!C4:C57)</f>
        <v>1408.5647058823529</v>
      </c>
      <c r="D54" s="57">
        <f>AVERAGE(D4:D51,'Acquisitions &amp; Discards A-L'!D4:D57)</f>
        <v>15535.705882352941</v>
      </c>
      <c r="E54" s="57">
        <f>AVERAGE(E4:E51,'Acquisitions &amp; Discards A-L'!E4:E57)</f>
        <v>17284.871287128713</v>
      </c>
      <c r="G54" s="209"/>
    </row>
    <row r="55" spans="1:7" ht="13.5" customHeight="1">
      <c r="A55" s="42" t="s">
        <v>328</v>
      </c>
      <c r="B55" s="57">
        <f>SUM(B4:B51,'Acquisitions &amp; Discards A-L'!B4:B57)</f>
        <v>1464914</v>
      </c>
      <c r="C55" s="57">
        <f>SUM(C4:C51,'Acquisitions &amp; Discards A-L'!C4:C57)</f>
        <v>119728</v>
      </c>
      <c r="D55" s="57">
        <f>SUM(D4:D51,'Acquisitions &amp; Discards A-L'!D4:D57)</f>
        <v>1584642</v>
      </c>
      <c r="E55" s="57">
        <f>SUM(E4:E51,'Acquisitions &amp; Discards A-L'!E4:E57)</f>
        <v>1745772</v>
      </c>
      <c r="F55" s="46"/>
      <c r="G55" s="209"/>
    </row>
    <row r="56" spans="1:7" ht="13.5" customHeight="1">
      <c r="G56" s="209"/>
    </row>
    <row r="57" spans="1:7" ht="13.5" customHeight="1">
      <c r="B57" s="57"/>
      <c r="C57" s="57"/>
      <c r="D57" s="468"/>
      <c r="E57" s="57"/>
      <c r="F57" s="42"/>
    </row>
    <row r="58" spans="1:7" ht="12.95" customHeight="1">
      <c r="B58" s="57"/>
      <c r="C58" s="57"/>
      <c r="D58" s="468"/>
      <c r="E58" s="57"/>
      <c r="F58" s="42"/>
    </row>
    <row r="59" spans="1:7" ht="12.95" customHeight="1"/>
    <row r="60" spans="1:7" ht="12.95" customHeight="1"/>
    <row r="61" spans="1:7" ht="12.95" customHeight="1"/>
    <row r="62" spans="1:7" ht="12.95" customHeight="1"/>
    <row r="63" spans="1:7" ht="12.95" customHeight="1"/>
    <row r="64" spans="1:7"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09"/>
  <sheetViews>
    <sheetView zoomScaleNormal="100" workbookViewId="0">
      <pane ySplit="3" topLeftCell="A4" activePane="bottomLeft" state="frozen"/>
      <selection activeCell="E6" sqref="E6"/>
      <selection pane="bottomLeft" activeCell="A3" sqref="A3"/>
    </sheetView>
  </sheetViews>
  <sheetFormatPr defaultRowHeight="12.75" customHeight="1"/>
  <cols>
    <col min="1" max="1" width="15" style="22" customWidth="1"/>
    <col min="2" max="2" width="8.140625" style="51" bestFit="1" customWidth="1"/>
    <col min="3" max="3" width="10" style="51" customWidth="1"/>
    <col min="4" max="4" width="7" style="51" customWidth="1"/>
    <col min="5" max="5" width="7.7109375" style="51" customWidth="1"/>
    <col min="6" max="6" width="17" style="59" customWidth="1"/>
    <col min="7" max="7" width="7.42578125" style="59" customWidth="1"/>
    <col min="8" max="8" width="11.42578125" style="460" customWidth="1"/>
    <col min="9" max="9" width="11.28515625" style="51" customWidth="1"/>
    <col min="10" max="10" width="14.42578125" style="22" customWidth="1"/>
    <col min="11" max="11" width="23" style="22" bestFit="1" customWidth="1"/>
    <col min="12" max="12" width="13.140625" style="22" customWidth="1"/>
    <col min="13" max="13" width="13.28515625" style="22" customWidth="1"/>
    <col min="14" max="14" width="15.85546875" style="22" customWidth="1"/>
    <col min="15" max="15" width="13.42578125" style="22" customWidth="1"/>
    <col min="16" max="16" width="15.42578125" style="22" customWidth="1"/>
    <col min="17" max="17" width="13.85546875" style="22" customWidth="1"/>
    <col min="18" max="16384" width="9.140625" style="22"/>
  </cols>
  <sheetData>
    <row r="1" spans="1:19" ht="14.25" customHeight="1">
      <c r="A1" s="40" t="s">
        <v>590</v>
      </c>
      <c r="J1" s="121"/>
      <c r="K1" s="121"/>
      <c r="L1" s="121"/>
      <c r="M1" s="121"/>
      <c r="N1" s="121"/>
      <c r="O1" s="121"/>
    </row>
    <row r="2" spans="1:19" ht="7.5" customHeight="1">
      <c r="A2" s="40"/>
      <c r="J2" s="121"/>
      <c r="K2" s="121"/>
      <c r="L2" s="121"/>
      <c r="M2" s="121"/>
      <c r="N2" s="121"/>
      <c r="O2" s="121"/>
    </row>
    <row r="3" spans="1:19" s="348" customFormat="1" ht="36">
      <c r="A3" s="418"/>
      <c r="B3" s="444" t="s">
        <v>42</v>
      </c>
      <c r="C3" s="444" t="s">
        <v>43</v>
      </c>
      <c r="D3" s="444" t="s">
        <v>96</v>
      </c>
      <c r="E3" s="444" t="s">
        <v>97</v>
      </c>
      <c r="F3" s="444" t="s">
        <v>98</v>
      </c>
      <c r="G3" s="444" t="s">
        <v>80</v>
      </c>
      <c r="H3" s="469" t="s">
        <v>83</v>
      </c>
      <c r="I3" s="444" t="s">
        <v>84</v>
      </c>
      <c r="J3" s="573"/>
      <c r="K3" s="10"/>
      <c r="L3" s="418"/>
      <c r="M3" s="418"/>
      <c r="N3" s="418"/>
      <c r="O3" s="418"/>
      <c r="P3" s="418"/>
      <c r="Q3" s="418"/>
      <c r="R3" s="418"/>
      <c r="S3" s="10"/>
    </row>
    <row r="4" spans="1:19" ht="13.5" customHeight="1">
      <c r="A4" s="4" t="s">
        <v>530</v>
      </c>
      <c r="B4" s="185">
        <v>3943</v>
      </c>
      <c r="C4" s="185">
        <v>21589</v>
      </c>
      <c r="D4" s="185">
        <v>2829</v>
      </c>
      <c r="E4" s="185">
        <v>1476</v>
      </c>
      <c r="F4" s="4">
        <v>64</v>
      </c>
      <c r="G4" s="4"/>
      <c r="H4" s="185">
        <v>29901</v>
      </c>
      <c r="I4" s="185">
        <v>5982</v>
      </c>
    </row>
    <row r="5" spans="1:19" ht="13.5" customHeight="1">
      <c r="A5" s="4" t="s">
        <v>310</v>
      </c>
      <c r="B5" s="185">
        <v>1673</v>
      </c>
      <c r="C5" s="185">
        <v>7288</v>
      </c>
      <c r="D5" s="4">
        <v>739</v>
      </c>
      <c r="E5" s="4">
        <v>836</v>
      </c>
      <c r="F5" s="4">
        <v>32</v>
      </c>
      <c r="G5" s="4"/>
      <c r="H5" s="185">
        <v>10568</v>
      </c>
      <c r="I5" s="4">
        <v>986</v>
      </c>
    </row>
    <row r="6" spans="1:19" ht="13.5" customHeight="1">
      <c r="A6" s="4" t="s">
        <v>391</v>
      </c>
      <c r="B6" s="185">
        <v>8672</v>
      </c>
      <c r="C6" s="185">
        <v>15680</v>
      </c>
      <c r="D6" s="4">
        <v>567</v>
      </c>
      <c r="E6" s="185">
        <v>2518</v>
      </c>
      <c r="F6" s="4">
        <v>277</v>
      </c>
      <c r="G6" s="4">
        <v>414</v>
      </c>
      <c r="H6" s="185">
        <v>28128</v>
      </c>
      <c r="I6" s="185">
        <v>9662</v>
      </c>
    </row>
    <row r="7" spans="1:19" ht="13.5" customHeight="1">
      <c r="A7" s="4" t="s">
        <v>392</v>
      </c>
      <c r="B7" s="185">
        <v>2210</v>
      </c>
      <c r="C7" s="185">
        <v>33157</v>
      </c>
      <c r="D7" s="185">
        <v>2816</v>
      </c>
      <c r="E7" s="185">
        <v>5359</v>
      </c>
      <c r="F7" s="4">
        <v>188</v>
      </c>
      <c r="G7" s="4">
        <v>177</v>
      </c>
      <c r="H7" s="185">
        <v>43907</v>
      </c>
      <c r="I7" s="185">
        <v>10194</v>
      </c>
    </row>
    <row r="8" spans="1:19" ht="13.5" customHeight="1">
      <c r="A8" s="4" t="s">
        <v>452</v>
      </c>
      <c r="B8" s="4"/>
      <c r="C8" s="4">
        <v>794</v>
      </c>
      <c r="D8" s="4"/>
      <c r="E8" s="4"/>
      <c r="F8" s="4"/>
      <c r="G8" s="4"/>
      <c r="H8" s="4">
        <v>794</v>
      </c>
      <c r="I8" s="4">
        <v>12</v>
      </c>
    </row>
    <row r="9" spans="1:19" ht="13.5" customHeight="1">
      <c r="A9" s="4" t="s">
        <v>394</v>
      </c>
      <c r="B9" s="185">
        <v>7153</v>
      </c>
      <c r="C9" s="185">
        <v>52633</v>
      </c>
      <c r="D9" s="185">
        <v>7059</v>
      </c>
      <c r="E9" s="185">
        <v>4655</v>
      </c>
      <c r="F9" s="4">
        <v>31</v>
      </c>
      <c r="G9" s="4">
        <v>449</v>
      </c>
      <c r="H9" s="185">
        <v>71980</v>
      </c>
      <c r="I9" s="185">
        <v>13815</v>
      </c>
    </row>
    <row r="10" spans="1:19" ht="13.5" customHeight="1">
      <c r="A10" s="4" t="s">
        <v>453</v>
      </c>
      <c r="B10" s="4"/>
      <c r="C10" s="185">
        <v>9593</v>
      </c>
      <c r="D10" s="4">
        <v>834</v>
      </c>
      <c r="E10" s="185">
        <v>1588</v>
      </c>
      <c r="F10" s="4">
        <v>81</v>
      </c>
      <c r="G10" s="4">
        <v>176</v>
      </c>
      <c r="H10" s="185">
        <v>12272</v>
      </c>
      <c r="I10" s="4">
        <v>470</v>
      </c>
    </row>
    <row r="11" spans="1:19" ht="13.5" customHeight="1">
      <c r="A11" s="4" t="s">
        <v>454</v>
      </c>
      <c r="B11" s="185">
        <v>5878</v>
      </c>
      <c r="C11" s="185">
        <v>15117</v>
      </c>
      <c r="D11" s="185">
        <v>1906</v>
      </c>
      <c r="E11" s="185">
        <v>1444</v>
      </c>
      <c r="F11" s="4">
        <v>71</v>
      </c>
      <c r="G11" s="4"/>
      <c r="H11" s="185">
        <v>24416</v>
      </c>
      <c r="I11" s="185">
        <v>1168</v>
      </c>
    </row>
    <row r="12" spans="1:19" ht="13.5" customHeight="1">
      <c r="A12" s="4" t="s">
        <v>457</v>
      </c>
      <c r="B12" s="185">
        <v>1596</v>
      </c>
      <c r="C12" s="185">
        <v>2308</v>
      </c>
      <c r="D12" s="4">
        <v>38</v>
      </c>
      <c r="E12" s="4">
        <v>414</v>
      </c>
      <c r="F12" s="4">
        <v>4</v>
      </c>
      <c r="G12" s="4">
        <v>118</v>
      </c>
      <c r="H12" s="185">
        <v>4478</v>
      </c>
      <c r="I12" s="4">
        <v>378</v>
      </c>
    </row>
    <row r="13" spans="1:19" ht="13.5" customHeight="1">
      <c r="A13" s="4" t="s">
        <v>396</v>
      </c>
      <c r="B13" s="185">
        <v>3938</v>
      </c>
      <c r="C13" s="185">
        <v>53717</v>
      </c>
      <c r="D13" s="185">
        <v>4351</v>
      </c>
      <c r="E13" s="185">
        <v>11746</v>
      </c>
      <c r="F13" s="4">
        <v>150</v>
      </c>
      <c r="G13" s="4"/>
      <c r="H13" s="185">
        <v>73902</v>
      </c>
      <c r="I13" s="185">
        <v>23462</v>
      </c>
    </row>
    <row r="14" spans="1:19" ht="13.5" customHeight="1">
      <c r="A14" s="4" t="s">
        <v>458</v>
      </c>
      <c r="B14" s="185">
        <v>1562</v>
      </c>
      <c r="C14" s="185">
        <v>2842</v>
      </c>
      <c r="D14" s="4">
        <v>256</v>
      </c>
      <c r="E14" s="4">
        <v>270</v>
      </c>
      <c r="F14" s="4">
        <v>161</v>
      </c>
      <c r="G14" s="4"/>
      <c r="H14" s="185">
        <v>5091</v>
      </c>
      <c r="I14" s="4">
        <v>482</v>
      </c>
    </row>
    <row r="15" spans="1:19" ht="13.5" customHeight="1">
      <c r="A15" s="4" t="s">
        <v>398</v>
      </c>
      <c r="B15" s="185">
        <v>7599</v>
      </c>
      <c r="C15" s="185">
        <v>26399</v>
      </c>
      <c r="D15" s="4"/>
      <c r="E15" s="185">
        <v>5811</v>
      </c>
      <c r="F15" s="4">
        <v>73</v>
      </c>
      <c r="G15" s="4">
        <v>86</v>
      </c>
      <c r="H15" s="185">
        <v>39968</v>
      </c>
      <c r="I15" s="185">
        <v>1064</v>
      </c>
    </row>
    <row r="16" spans="1:19" ht="13.5" customHeight="1">
      <c r="A16" s="4" t="s">
        <v>170</v>
      </c>
      <c r="B16" s="185">
        <v>2327</v>
      </c>
      <c r="C16" s="185">
        <v>9099</v>
      </c>
      <c r="D16" s="185">
        <v>1006</v>
      </c>
      <c r="E16" s="185">
        <v>1396</v>
      </c>
      <c r="F16" s="4"/>
      <c r="G16" s="4"/>
      <c r="H16" s="185">
        <v>13828</v>
      </c>
      <c r="I16" s="185">
        <v>5024</v>
      </c>
    </row>
    <row r="17" spans="1:9" ht="13.5" customHeight="1">
      <c r="A17" s="4" t="s">
        <v>463</v>
      </c>
      <c r="B17" s="4"/>
      <c r="C17" s="4">
        <v>461</v>
      </c>
      <c r="D17" s="4"/>
      <c r="E17" s="4">
        <v>89</v>
      </c>
      <c r="F17" s="4">
        <v>7</v>
      </c>
      <c r="G17" s="4"/>
      <c r="H17" s="4">
        <v>557</v>
      </c>
      <c r="I17" s="4">
        <v>48</v>
      </c>
    </row>
    <row r="18" spans="1:9" ht="13.5" customHeight="1">
      <c r="A18" s="4" t="s">
        <v>465</v>
      </c>
      <c r="B18" s="185">
        <v>1340</v>
      </c>
      <c r="C18" s="185">
        <v>5251</v>
      </c>
      <c r="D18" s="4">
        <v>593</v>
      </c>
      <c r="E18" s="185">
        <v>1275</v>
      </c>
      <c r="F18" s="4">
        <v>6</v>
      </c>
      <c r="G18" s="4"/>
      <c r="H18" s="185">
        <v>8465</v>
      </c>
      <c r="I18" s="4">
        <v>500</v>
      </c>
    </row>
    <row r="19" spans="1:9" ht="13.5" customHeight="1">
      <c r="A19" s="4" t="s">
        <v>400</v>
      </c>
      <c r="B19" s="185">
        <v>1604</v>
      </c>
      <c r="C19" s="185">
        <v>15503</v>
      </c>
      <c r="D19" s="185">
        <v>1402</v>
      </c>
      <c r="E19" s="185">
        <v>1696</v>
      </c>
      <c r="F19" s="4">
        <v>181</v>
      </c>
      <c r="G19" s="4"/>
      <c r="H19" s="185">
        <v>20386</v>
      </c>
      <c r="I19" s="185">
        <v>8453</v>
      </c>
    </row>
    <row r="20" spans="1:9" ht="13.5" customHeight="1">
      <c r="A20" s="4" t="s">
        <v>401</v>
      </c>
      <c r="B20" s="4"/>
      <c r="C20" s="185">
        <v>34170</v>
      </c>
      <c r="D20" s="185">
        <v>6275</v>
      </c>
      <c r="E20" s="185">
        <v>7895</v>
      </c>
      <c r="F20" s="4">
        <v>246</v>
      </c>
      <c r="G20" s="4"/>
      <c r="H20" s="185">
        <v>48586</v>
      </c>
      <c r="I20" s="185">
        <v>11502</v>
      </c>
    </row>
    <row r="21" spans="1:9" ht="13.5" customHeight="1">
      <c r="A21" s="4" t="s">
        <v>402</v>
      </c>
      <c r="B21" s="4"/>
      <c r="C21" s="185">
        <v>56525</v>
      </c>
      <c r="D21" s="185">
        <v>6899</v>
      </c>
      <c r="E21" s="185">
        <v>9091</v>
      </c>
      <c r="F21" s="4">
        <v>369</v>
      </c>
      <c r="G21" s="4"/>
      <c r="H21" s="185">
        <v>72884</v>
      </c>
      <c r="I21" s="185">
        <v>9031</v>
      </c>
    </row>
    <row r="22" spans="1:9" ht="13.5" customHeight="1">
      <c r="A22" s="4" t="s">
        <v>193</v>
      </c>
      <c r="B22" s="185">
        <v>10563</v>
      </c>
      <c r="C22" s="185">
        <v>27094</v>
      </c>
      <c r="D22" s="185">
        <v>2548</v>
      </c>
      <c r="E22" s="185">
        <v>5855</v>
      </c>
      <c r="F22" s="4"/>
      <c r="G22" s="4">
        <v>639</v>
      </c>
      <c r="H22" s="185">
        <v>46699</v>
      </c>
      <c r="I22" s="185">
        <v>12546</v>
      </c>
    </row>
    <row r="23" spans="1:9" ht="13.5" customHeight="1">
      <c r="A23" s="4" t="s">
        <v>403</v>
      </c>
      <c r="B23" s="4"/>
      <c r="C23" s="185">
        <v>28686</v>
      </c>
      <c r="D23" s="185">
        <v>2629</v>
      </c>
      <c r="E23" s="185">
        <v>3513</v>
      </c>
      <c r="F23" s="4">
        <v>146</v>
      </c>
      <c r="G23" s="4"/>
      <c r="H23" s="185">
        <v>34974</v>
      </c>
      <c r="I23" s="185">
        <v>4582</v>
      </c>
    </row>
    <row r="24" spans="1:9" ht="13.5" customHeight="1">
      <c r="A24" s="4" t="s">
        <v>311</v>
      </c>
      <c r="B24" s="4">
        <v>422</v>
      </c>
      <c r="C24" s="185">
        <v>2101</v>
      </c>
      <c r="D24" s="4"/>
      <c r="E24" s="4">
        <v>715</v>
      </c>
      <c r="F24" s="4"/>
      <c r="G24" s="4">
        <v>15</v>
      </c>
      <c r="H24" s="185">
        <v>3253</v>
      </c>
      <c r="I24" s="4">
        <v>74</v>
      </c>
    </row>
    <row r="25" spans="1:9" ht="13.5" customHeight="1">
      <c r="A25" s="4" t="s">
        <v>312</v>
      </c>
      <c r="B25" s="185">
        <v>7751</v>
      </c>
      <c r="C25" s="185">
        <v>32934</v>
      </c>
      <c r="D25" s="185">
        <v>4511</v>
      </c>
      <c r="E25" s="185">
        <v>6223</v>
      </c>
      <c r="F25" s="4">
        <v>148</v>
      </c>
      <c r="G25" s="4">
        <v>462</v>
      </c>
      <c r="H25" s="185">
        <v>52029</v>
      </c>
      <c r="I25" s="4">
        <v>658</v>
      </c>
    </row>
    <row r="26" spans="1:9" ht="13.5" customHeight="1">
      <c r="A26" s="4" t="s">
        <v>194</v>
      </c>
      <c r="B26" s="185">
        <v>4074</v>
      </c>
      <c r="C26" s="185">
        <v>21275</v>
      </c>
      <c r="D26" s="185">
        <v>2316</v>
      </c>
      <c r="E26" s="185">
        <v>5673</v>
      </c>
      <c r="F26" s="4">
        <v>55</v>
      </c>
      <c r="G26" s="4">
        <v>394</v>
      </c>
      <c r="H26" s="185">
        <v>33787</v>
      </c>
      <c r="I26" s="185">
        <v>3619</v>
      </c>
    </row>
    <row r="27" spans="1:9" ht="13.5" customHeight="1">
      <c r="A27" s="4" t="s">
        <v>405</v>
      </c>
      <c r="B27" s="185">
        <v>2112</v>
      </c>
      <c r="C27" s="185">
        <v>6919</v>
      </c>
      <c r="D27" s="4"/>
      <c r="E27" s="185">
        <v>2453</v>
      </c>
      <c r="F27" s="4">
        <v>130</v>
      </c>
      <c r="G27" s="4"/>
      <c r="H27" s="185">
        <v>11614</v>
      </c>
      <c r="I27" s="185">
        <v>1849</v>
      </c>
    </row>
    <row r="28" spans="1:9" ht="13.5" customHeight="1">
      <c r="A28" s="4" t="s">
        <v>313</v>
      </c>
      <c r="B28" s="185">
        <v>6635</v>
      </c>
      <c r="C28" s="185">
        <v>19650</v>
      </c>
      <c r="D28" s="185">
        <v>2964</v>
      </c>
      <c r="E28" s="185">
        <v>2415</v>
      </c>
      <c r="F28" s="4">
        <v>365</v>
      </c>
      <c r="G28" s="4">
        <v>619</v>
      </c>
      <c r="H28" s="185">
        <v>32648</v>
      </c>
      <c r="I28" s="4">
        <v>961</v>
      </c>
    </row>
    <row r="29" spans="1:9" ht="13.5" customHeight="1">
      <c r="A29" s="4" t="s">
        <v>471</v>
      </c>
      <c r="B29" s="4">
        <v>667</v>
      </c>
      <c r="C29" s="185">
        <v>1890</v>
      </c>
      <c r="D29" s="4">
        <v>9</v>
      </c>
      <c r="E29" s="4">
        <v>54</v>
      </c>
      <c r="F29" s="4">
        <v>8</v>
      </c>
      <c r="G29" s="4"/>
      <c r="H29" s="185">
        <v>2628</v>
      </c>
      <c r="I29" s="4">
        <v>26</v>
      </c>
    </row>
    <row r="30" spans="1:9" ht="13.5" customHeight="1">
      <c r="A30" s="4" t="s">
        <v>472</v>
      </c>
      <c r="B30" s="185">
        <v>5485</v>
      </c>
      <c r="C30" s="185">
        <v>18336</v>
      </c>
      <c r="D30" s="185">
        <v>1979</v>
      </c>
      <c r="E30" s="185">
        <v>2372</v>
      </c>
      <c r="F30" s="4">
        <v>304</v>
      </c>
      <c r="G30" s="4">
        <v>112</v>
      </c>
      <c r="H30" s="185">
        <v>28588</v>
      </c>
      <c r="I30" s="185">
        <v>1647</v>
      </c>
    </row>
    <row r="31" spans="1:9" ht="13.5" customHeight="1">
      <c r="A31" s="4" t="s">
        <v>484</v>
      </c>
      <c r="B31" s="185">
        <v>8753</v>
      </c>
      <c r="C31" s="185">
        <v>9165</v>
      </c>
      <c r="D31" s="4"/>
      <c r="E31" s="185">
        <v>2916</v>
      </c>
      <c r="F31" s="4">
        <v>88</v>
      </c>
      <c r="G31" s="4">
        <v>307</v>
      </c>
      <c r="H31" s="185">
        <v>21229</v>
      </c>
      <c r="I31" s="4">
        <v>871</v>
      </c>
    </row>
    <row r="32" spans="1:9" ht="13.5" customHeight="1">
      <c r="A32" s="4" t="s">
        <v>406</v>
      </c>
      <c r="B32" s="185">
        <v>9692</v>
      </c>
      <c r="C32" s="185">
        <v>84480</v>
      </c>
      <c r="D32" s="4"/>
      <c r="E32" s="185">
        <v>18347</v>
      </c>
      <c r="F32" s="4">
        <v>38</v>
      </c>
      <c r="G32" s="4">
        <v>697</v>
      </c>
      <c r="H32" s="185">
        <v>113254</v>
      </c>
      <c r="I32" s="185">
        <v>27733</v>
      </c>
    </row>
    <row r="33" spans="1:9" ht="13.5" customHeight="1">
      <c r="A33" s="4" t="s">
        <v>152</v>
      </c>
      <c r="B33" s="185">
        <v>1043</v>
      </c>
      <c r="C33" s="185">
        <v>2809</v>
      </c>
      <c r="D33" s="185">
        <v>1450</v>
      </c>
      <c r="E33" s="4">
        <v>377</v>
      </c>
      <c r="F33" s="4">
        <v>171</v>
      </c>
      <c r="G33" s="4"/>
      <c r="H33" s="185">
        <v>5850</v>
      </c>
      <c r="I33" s="4">
        <v>171</v>
      </c>
    </row>
    <row r="34" spans="1:9" ht="13.5" customHeight="1">
      <c r="A34" s="4" t="s">
        <v>407</v>
      </c>
      <c r="B34" s="185">
        <v>15963</v>
      </c>
      <c r="C34" s="185">
        <v>58893</v>
      </c>
      <c r="D34" s="185">
        <v>6511</v>
      </c>
      <c r="E34" s="185">
        <v>7199</v>
      </c>
      <c r="F34" s="4">
        <v>76</v>
      </c>
      <c r="G34" s="4">
        <v>159</v>
      </c>
      <c r="H34" s="185">
        <v>88801</v>
      </c>
      <c r="I34" s="185">
        <v>9442</v>
      </c>
    </row>
    <row r="35" spans="1:9" ht="13.5" customHeight="1">
      <c r="A35" s="4" t="s">
        <v>157</v>
      </c>
      <c r="B35" s="185">
        <v>1858</v>
      </c>
      <c r="C35" s="185">
        <v>7448</v>
      </c>
      <c r="D35" s="185">
        <v>1006</v>
      </c>
      <c r="E35" s="185">
        <v>1393</v>
      </c>
      <c r="F35" s="4">
        <v>53</v>
      </c>
      <c r="G35" s="4">
        <v>523</v>
      </c>
      <c r="H35" s="185">
        <v>12281</v>
      </c>
      <c r="I35" s="4">
        <v>766</v>
      </c>
    </row>
    <row r="36" spans="1:9" ht="13.5" customHeight="1">
      <c r="A36" s="4" t="s">
        <v>488</v>
      </c>
      <c r="B36" s="185">
        <v>5757</v>
      </c>
      <c r="C36" s="185">
        <v>10490</v>
      </c>
      <c r="D36" s="4">
        <v>443</v>
      </c>
      <c r="E36" s="185">
        <v>2287</v>
      </c>
      <c r="F36" s="4">
        <v>63</v>
      </c>
      <c r="G36" s="4">
        <v>37</v>
      </c>
      <c r="H36" s="185">
        <v>19077</v>
      </c>
      <c r="I36" s="185">
        <v>2755</v>
      </c>
    </row>
    <row r="37" spans="1:9" ht="13.5" customHeight="1">
      <c r="A37" s="4" t="s">
        <v>489</v>
      </c>
      <c r="B37" s="185">
        <v>4765</v>
      </c>
      <c r="C37" s="185">
        <v>10761</v>
      </c>
      <c r="D37" s="185">
        <v>1197</v>
      </c>
      <c r="E37" s="185">
        <v>1778</v>
      </c>
      <c r="F37" s="4">
        <v>104</v>
      </c>
      <c r="G37" s="4"/>
      <c r="H37" s="185">
        <v>18605</v>
      </c>
      <c r="I37" s="185">
        <v>1206</v>
      </c>
    </row>
    <row r="38" spans="1:9" ht="13.5" customHeight="1">
      <c r="A38" s="4" t="s">
        <v>171</v>
      </c>
      <c r="B38" s="4">
        <v>307</v>
      </c>
      <c r="C38" s="4">
        <v>563</v>
      </c>
      <c r="D38" s="4"/>
      <c r="E38" s="4">
        <v>188</v>
      </c>
      <c r="F38" s="4">
        <v>6</v>
      </c>
      <c r="G38" s="4">
        <v>2</v>
      </c>
      <c r="H38" s="185">
        <v>1066</v>
      </c>
      <c r="I38" s="4">
        <v>8</v>
      </c>
    </row>
    <row r="39" spans="1:9" ht="13.5" customHeight="1">
      <c r="A39" s="4" t="s">
        <v>492</v>
      </c>
      <c r="B39" s="4">
        <v>789</v>
      </c>
      <c r="C39" s="185">
        <v>2185</v>
      </c>
      <c r="D39" s="4">
        <v>356</v>
      </c>
      <c r="E39" s="4">
        <v>668</v>
      </c>
      <c r="F39" s="4">
        <v>19</v>
      </c>
      <c r="G39" s="4">
        <v>692</v>
      </c>
      <c r="H39" s="185">
        <v>4709</v>
      </c>
      <c r="I39" s="4">
        <v>314</v>
      </c>
    </row>
    <row r="40" spans="1:9" ht="13.5" customHeight="1">
      <c r="A40" s="4" t="s">
        <v>493</v>
      </c>
      <c r="B40" s="4">
        <v>369</v>
      </c>
      <c r="C40" s="4">
        <v>559</v>
      </c>
      <c r="D40" s="4">
        <v>114</v>
      </c>
      <c r="E40" s="4">
        <v>139</v>
      </c>
      <c r="F40" s="4">
        <v>2</v>
      </c>
      <c r="G40" s="4"/>
      <c r="H40" s="185">
        <v>1183</v>
      </c>
      <c r="I40" s="4">
        <v>39</v>
      </c>
    </row>
    <row r="41" spans="1:9" ht="13.5" customHeight="1">
      <c r="A41" s="4" t="s">
        <v>409</v>
      </c>
      <c r="B41" s="185">
        <v>4542</v>
      </c>
      <c r="C41" s="185">
        <v>29412</v>
      </c>
      <c r="D41" s="185">
        <v>3451</v>
      </c>
      <c r="E41" s="185">
        <v>2948</v>
      </c>
      <c r="F41" s="4"/>
      <c r="G41" s="4"/>
      <c r="H41" s="185">
        <v>40353</v>
      </c>
      <c r="I41" s="185">
        <v>4470</v>
      </c>
    </row>
    <row r="42" spans="1:9" ht="13.5" customHeight="1">
      <c r="A42" s="4" t="s">
        <v>525</v>
      </c>
      <c r="B42" s="4"/>
      <c r="C42" s="185">
        <v>54467</v>
      </c>
      <c r="D42" s="4"/>
      <c r="E42" s="185">
        <v>21696</v>
      </c>
      <c r="F42" s="4">
        <v>21</v>
      </c>
      <c r="G42" s="4">
        <v>484</v>
      </c>
      <c r="H42" s="185">
        <v>76668</v>
      </c>
      <c r="I42" s="185">
        <v>21412</v>
      </c>
    </row>
    <row r="43" spans="1:9" ht="13.5" customHeight="1">
      <c r="A43" s="4" t="s">
        <v>411</v>
      </c>
      <c r="B43" s="185">
        <v>5612</v>
      </c>
      <c r="C43" s="185">
        <v>40324</v>
      </c>
      <c r="D43" s="185">
        <v>3010</v>
      </c>
      <c r="E43" s="185">
        <v>10928</v>
      </c>
      <c r="F43" s="4">
        <v>279</v>
      </c>
      <c r="G43" s="185">
        <v>2201</v>
      </c>
      <c r="H43" s="185">
        <v>62354</v>
      </c>
      <c r="I43" s="185">
        <v>13219</v>
      </c>
    </row>
    <row r="44" spans="1:9" ht="13.5" customHeight="1">
      <c r="A44" s="4" t="s">
        <v>412</v>
      </c>
      <c r="B44" s="4"/>
      <c r="C44" s="185">
        <v>60590</v>
      </c>
      <c r="D44" s="4"/>
      <c r="E44" s="185">
        <v>9685</v>
      </c>
      <c r="F44" s="4">
        <v>209</v>
      </c>
      <c r="G44" s="4"/>
      <c r="H44" s="185">
        <v>70484</v>
      </c>
      <c r="I44" s="185">
        <v>13567</v>
      </c>
    </row>
    <row r="45" spans="1:9" ht="13.5" customHeight="1">
      <c r="A45" s="4" t="s">
        <v>414</v>
      </c>
      <c r="B45" s="185">
        <v>2880</v>
      </c>
      <c r="C45" s="185">
        <v>19119</v>
      </c>
      <c r="D45" s="185">
        <v>2079</v>
      </c>
      <c r="E45" s="185">
        <v>2274</v>
      </c>
      <c r="F45" s="4">
        <v>131</v>
      </c>
      <c r="G45" s="4"/>
      <c r="H45" s="185">
        <v>26483</v>
      </c>
      <c r="I45" s="185">
        <v>8808</v>
      </c>
    </row>
    <row r="46" spans="1:9" ht="13.5" customHeight="1">
      <c r="A46" s="4" t="s">
        <v>496</v>
      </c>
      <c r="B46" s="185">
        <v>1055</v>
      </c>
      <c r="C46" s="185">
        <v>3393</v>
      </c>
      <c r="D46" s="4">
        <v>466</v>
      </c>
      <c r="E46" s="4">
        <v>805</v>
      </c>
      <c r="F46" s="4">
        <v>3</v>
      </c>
      <c r="G46" s="4">
        <v>104</v>
      </c>
      <c r="H46" s="185">
        <v>5826</v>
      </c>
      <c r="I46" s="4">
        <v>617</v>
      </c>
    </row>
    <row r="47" spans="1:9" ht="13.5" customHeight="1">
      <c r="A47" s="4" t="s">
        <v>499</v>
      </c>
      <c r="B47" s="185">
        <v>4827</v>
      </c>
      <c r="C47" s="185">
        <v>5115</v>
      </c>
      <c r="D47" s="4">
        <v>39</v>
      </c>
      <c r="E47" s="185">
        <v>1919</v>
      </c>
      <c r="F47" s="4">
        <v>67</v>
      </c>
      <c r="G47" s="4">
        <v>284</v>
      </c>
      <c r="H47" s="185">
        <v>12251</v>
      </c>
      <c r="I47" s="4">
        <v>908</v>
      </c>
    </row>
    <row r="48" spans="1:9" ht="13.5" customHeight="1">
      <c r="A48" s="4" t="s">
        <v>416</v>
      </c>
      <c r="B48" s="4"/>
      <c r="C48" s="185">
        <v>11156</v>
      </c>
      <c r="D48" s="4"/>
      <c r="E48" s="185">
        <v>3809</v>
      </c>
      <c r="F48" s="4">
        <v>5</v>
      </c>
      <c r="G48" s="4"/>
      <c r="H48" s="185">
        <v>14970</v>
      </c>
      <c r="I48" s="4">
        <v>987</v>
      </c>
    </row>
    <row r="49" spans="1:10" ht="13.5" customHeight="1">
      <c r="A49" s="4" t="s">
        <v>417</v>
      </c>
      <c r="B49" s="185">
        <v>2877</v>
      </c>
      <c r="C49" s="185">
        <v>19759</v>
      </c>
      <c r="D49" s="185">
        <v>3042</v>
      </c>
      <c r="E49" s="185">
        <v>2009</v>
      </c>
      <c r="F49" s="4">
        <v>64</v>
      </c>
      <c r="G49" s="4"/>
      <c r="H49" s="185">
        <v>27751</v>
      </c>
      <c r="I49" s="185">
        <v>11253</v>
      </c>
    </row>
    <row r="50" spans="1:10" ht="13.5" customHeight="1">
      <c r="A50" s="4" t="s">
        <v>201</v>
      </c>
      <c r="B50" s="185">
        <v>5908</v>
      </c>
      <c r="C50" s="185">
        <v>21802</v>
      </c>
      <c r="D50" s="185">
        <v>5859</v>
      </c>
      <c r="E50" s="185">
        <v>2899</v>
      </c>
      <c r="F50" s="4">
        <v>13</v>
      </c>
      <c r="G50" s="4">
        <v>620</v>
      </c>
      <c r="H50" s="185">
        <v>37101</v>
      </c>
      <c r="I50" s="185">
        <v>2941</v>
      </c>
    </row>
    <row r="51" spans="1:10" ht="13.5" customHeight="1">
      <c r="A51" s="4" t="s">
        <v>501</v>
      </c>
      <c r="B51" s="4"/>
      <c r="C51" s="185">
        <v>1344</v>
      </c>
      <c r="D51" s="4"/>
      <c r="E51" s="4">
        <v>511</v>
      </c>
      <c r="F51" s="4"/>
      <c r="G51" s="4"/>
      <c r="H51" s="185">
        <v>1855</v>
      </c>
      <c r="I51" s="4">
        <v>105</v>
      </c>
    </row>
    <row r="52" spans="1:10" ht="12.75" customHeight="1">
      <c r="A52" s="4" t="s">
        <v>420</v>
      </c>
      <c r="B52" s="185">
        <v>13382</v>
      </c>
      <c r="C52" s="185">
        <v>39010</v>
      </c>
      <c r="D52" s="185">
        <v>3766</v>
      </c>
      <c r="E52" s="185">
        <v>6548</v>
      </c>
      <c r="F52" s="4">
        <v>422</v>
      </c>
      <c r="G52" s="4"/>
      <c r="H52" s="185">
        <v>63128</v>
      </c>
      <c r="I52" s="185">
        <v>6430</v>
      </c>
    </row>
    <row r="53" spans="1:10" ht="13.5" customHeight="1">
      <c r="A53" s="4" t="s">
        <v>421</v>
      </c>
      <c r="B53" s="4"/>
      <c r="C53" s="185">
        <v>19322</v>
      </c>
      <c r="D53" s="4">
        <v>815</v>
      </c>
      <c r="E53" s="185">
        <v>5704</v>
      </c>
      <c r="F53" s="4">
        <v>17</v>
      </c>
      <c r="G53" s="4">
        <v>218</v>
      </c>
      <c r="H53" s="185">
        <v>26076</v>
      </c>
      <c r="I53" s="185">
        <v>7942</v>
      </c>
    </row>
    <row r="54" spans="1:10" ht="13.5" customHeight="1">
      <c r="A54" s="4" t="s">
        <v>502</v>
      </c>
      <c r="B54" s="4">
        <v>786</v>
      </c>
      <c r="C54" s="185">
        <v>3809</v>
      </c>
      <c r="D54" s="185">
        <v>1043</v>
      </c>
      <c r="E54" s="4">
        <v>498</v>
      </c>
      <c r="F54" s="4">
        <v>31</v>
      </c>
      <c r="G54" s="4"/>
      <c r="H54" s="185">
        <v>6167</v>
      </c>
      <c r="I54" s="4">
        <v>392</v>
      </c>
    </row>
    <row r="55" spans="1:10" ht="13.5" customHeight="1">
      <c r="A55" s="4" t="s">
        <v>422</v>
      </c>
      <c r="B55" s="185">
        <v>1441</v>
      </c>
      <c r="C55" s="185">
        <v>27324</v>
      </c>
      <c r="D55" s="185">
        <v>1169</v>
      </c>
      <c r="E55" s="185">
        <v>6216</v>
      </c>
      <c r="F55" s="4">
        <v>25</v>
      </c>
      <c r="G55" s="4">
        <v>193</v>
      </c>
      <c r="H55" s="185">
        <v>36368</v>
      </c>
      <c r="I55" s="185">
        <v>11917</v>
      </c>
    </row>
    <row r="56" spans="1:10" ht="13.5" customHeight="1">
      <c r="A56" s="4" t="s">
        <v>504</v>
      </c>
      <c r="B56" s="4"/>
      <c r="C56" s="185">
        <v>5599</v>
      </c>
      <c r="D56" s="4">
        <v>530</v>
      </c>
      <c r="E56" s="185">
        <v>1351</v>
      </c>
      <c r="F56" s="4">
        <v>253</v>
      </c>
      <c r="G56" s="4"/>
      <c r="H56" s="185">
        <v>7733</v>
      </c>
      <c r="I56" s="4">
        <v>439</v>
      </c>
      <c r="J56"/>
    </row>
    <row r="57" spans="1:10" ht="12.95" customHeight="1">
      <c r="A57" s="4" t="s">
        <v>423</v>
      </c>
      <c r="B57" s="185">
        <v>3584</v>
      </c>
      <c r="C57" s="185">
        <v>45241</v>
      </c>
      <c r="D57" s="185">
        <v>6352</v>
      </c>
      <c r="E57" s="185">
        <v>5528</v>
      </c>
      <c r="F57" s="4">
        <v>27</v>
      </c>
      <c r="G57" s="4">
        <v>532</v>
      </c>
      <c r="H57" s="185">
        <v>61264</v>
      </c>
      <c r="I57" s="185">
        <v>13071</v>
      </c>
      <c r="J57"/>
    </row>
    <row r="58" spans="1:10" ht="12.95" customHeight="1">
      <c r="B58" s="175"/>
      <c r="C58" s="175"/>
      <c r="D58" s="175"/>
      <c r="E58" s="175"/>
      <c r="F58" s="175"/>
      <c r="G58" s="175"/>
      <c r="H58" s="458"/>
      <c r="I58" s="175"/>
      <c r="J58"/>
    </row>
    <row r="59" spans="1:10" ht="12.95" customHeight="1">
      <c r="B59" s="175"/>
      <c r="C59" s="175"/>
      <c r="D59" s="175"/>
      <c r="E59" s="175"/>
      <c r="F59" s="175"/>
      <c r="G59" s="175"/>
      <c r="H59" s="458"/>
      <c r="I59" s="175"/>
      <c r="J59"/>
    </row>
    <row r="60" spans="1:10" ht="12.95" customHeight="1">
      <c r="B60" s="175"/>
      <c r="C60" s="175"/>
      <c r="D60" s="175"/>
      <c r="E60" s="175"/>
      <c r="F60" s="175"/>
      <c r="G60" s="175"/>
      <c r="H60" s="458"/>
      <c r="I60" s="175"/>
      <c r="J60"/>
    </row>
    <row r="61" spans="1:10" ht="12.95" customHeight="1">
      <c r="B61" s="175"/>
      <c r="C61" s="175"/>
      <c r="D61" s="175"/>
      <c r="E61" s="175"/>
      <c r="F61" s="175"/>
      <c r="G61" s="175"/>
      <c r="H61" s="458"/>
      <c r="I61" s="175"/>
      <c r="J61"/>
    </row>
    <row r="62" spans="1:10" ht="12.95" customHeight="1">
      <c r="B62" s="175"/>
      <c r="C62" s="175"/>
      <c r="D62" s="175"/>
      <c r="E62" s="175"/>
      <c r="F62" s="175"/>
      <c r="G62" s="175"/>
      <c r="H62" s="458"/>
      <c r="I62" s="175"/>
      <c r="J62"/>
    </row>
    <row r="63" spans="1:10" ht="12.95" customHeight="1">
      <c r="B63" s="175"/>
      <c r="C63" s="175"/>
      <c r="D63" s="175"/>
      <c r="E63" s="175"/>
      <c r="F63" s="175"/>
      <c r="G63" s="175"/>
      <c r="H63" s="458"/>
      <c r="I63" s="175"/>
      <c r="J63"/>
    </row>
    <row r="64" spans="1:10" ht="12.95" customHeight="1">
      <c r="B64" s="175"/>
      <c r="C64" s="175"/>
      <c r="D64" s="175"/>
      <c r="E64" s="175"/>
      <c r="F64" s="175"/>
      <c r="G64" s="175"/>
      <c r="H64" s="458"/>
      <c r="I64" s="175"/>
      <c r="J64"/>
    </row>
    <row r="65" spans="2:10" ht="12.95" customHeight="1">
      <c r="B65" s="175"/>
      <c r="C65" s="175"/>
      <c r="D65" s="175"/>
      <c r="E65" s="175"/>
      <c r="F65" s="175"/>
      <c r="G65" s="175"/>
      <c r="H65" s="458"/>
      <c r="I65" s="175"/>
      <c r="J65"/>
    </row>
    <row r="66" spans="2:10" ht="12.95" customHeight="1">
      <c r="B66" s="175"/>
      <c r="C66" s="175"/>
      <c r="D66" s="175"/>
      <c r="E66" s="175"/>
      <c r="F66" s="175"/>
      <c r="G66" s="175"/>
      <c r="H66" s="458"/>
      <c r="I66" s="175"/>
      <c r="J66"/>
    </row>
    <row r="67" spans="2:10" ht="12.95" customHeight="1">
      <c r="B67" s="175"/>
      <c r="C67" s="175"/>
      <c r="D67" s="175"/>
      <c r="E67" s="175"/>
      <c r="F67" s="175"/>
      <c r="G67" s="175"/>
      <c r="H67" s="458"/>
      <c r="I67" s="175"/>
      <c r="J67"/>
    </row>
    <row r="68" spans="2:10" ht="12.95" customHeight="1">
      <c r="B68" s="175"/>
      <c r="C68" s="175"/>
      <c r="D68" s="175"/>
      <c r="E68" s="175"/>
      <c r="F68" s="175"/>
      <c r="G68" s="175"/>
      <c r="H68" s="458"/>
      <c r="I68" s="175"/>
      <c r="J68"/>
    </row>
    <row r="69" spans="2:10" ht="12.95" customHeight="1">
      <c r="B69" s="175"/>
      <c r="C69" s="175"/>
      <c r="D69" s="175"/>
      <c r="E69" s="175"/>
      <c r="F69" s="175"/>
      <c r="G69" s="175"/>
      <c r="H69" s="458"/>
      <c r="I69" s="175"/>
      <c r="J69"/>
    </row>
    <row r="70" spans="2:10" ht="12.95" customHeight="1">
      <c r="B70" s="175"/>
      <c r="C70" s="175"/>
      <c r="D70" s="175"/>
      <c r="E70" s="175"/>
      <c r="F70" s="175"/>
      <c r="G70" s="175"/>
      <c r="H70" s="458"/>
      <c r="I70" s="175"/>
      <c r="J70"/>
    </row>
    <row r="71" spans="2:10" ht="12.95" customHeight="1">
      <c r="B71" s="175"/>
      <c r="C71" s="175"/>
      <c r="D71" s="175"/>
      <c r="E71" s="175"/>
      <c r="F71" s="175"/>
      <c r="G71" s="175"/>
      <c r="H71" s="458"/>
      <c r="I71" s="175"/>
      <c r="J71"/>
    </row>
    <row r="72" spans="2:10" ht="12.75" customHeight="1">
      <c r="B72" s="175"/>
      <c r="C72" s="175"/>
      <c r="D72" s="175"/>
      <c r="E72" s="175"/>
      <c r="F72" s="175"/>
      <c r="G72" s="175"/>
      <c r="H72" s="458"/>
      <c r="I72" s="175"/>
      <c r="J72"/>
    </row>
    <row r="73" spans="2:10" ht="12.75" customHeight="1">
      <c r="B73" s="175"/>
      <c r="C73" s="175"/>
      <c r="D73" s="175"/>
      <c r="E73" s="175"/>
      <c r="F73" s="175"/>
      <c r="G73" s="175"/>
      <c r="H73" s="458"/>
      <c r="I73" s="175"/>
      <c r="J73"/>
    </row>
    <row r="74" spans="2:10" ht="12.75" customHeight="1">
      <c r="B74" s="175"/>
      <c r="C74" s="175"/>
      <c r="D74" s="175"/>
      <c r="E74" s="175"/>
      <c r="F74" s="175"/>
      <c r="G74" s="175"/>
      <c r="H74" s="458"/>
      <c r="I74" s="175"/>
      <c r="J74"/>
    </row>
    <row r="75" spans="2:10" ht="12.75" customHeight="1">
      <c r="B75" s="175"/>
      <c r="C75" s="175"/>
      <c r="D75" s="175"/>
      <c r="E75" s="175"/>
      <c r="F75" s="175"/>
      <c r="G75" s="175"/>
      <c r="H75" s="458"/>
      <c r="I75" s="175"/>
      <c r="J75"/>
    </row>
    <row r="76" spans="2:10" ht="12.75" customHeight="1">
      <c r="B76" s="175"/>
      <c r="C76" s="175"/>
      <c r="D76" s="175"/>
      <c r="E76" s="175"/>
      <c r="F76" s="175"/>
      <c r="G76" s="175"/>
      <c r="H76" s="458"/>
      <c r="I76" s="175"/>
      <c r="J76"/>
    </row>
    <row r="77" spans="2:10" ht="12.75" customHeight="1">
      <c r="B77" s="175"/>
      <c r="C77" s="175"/>
      <c r="D77" s="175"/>
      <c r="E77" s="175"/>
      <c r="F77" s="175"/>
      <c r="G77" s="175"/>
      <c r="H77" s="458"/>
      <c r="I77" s="175"/>
      <c r="J77"/>
    </row>
    <row r="78" spans="2:10" ht="12.75" customHeight="1">
      <c r="B78" s="175"/>
      <c r="C78" s="175"/>
      <c r="D78" s="175"/>
      <c r="E78" s="175"/>
      <c r="F78" s="175"/>
      <c r="G78" s="175"/>
      <c r="H78" s="458"/>
      <c r="I78" s="175"/>
      <c r="J78"/>
    </row>
    <row r="79" spans="2:10" ht="12.75" customHeight="1">
      <c r="B79" s="175"/>
      <c r="C79" s="175"/>
      <c r="D79" s="175"/>
      <c r="E79" s="175"/>
      <c r="F79" s="175"/>
      <c r="G79" s="175"/>
      <c r="H79" s="458"/>
      <c r="I79" s="175"/>
      <c r="J79"/>
    </row>
    <row r="80" spans="2:10" ht="12.75" customHeight="1">
      <c r="B80" s="175"/>
      <c r="C80" s="175"/>
      <c r="D80" s="175"/>
      <c r="E80" s="175"/>
      <c r="F80" s="175"/>
      <c r="G80" s="175"/>
      <c r="H80" s="458"/>
      <c r="I80" s="175"/>
      <c r="J80"/>
    </row>
    <row r="81" spans="2:10" ht="12.75" customHeight="1">
      <c r="B81" s="175"/>
      <c r="C81" s="175"/>
      <c r="D81" s="175"/>
      <c r="E81" s="175"/>
      <c r="F81" s="175"/>
      <c r="G81" s="175"/>
      <c r="H81" s="458"/>
      <c r="I81" s="175"/>
      <c r="J81"/>
    </row>
    <row r="82" spans="2:10" ht="12.75" customHeight="1">
      <c r="B82" s="175"/>
      <c r="C82" s="175"/>
      <c r="D82" s="175"/>
      <c r="E82" s="175"/>
      <c r="F82" s="175"/>
      <c r="G82" s="175"/>
      <c r="H82" s="458"/>
      <c r="I82" s="175"/>
      <c r="J82"/>
    </row>
    <row r="83" spans="2:10" ht="12.75" customHeight="1">
      <c r="B83" s="175"/>
      <c r="C83" s="175"/>
      <c r="D83" s="175"/>
      <c r="E83" s="175"/>
      <c r="F83" s="175"/>
      <c r="G83" s="175"/>
      <c r="H83" s="458"/>
      <c r="I83" s="175"/>
      <c r="J83"/>
    </row>
    <row r="84" spans="2:10" ht="12.75" customHeight="1">
      <c r="B84" s="175"/>
      <c r="C84" s="175"/>
      <c r="D84" s="175"/>
      <c r="E84" s="175"/>
      <c r="F84" s="175"/>
      <c r="G84" s="175"/>
      <c r="H84" s="458"/>
      <c r="I84" s="175"/>
      <c r="J84"/>
    </row>
    <row r="85" spans="2:10" ht="12.75" customHeight="1">
      <c r="B85" s="175"/>
      <c r="C85" s="175"/>
      <c r="D85" s="175"/>
      <c r="E85" s="175"/>
      <c r="F85" s="175"/>
      <c r="G85" s="175"/>
      <c r="H85" s="458"/>
      <c r="I85" s="175"/>
      <c r="J85"/>
    </row>
    <row r="86" spans="2:10" ht="12.75" customHeight="1">
      <c r="B86" s="175"/>
      <c r="C86" s="175"/>
      <c r="D86" s="175"/>
      <c r="E86" s="175"/>
      <c r="F86" s="175"/>
      <c r="G86" s="175"/>
      <c r="H86" s="458"/>
      <c r="I86" s="175"/>
      <c r="J86"/>
    </row>
    <row r="87" spans="2:10" ht="12.75" customHeight="1">
      <c r="B87" s="175"/>
      <c r="C87" s="175"/>
      <c r="D87" s="175"/>
      <c r="E87" s="175"/>
      <c r="F87" s="175"/>
      <c r="G87" s="175"/>
      <c r="H87" s="458"/>
      <c r="I87" s="175"/>
      <c r="J87"/>
    </row>
    <row r="88" spans="2:10" ht="12.75" customHeight="1">
      <c r="B88" s="175"/>
      <c r="C88" s="175"/>
      <c r="D88" s="175"/>
      <c r="E88" s="175"/>
      <c r="F88" s="175"/>
      <c r="G88" s="175"/>
      <c r="H88" s="458"/>
      <c r="I88" s="175"/>
      <c r="J88"/>
    </row>
    <row r="89" spans="2:10" ht="12.75" customHeight="1">
      <c r="B89" s="175"/>
      <c r="C89" s="175"/>
      <c r="D89" s="175"/>
      <c r="E89" s="175"/>
      <c r="F89" s="175"/>
      <c r="G89" s="175"/>
      <c r="H89" s="458"/>
      <c r="I89" s="175"/>
      <c r="J89"/>
    </row>
    <row r="90" spans="2:10" ht="12.75" customHeight="1">
      <c r="B90" s="175"/>
      <c r="C90" s="175"/>
      <c r="D90" s="175"/>
      <c r="E90" s="175"/>
      <c r="F90" s="175"/>
      <c r="G90" s="175"/>
      <c r="H90" s="458"/>
      <c r="I90" s="175"/>
      <c r="J90"/>
    </row>
    <row r="91" spans="2:10" ht="12.75" customHeight="1">
      <c r="B91" s="175"/>
      <c r="C91" s="175"/>
      <c r="D91" s="175"/>
      <c r="E91" s="175"/>
      <c r="F91" s="175"/>
      <c r="G91" s="175"/>
      <c r="H91" s="458"/>
      <c r="I91" s="175"/>
      <c r="J91"/>
    </row>
    <row r="92" spans="2:10" ht="12.75" customHeight="1">
      <c r="B92" s="175"/>
      <c r="C92" s="175"/>
      <c r="D92" s="175"/>
      <c r="E92" s="175"/>
      <c r="F92" s="175"/>
      <c r="G92" s="175"/>
      <c r="H92" s="458"/>
      <c r="I92" s="175"/>
      <c r="J92"/>
    </row>
    <row r="93" spans="2:10" ht="12.75" customHeight="1">
      <c r="B93" s="175"/>
      <c r="C93" s="175"/>
      <c r="D93" s="175"/>
      <c r="E93" s="175"/>
      <c r="F93" s="175"/>
      <c r="G93" s="175"/>
      <c r="H93" s="458"/>
      <c r="I93" s="175"/>
      <c r="J93"/>
    </row>
    <row r="94" spans="2:10" ht="12.75" customHeight="1">
      <c r="B94" s="175"/>
      <c r="C94" s="175"/>
      <c r="D94" s="175"/>
      <c r="E94" s="175"/>
      <c r="F94" s="175"/>
      <c r="G94" s="175"/>
      <c r="H94" s="458"/>
      <c r="I94" s="175"/>
      <c r="J94"/>
    </row>
    <row r="95" spans="2:10" ht="12.75" customHeight="1">
      <c r="B95" s="175"/>
      <c r="C95" s="175"/>
      <c r="D95" s="175"/>
      <c r="E95" s="175"/>
      <c r="F95" s="175"/>
      <c r="G95" s="175"/>
      <c r="H95" s="458"/>
      <c r="I95" s="175"/>
      <c r="J95"/>
    </row>
    <row r="96" spans="2:10" ht="12.75" customHeight="1">
      <c r="B96" s="175"/>
      <c r="C96" s="175"/>
      <c r="D96" s="175"/>
      <c r="E96" s="175"/>
      <c r="F96" s="175"/>
      <c r="G96" s="175"/>
      <c r="H96" s="458"/>
      <c r="I96" s="175"/>
      <c r="J96"/>
    </row>
    <row r="97" spans="1:10" ht="12.75" customHeight="1">
      <c r="B97" s="175"/>
      <c r="C97" s="175"/>
      <c r="D97" s="175"/>
      <c r="E97" s="175"/>
      <c r="F97" s="175"/>
      <c r="G97" s="175"/>
      <c r="H97" s="458"/>
      <c r="I97" s="175"/>
      <c r="J97"/>
    </row>
    <row r="98" spans="1:10" ht="12.75" customHeight="1">
      <c r="B98" s="175"/>
      <c r="C98" s="175"/>
      <c r="D98" s="175"/>
      <c r="E98" s="175"/>
      <c r="F98" s="175"/>
      <c r="G98" s="175"/>
      <c r="H98" s="458"/>
      <c r="I98" s="175"/>
      <c r="J98"/>
    </row>
    <row r="99" spans="1:10" ht="12.75" customHeight="1">
      <c r="B99" s="175"/>
      <c r="C99" s="175"/>
      <c r="D99" s="175"/>
      <c r="E99" s="175"/>
      <c r="F99" s="175"/>
      <c r="G99" s="175"/>
      <c r="H99" s="458"/>
      <c r="I99" s="175"/>
      <c r="J99"/>
    </row>
    <row r="100" spans="1:10" ht="12.75" customHeight="1">
      <c r="B100" s="175"/>
      <c r="C100" s="175"/>
      <c r="D100" s="175"/>
      <c r="E100" s="175"/>
      <c r="F100" s="175"/>
      <c r="G100" s="175"/>
      <c r="H100" s="458"/>
      <c r="I100" s="175"/>
      <c r="J100"/>
    </row>
    <row r="101" spans="1:10" ht="12.75" customHeight="1">
      <c r="A101" s="130"/>
      <c r="B101" s="175"/>
      <c r="C101" s="175"/>
      <c r="D101" s="175"/>
      <c r="E101" s="175"/>
      <c r="F101" s="175"/>
      <c r="G101" s="175"/>
      <c r="H101" s="458"/>
      <c r="I101" s="175"/>
      <c r="J101"/>
    </row>
    <row r="102" spans="1:10" ht="12.75" customHeight="1">
      <c r="A102" s="130"/>
      <c r="B102" s="175"/>
      <c r="C102" s="175"/>
      <c r="D102" s="175"/>
      <c r="E102" s="175"/>
      <c r="F102" s="175"/>
      <c r="G102" s="175"/>
      <c r="H102" s="458"/>
      <c r="I102" s="175"/>
      <c r="J102"/>
    </row>
    <row r="103" spans="1:10" ht="12.75" customHeight="1">
      <c r="A103" s="132"/>
      <c r="B103" s="175"/>
      <c r="C103" s="175"/>
      <c r="D103" s="175"/>
      <c r="E103" s="175"/>
      <c r="F103" s="175"/>
      <c r="G103" s="175"/>
      <c r="H103" s="458"/>
      <c r="I103" s="175"/>
    </row>
    <row r="104" spans="1:10" ht="12.75" customHeight="1">
      <c r="A104" s="28"/>
      <c r="B104" s="175"/>
      <c r="C104" s="175"/>
      <c r="D104" s="175"/>
      <c r="E104" s="175"/>
      <c r="F104" s="175"/>
      <c r="G104" s="175"/>
      <c r="H104" s="458"/>
      <c r="I104" s="175"/>
    </row>
    <row r="105" spans="1:10" ht="12.75" customHeight="1">
      <c r="A105" s="28"/>
      <c r="B105" s="267"/>
      <c r="C105" s="267"/>
      <c r="D105" s="267"/>
      <c r="E105" s="267"/>
      <c r="F105" s="267"/>
      <c r="G105" s="267"/>
      <c r="H105" s="241"/>
      <c r="I105" s="267"/>
    </row>
    <row r="106" spans="1:10" ht="12.75" customHeight="1">
      <c r="F106" s="51"/>
      <c r="G106" s="51"/>
      <c r="H106" s="233"/>
      <c r="I106" s="56"/>
    </row>
    <row r="107" spans="1:10" ht="12.75" customHeight="1">
      <c r="F107" s="51"/>
      <c r="G107" s="51"/>
      <c r="H107" s="233"/>
      <c r="I107" s="56"/>
    </row>
    <row r="108" spans="1:10" ht="12.75" customHeight="1">
      <c r="F108" s="51"/>
      <c r="G108" s="51"/>
      <c r="H108" s="233"/>
      <c r="I108" s="56"/>
    </row>
    <row r="109" spans="1:10" ht="12.75" customHeight="1">
      <c r="F109" s="51"/>
      <c r="G109" s="51"/>
      <c r="H109" s="233"/>
      <c r="I109" s="56"/>
    </row>
    <row r="110" spans="1:10" ht="12.75" customHeight="1">
      <c r="A110" s="25"/>
      <c r="B110" s="56"/>
      <c r="C110" s="56"/>
      <c r="D110" s="56"/>
      <c r="E110" s="56"/>
      <c r="F110" s="56"/>
      <c r="G110" s="56"/>
      <c r="H110" s="459"/>
      <c r="I110" s="56"/>
    </row>
    <row r="111" spans="1:10" ht="12.75" customHeight="1">
      <c r="A111" s="25"/>
      <c r="B111" s="56"/>
      <c r="C111" s="56"/>
      <c r="D111" s="56"/>
      <c r="E111" s="56"/>
      <c r="F111" s="56"/>
      <c r="G111" s="56"/>
      <c r="H111" s="459"/>
      <c r="I111" s="56"/>
    </row>
    <row r="112" spans="1:10" ht="12.75" customHeight="1">
      <c r="A112" s="26"/>
      <c r="B112" s="58"/>
      <c r="C112" s="58"/>
      <c r="D112" s="58"/>
      <c r="E112" s="58"/>
      <c r="F112" s="56"/>
      <c r="G112" s="56"/>
      <c r="H112" s="459"/>
      <c r="I112" s="58"/>
    </row>
    <row r="113" spans="1:9" ht="12.75" customHeight="1">
      <c r="A113" s="26"/>
      <c r="B113" s="58"/>
      <c r="C113" s="58"/>
      <c r="D113" s="58"/>
      <c r="E113" s="58"/>
      <c r="F113" s="56"/>
      <c r="G113" s="56"/>
      <c r="H113" s="459"/>
      <c r="I113" s="58"/>
    </row>
    <row r="114" spans="1:9" ht="12.75" customHeight="1">
      <c r="A114" s="26"/>
      <c r="B114" s="58"/>
      <c r="C114" s="58"/>
      <c r="D114" s="58"/>
      <c r="E114" s="58"/>
      <c r="F114" s="56"/>
      <c r="G114" s="56"/>
      <c r="H114" s="459"/>
      <c r="I114" s="58"/>
    </row>
    <row r="115" spans="1:9" ht="12.75" customHeight="1">
      <c r="A115" s="26"/>
      <c r="B115" s="58"/>
      <c r="C115" s="58"/>
      <c r="D115" s="58"/>
      <c r="E115" s="58"/>
      <c r="F115" s="56"/>
      <c r="G115" s="56"/>
      <c r="H115" s="459"/>
      <c r="I115" s="58"/>
    </row>
    <row r="116" spans="1:9" ht="12.75" customHeight="1">
      <c r="A116" s="26"/>
      <c r="B116" s="58"/>
      <c r="C116" s="58"/>
      <c r="D116" s="58"/>
      <c r="E116" s="58"/>
      <c r="F116" s="56"/>
      <c r="G116" s="56"/>
      <c r="H116" s="459"/>
      <c r="I116" s="58"/>
    </row>
    <row r="117" spans="1:9" ht="12.75" customHeight="1">
      <c r="A117" s="26"/>
      <c r="B117" s="58"/>
      <c r="C117" s="58"/>
      <c r="D117" s="58"/>
      <c r="E117" s="58"/>
      <c r="F117" s="56"/>
      <c r="G117" s="56"/>
      <c r="H117" s="459"/>
      <c r="I117" s="58"/>
    </row>
    <row r="118" spans="1:9" ht="12.75" customHeight="1">
      <c r="A118" s="26"/>
      <c r="B118" s="58"/>
      <c r="C118" s="58"/>
      <c r="D118" s="58"/>
      <c r="E118" s="58"/>
      <c r="F118" s="56"/>
      <c r="G118" s="56"/>
      <c r="H118" s="459"/>
      <c r="I118" s="58"/>
    </row>
    <row r="119" spans="1:9" ht="12.75" customHeight="1">
      <c r="A119" s="26"/>
      <c r="B119" s="58"/>
      <c r="C119" s="58"/>
      <c r="D119" s="58"/>
      <c r="E119" s="58"/>
      <c r="F119" s="56"/>
      <c r="G119" s="56"/>
      <c r="H119" s="459"/>
      <c r="I119" s="58"/>
    </row>
    <row r="120" spans="1:9" ht="12.75" customHeight="1">
      <c r="A120" s="26"/>
      <c r="B120" s="58"/>
      <c r="C120" s="58"/>
      <c r="D120" s="58"/>
      <c r="E120" s="58"/>
      <c r="F120" s="56"/>
      <c r="G120" s="56"/>
      <c r="H120" s="459"/>
      <c r="I120" s="58"/>
    </row>
    <row r="121" spans="1:9" ht="12.75" customHeight="1">
      <c r="A121" s="26"/>
      <c r="B121" s="58"/>
      <c r="C121" s="58"/>
      <c r="D121" s="58"/>
      <c r="E121" s="58"/>
      <c r="F121" s="56"/>
      <c r="G121" s="56"/>
      <c r="H121" s="459"/>
      <c r="I121" s="58"/>
    </row>
    <row r="122" spans="1:9" ht="12.75" customHeight="1">
      <c r="A122" s="26"/>
      <c r="B122" s="58"/>
      <c r="C122" s="58"/>
      <c r="D122" s="58"/>
      <c r="E122" s="58"/>
      <c r="F122" s="56"/>
      <c r="G122" s="56"/>
      <c r="H122" s="459"/>
      <c r="I122" s="58"/>
    </row>
    <row r="123" spans="1:9" ht="12.75" customHeight="1">
      <c r="A123" s="26"/>
      <c r="B123" s="58"/>
      <c r="C123" s="58"/>
      <c r="D123" s="58"/>
      <c r="E123" s="58"/>
      <c r="F123" s="56"/>
      <c r="G123" s="56"/>
      <c r="H123" s="459"/>
      <c r="I123" s="58"/>
    </row>
    <row r="124" spans="1:9" ht="12.75" customHeight="1">
      <c r="A124" s="26"/>
      <c r="B124" s="58"/>
      <c r="C124" s="58"/>
      <c r="D124" s="58"/>
      <c r="E124" s="58"/>
      <c r="F124" s="56"/>
      <c r="G124" s="56"/>
      <c r="H124" s="459"/>
      <c r="I124" s="58"/>
    </row>
    <row r="125" spans="1:9" ht="12.75" customHeight="1">
      <c r="A125" s="26"/>
      <c r="B125" s="58"/>
      <c r="C125" s="58"/>
      <c r="D125" s="58"/>
      <c r="E125" s="58"/>
      <c r="F125" s="56"/>
      <c r="G125" s="56"/>
      <c r="H125" s="459"/>
      <c r="I125" s="58"/>
    </row>
    <row r="126" spans="1:9" ht="12.75" customHeight="1">
      <c r="A126" s="26"/>
      <c r="B126" s="58"/>
      <c r="C126" s="58"/>
      <c r="D126" s="58"/>
      <c r="E126" s="58"/>
      <c r="F126" s="56"/>
      <c r="G126" s="56"/>
      <c r="H126" s="459"/>
      <c r="I126" s="58"/>
    </row>
    <row r="127" spans="1:9" ht="12.75" customHeight="1">
      <c r="A127" s="26"/>
      <c r="B127" s="58"/>
      <c r="C127" s="58"/>
      <c r="D127" s="58"/>
      <c r="E127" s="58"/>
      <c r="F127" s="56"/>
      <c r="G127" s="56"/>
      <c r="H127" s="459"/>
      <c r="I127" s="58"/>
    </row>
    <row r="128" spans="1:9" ht="12.75" customHeight="1">
      <c r="A128" s="26"/>
      <c r="B128" s="58"/>
      <c r="C128" s="58"/>
      <c r="D128" s="58"/>
      <c r="E128" s="58"/>
      <c r="F128" s="56"/>
      <c r="G128" s="56"/>
      <c r="H128" s="459"/>
      <c r="I128" s="58"/>
    </row>
    <row r="129" spans="1:9" ht="12.75" customHeight="1">
      <c r="A129" s="26"/>
      <c r="B129" s="58"/>
      <c r="C129" s="58"/>
      <c r="D129" s="58"/>
      <c r="E129" s="58"/>
      <c r="F129" s="56"/>
      <c r="G129" s="56"/>
      <c r="H129" s="459"/>
      <c r="I129" s="58"/>
    </row>
    <row r="130" spans="1:9" ht="12.75" customHeight="1">
      <c r="A130" s="26"/>
      <c r="B130" s="58"/>
      <c r="C130" s="58"/>
      <c r="D130" s="58"/>
      <c r="E130" s="58"/>
      <c r="F130" s="56"/>
      <c r="G130" s="56"/>
      <c r="H130" s="459"/>
      <c r="I130" s="58"/>
    </row>
    <row r="131" spans="1:9" ht="12.75" customHeight="1">
      <c r="A131" s="26"/>
      <c r="B131" s="58"/>
      <c r="C131" s="58"/>
      <c r="D131" s="58"/>
      <c r="E131" s="58"/>
      <c r="F131" s="56"/>
      <c r="G131" s="56"/>
      <c r="H131" s="459"/>
      <c r="I131" s="58"/>
    </row>
    <row r="132" spans="1:9" ht="12.75" customHeight="1">
      <c r="A132" s="26"/>
      <c r="B132" s="58"/>
      <c r="C132" s="58"/>
      <c r="D132" s="58"/>
      <c r="E132" s="58"/>
      <c r="F132" s="56"/>
      <c r="G132" s="56"/>
      <c r="H132" s="459"/>
      <c r="I132" s="58"/>
    </row>
    <row r="133" spans="1:9" ht="12.75" customHeight="1">
      <c r="A133" s="26"/>
      <c r="B133" s="58"/>
      <c r="C133" s="58"/>
      <c r="D133" s="58"/>
      <c r="E133" s="58"/>
      <c r="F133" s="56"/>
      <c r="G133" s="56"/>
      <c r="H133" s="459"/>
      <c r="I133" s="58"/>
    </row>
    <row r="134" spans="1:9" ht="12.75" customHeight="1">
      <c r="A134" s="26"/>
      <c r="B134" s="58"/>
      <c r="C134" s="58"/>
      <c r="D134" s="58"/>
      <c r="E134" s="58"/>
      <c r="F134" s="56"/>
      <c r="G134" s="56"/>
      <c r="H134" s="459"/>
      <c r="I134" s="58"/>
    </row>
    <row r="135" spans="1:9" ht="12.75" customHeight="1">
      <c r="A135" s="26"/>
      <c r="B135" s="58"/>
      <c r="C135" s="58"/>
      <c r="D135" s="58"/>
      <c r="E135" s="58"/>
      <c r="F135" s="56"/>
      <c r="G135" s="56"/>
      <c r="H135" s="459"/>
      <c r="I135" s="58"/>
    </row>
    <row r="136" spans="1:9" ht="12.75" customHeight="1">
      <c r="A136" s="26"/>
      <c r="B136" s="58"/>
      <c r="C136" s="58"/>
      <c r="D136" s="58"/>
      <c r="E136" s="58"/>
      <c r="F136" s="56"/>
      <c r="G136" s="56"/>
      <c r="H136" s="459"/>
      <c r="I136" s="58"/>
    </row>
    <row r="137" spans="1:9" ht="12.75" customHeight="1">
      <c r="A137" s="26"/>
      <c r="B137" s="58"/>
      <c r="C137" s="58"/>
      <c r="D137" s="58"/>
      <c r="E137" s="58"/>
      <c r="F137" s="56"/>
      <c r="G137" s="56"/>
      <c r="H137" s="459"/>
      <c r="I137" s="58"/>
    </row>
    <row r="138" spans="1:9" ht="12.75" customHeight="1">
      <c r="A138" s="26"/>
      <c r="B138" s="58"/>
      <c r="C138" s="58"/>
      <c r="D138" s="58"/>
      <c r="E138" s="58"/>
      <c r="F138" s="56"/>
      <c r="G138" s="56"/>
      <c r="H138" s="459"/>
      <c r="I138" s="58"/>
    </row>
    <row r="139" spans="1:9" ht="12.75" customHeight="1">
      <c r="A139" s="26"/>
      <c r="B139" s="58"/>
      <c r="C139" s="58"/>
      <c r="D139" s="58"/>
      <c r="E139" s="58"/>
      <c r="F139" s="56"/>
      <c r="G139" s="56"/>
      <c r="H139" s="459"/>
      <c r="I139" s="58"/>
    </row>
    <row r="140" spans="1:9" ht="12.75" customHeight="1">
      <c r="A140" s="26"/>
      <c r="B140" s="58"/>
      <c r="C140" s="58"/>
      <c r="D140" s="58"/>
      <c r="E140" s="58"/>
      <c r="F140" s="56"/>
      <c r="G140" s="56"/>
      <c r="H140" s="459"/>
      <c r="I140" s="58"/>
    </row>
    <row r="141" spans="1:9" ht="12.75" customHeight="1">
      <c r="A141" s="26"/>
      <c r="B141" s="58"/>
      <c r="C141" s="58"/>
      <c r="D141" s="58"/>
      <c r="E141" s="58"/>
      <c r="F141" s="56"/>
      <c r="G141" s="56"/>
      <c r="H141" s="459"/>
      <c r="I141" s="58"/>
    </row>
    <row r="142" spans="1:9" ht="12.75" customHeight="1">
      <c r="A142" s="26"/>
      <c r="B142" s="58"/>
      <c r="C142" s="58"/>
      <c r="D142" s="58"/>
      <c r="E142" s="58"/>
      <c r="F142" s="56"/>
      <c r="G142" s="56"/>
      <c r="H142" s="459"/>
      <c r="I142" s="58"/>
    </row>
    <row r="143" spans="1:9" ht="12.75" customHeight="1">
      <c r="A143" s="26"/>
      <c r="B143" s="58"/>
      <c r="C143" s="58"/>
      <c r="D143" s="58"/>
      <c r="E143" s="58"/>
      <c r="F143" s="56"/>
      <c r="G143" s="56"/>
      <c r="H143" s="459"/>
      <c r="I143" s="58"/>
    </row>
    <row r="144" spans="1:9" ht="12.75" customHeight="1">
      <c r="A144" s="26"/>
      <c r="B144" s="58"/>
      <c r="C144" s="58"/>
      <c r="D144" s="58"/>
      <c r="E144" s="58"/>
      <c r="F144" s="56"/>
      <c r="G144" s="56"/>
      <c r="H144" s="459"/>
      <c r="I144" s="58"/>
    </row>
    <row r="145" spans="1:9" ht="12.75" customHeight="1">
      <c r="A145" s="26"/>
      <c r="B145" s="58"/>
      <c r="C145" s="58"/>
      <c r="D145" s="58"/>
      <c r="E145" s="58"/>
      <c r="F145" s="56"/>
      <c r="G145" s="56"/>
      <c r="H145" s="459"/>
      <c r="I145" s="58"/>
    </row>
    <row r="146" spans="1:9" ht="12.75" customHeight="1">
      <c r="A146" s="26"/>
      <c r="B146" s="58"/>
      <c r="C146" s="58"/>
      <c r="D146" s="58"/>
      <c r="E146" s="58"/>
      <c r="F146" s="56"/>
      <c r="G146" s="56"/>
      <c r="H146" s="459"/>
      <c r="I146" s="58"/>
    </row>
    <row r="147" spans="1:9" ht="12.75" customHeight="1">
      <c r="A147" s="26"/>
      <c r="B147" s="58"/>
      <c r="C147" s="58"/>
      <c r="D147" s="58"/>
      <c r="E147" s="58"/>
      <c r="F147" s="56"/>
      <c r="G147" s="56"/>
      <c r="H147" s="459"/>
      <c r="I147" s="58"/>
    </row>
    <row r="148" spans="1:9" ht="12.75" customHeight="1">
      <c r="A148" s="26"/>
      <c r="B148" s="58"/>
      <c r="C148" s="58"/>
      <c r="D148" s="58"/>
      <c r="E148" s="58"/>
      <c r="F148" s="56"/>
      <c r="G148" s="56"/>
      <c r="H148" s="459"/>
      <c r="I148" s="58"/>
    </row>
    <row r="149" spans="1:9" ht="12.75" customHeight="1">
      <c r="A149" s="26"/>
      <c r="B149" s="58"/>
      <c r="C149" s="58"/>
      <c r="D149" s="58"/>
      <c r="E149" s="58"/>
      <c r="F149" s="56"/>
      <c r="G149" s="56"/>
      <c r="H149" s="459"/>
      <c r="I149" s="58"/>
    </row>
    <row r="150" spans="1:9" ht="12.75" customHeight="1">
      <c r="A150" s="26"/>
      <c r="B150" s="58"/>
      <c r="C150" s="58"/>
      <c r="D150" s="58"/>
      <c r="E150" s="58"/>
      <c r="F150" s="56"/>
      <c r="G150" s="56"/>
      <c r="H150" s="459"/>
      <c r="I150" s="58"/>
    </row>
    <row r="151" spans="1:9" ht="12.75" customHeight="1">
      <c r="A151" s="26"/>
      <c r="B151" s="58"/>
      <c r="C151" s="58"/>
      <c r="D151" s="58"/>
      <c r="E151" s="58"/>
      <c r="F151" s="56"/>
      <c r="G151" s="56"/>
      <c r="H151" s="459"/>
      <c r="I151" s="58"/>
    </row>
    <row r="152" spans="1:9" ht="12.75" customHeight="1">
      <c r="A152" s="26"/>
      <c r="B152" s="58"/>
      <c r="C152" s="58"/>
      <c r="D152" s="58"/>
      <c r="E152" s="58"/>
      <c r="F152" s="56"/>
      <c r="G152" s="56"/>
      <c r="H152" s="459"/>
      <c r="I152" s="58"/>
    </row>
    <row r="153" spans="1:9" ht="12.75" customHeight="1">
      <c r="A153" s="26"/>
      <c r="B153" s="58"/>
      <c r="C153" s="58"/>
      <c r="D153" s="58"/>
      <c r="E153" s="58"/>
      <c r="F153" s="56"/>
      <c r="G153" s="56"/>
      <c r="H153" s="459"/>
      <c r="I153" s="58"/>
    </row>
    <row r="154" spans="1:9" ht="12.75" customHeight="1">
      <c r="A154" s="26"/>
      <c r="B154" s="58"/>
      <c r="C154" s="58"/>
      <c r="D154" s="58"/>
      <c r="E154" s="58"/>
      <c r="F154" s="56"/>
      <c r="G154" s="56"/>
      <c r="H154" s="459"/>
      <c r="I154" s="58"/>
    </row>
    <row r="155" spans="1:9" ht="12.75" customHeight="1">
      <c r="A155" s="26"/>
      <c r="B155" s="58"/>
      <c r="C155" s="58"/>
      <c r="D155" s="58"/>
      <c r="E155" s="58"/>
      <c r="F155" s="56"/>
      <c r="G155" s="56"/>
      <c r="H155" s="459"/>
      <c r="I155" s="58"/>
    </row>
    <row r="156" spans="1:9" ht="12.75" customHeight="1">
      <c r="A156" s="26"/>
      <c r="B156" s="58"/>
      <c r="C156" s="58"/>
      <c r="D156" s="58"/>
      <c r="E156" s="58"/>
      <c r="F156" s="56"/>
      <c r="G156" s="56"/>
      <c r="H156" s="459"/>
      <c r="I156" s="58"/>
    </row>
    <row r="157" spans="1:9" ht="12.75" customHeight="1">
      <c r="A157" s="26"/>
      <c r="B157" s="58"/>
      <c r="C157" s="58"/>
      <c r="D157" s="58"/>
      <c r="E157" s="58"/>
      <c r="F157" s="56"/>
      <c r="G157" s="56"/>
      <c r="H157" s="459"/>
      <c r="I157" s="58"/>
    </row>
    <row r="158" spans="1:9" ht="12.75" customHeight="1">
      <c r="A158" s="26"/>
      <c r="B158" s="58"/>
      <c r="C158" s="58"/>
      <c r="D158" s="58"/>
      <c r="E158" s="58"/>
      <c r="F158" s="56"/>
      <c r="G158" s="56"/>
      <c r="H158" s="459"/>
      <c r="I158" s="58"/>
    </row>
    <row r="159" spans="1:9" ht="12.75" customHeight="1">
      <c r="A159" s="26"/>
      <c r="B159" s="58"/>
      <c r="C159" s="58"/>
      <c r="D159" s="58"/>
      <c r="E159" s="58"/>
      <c r="F159" s="56"/>
      <c r="G159" s="56"/>
      <c r="H159" s="459"/>
      <c r="I159" s="58"/>
    </row>
    <row r="160" spans="1:9" ht="12.75" customHeight="1">
      <c r="A160" s="26"/>
      <c r="B160" s="58"/>
      <c r="C160" s="58"/>
      <c r="D160" s="58"/>
      <c r="E160" s="58"/>
      <c r="F160" s="56"/>
      <c r="G160" s="56"/>
      <c r="H160" s="459"/>
      <c r="I160" s="58"/>
    </row>
    <row r="161" spans="1:9" ht="12.75" customHeight="1">
      <c r="A161" s="26"/>
      <c r="B161" s="58"/>
      <c r="C161" s="58"/>
      <c r="D161" s="58"/>
      <c r="E161" s="58"/>
      <c r="F161" s="56"/>
      <c r="G161" s="56"/>
      <c r="H161" s="459"/>
      <c r="I161" s="58"/>
    </row>
    <row r="162" spans="1:9" ht="12.75" customHeight="1">
      <c r="A162" s="26"/>
      <c r="B162" s="58"/>
      <c r="C162" s="58"/>
      <c r="D162" s="58"/>
      <c r="E162" s="58"/>
      <c r="F162" s="56"/>
      <c r="G162" s="56"/>
      <c r="H162" s="459"/>
      <c r="I162" s="58"/>
    </row>
    <row r="163" spans="1:9" ht="12.75" customHeight="1">
      <c r="A163" s="26"/>
      <c r="B163" s="58"/>
      <c r="C163" s="58"/>
      <c r="D163" s="58"/>
      <c r="E163" s="58"/>
      <c r="F163" s="56"/>
      <c r="G163" s="56"/>
      <c r="H163" s="459"/>
      <c r="I163" s="58"/>
    </row>
    <row r="164" spans="1:9" ht="12.75" customHeight="1">
      <c r="A164" s="26"/>
      <c r="B164" s="58"/>
      <c r="C164" s="58"/>
      <c r="D164" s="58"/>
      <c r="E164" s="58"/>
      <c r="F164" s="56"/>
      <c r="G164" s="56"/>
      <c r="H164" s="459"/>
      <c r="I164" s="58"/>
    </row>
    <row r="165" spans="1:9" ht="12.75" customHeight="1">
      <c r="A165" s="26"/>
      <c r="B165" s="58"/>
      <c r="C165" s="58"/>
      <c r="D165" s="58"/>
      <c r="E165" s="58"/>
      <c r="F165" s="56"/>
      <c r="G165" s="56"/>
      <c r="H165" s="459"/>
      <c r="I165" s="58"/>
    </row>
    <row r="166" spans="1:9" ht="12.75" customHeight="1">
      <c r="A166" s="26"/>
      <c r="B166" s="58"/>
      <c r="C166" s="58"/>
      <c r="D166" s="58"/>
      <c r="E166" s="58"/>
      <c r="F166" s="56"/>
      <c r="G166" s="56"/>
      <c r="H166" s="459"/>
      <c r="I166" s="58"/>
    </row>
    <row r="167" spans="1:9" ht="12.75" customHeight="1">
      <c r="A167" s="26"/>
      <c r="B167" s="58"/>
      <c r="C167" s="58"/>
      <c r="D167" s="58"/>
      <c r="E167" s="58"/>
      <c r="F167" s="56"/>
      <c r="G167" s="56"/>
      <c r="H167" s="459"/>
      <c r="I167" s="58"/>
    </row>
    <row r="168" spans="1:9" ht="12.75" customHeight="1">
      <c r="A168" s="26"/>
      <c r="B168" s="58"/>
      <c r="C168" s="58"/>
      <c r="D168" s="58"/>
      <c r="E168" s="58"/>
      <c r="F168" s="56"/>
      <c r="G168" s="56"/>
      <c r="H168" s="459"/>
      <c r="I168" s="58"/>
    </row>
    <row r="169" spans="1:9" ht="12.75" customHeight="1">
      <c r="A169" s="26"/>
      <c r="B169" s="58"/>
      <c r="C169" s="58"/>
      <c r="D169" s="58"/>
      <c r="E169" s="58"/>
      <c r="F169" s="56"/>
      <c r="G169" s="56"/>
      <c r="H169" s="459"/>
      <c r="I169" s="58"/>
    </row>
    <row r="170" spans="1:9" ht="12.75" customHeight="1">
      <c r="A170" s="26"/>
      <c r="B170" s="58"/>
      <c r="C170" s="58"/>
      <c r="D170" s="58"/>
      <c r="E170" s="58"/>
      <c r="F170" s="56"/>
      <c r="G170" s="56"/>
      <c r="H170" s="459"/>
      <c r="I170" s="58"/>
    </row>
    <row r="171" spans="1:9" ht="12.75" customHeight="1">
      <c r="A171" s="26"/>
      <c r="B171" s="58"/>
      <c r="C171" s="58"/>
      <c r="D171" s="58"/>
      <c r="E171" s="58"/>
      <c r="F171" s="56"/>
      <c r="G171" s="56"/>
      <c r="H171" s="459"/>
      <c r="I171" s="58"/>
    </row>
    <row r="172" spans="1:9" ht="12.75" customHeight="1">
      <c r="A172" s="26"/>
      <c r="B172" s="58"/>
      <c r="C172" s="58"/>
      <c r="D172" s="58"/>
      <c r="E172" s="58"/>
      <c r="F172" s="56"/>
      <c r="G172" s="56"/>
      <c r="H172" s="459"/>
      <c r="I172" s="58"/>
    </row>
    <row r="173" spans="1:9" ht="12.75" customHeight="1">
      <c r="A173" s="26"/>
      <c r="B173" s="58"/>
      <c r="C173" s="58"/>
      <c r="D173" s="58"/>
      <c r="E173" s="58"/>
      <c r="F173" s="56"/>
      <c r="G173" s="56"/>
      <c r="H173" s="459"/>
      <c r="I173" s="58"/>
    </row>
    <row r="174" spans="1:9" ht="12.75" customHeight="1">
      <c r="A174" s="26"/>
      <c r="B174" s="58"/>
      <c r="C174" s="58"/>
      <c r="D174" s="58"/>
      <c r="E174" s="58"/>
      <c r="F174" s="56"/>
      <c r="G174" s="56"/>
      <c r="H174" s="459"/>
      <c r="I174" s="58"/>
    </row>
    <row r="175" spans="1:9" ht="12.75" customHeight="1">
      <c r="A175" s="26"/>
      <c r="B175" s="58"/>
      <c r="C175" s="58"/>
      <c r="D175" s="58"/>
      <c r="E175" s="58"/>
      <c r="F175" s="56"/>
      <c r="G175" s="56"/>
      <c r="H175" s="459"/>
      <c r="I175" s="58"/>
    </row>
    <row r="176" spans="1:9" ht="12.75" customHeight="1">
      <c r="A176" s="26"/>
      <c r="B176" s="58"/>
      <c r="C176" s="58"/>
      <c r="D176" s="58"/>
      <c r="E176" s="58"/>
      <c r="F176" s="56"/>
      <c r="G176" s="56"/>
      <c r="H176" s="459"/>
      <c r="I176" s="58"/>
    </row>
    <row r="177" spans="1:9" ht="12.75" customHeight="1">
      <c r="A177" s="26"/>
      <c r="B177" s="58"/>
      <c r="C177" s="58"/>
      <c r="D177" s="58"/>
      <c r="E177" s="58"/>
      <c r="F177" s="56"/>
      <c r="G177" s="56"/>
      <c r="H177" s="459"/>
      <c r="I177" s="58"/>
    </row>
    <row r="178" spans="1:9" ht="12.75" customHeight="1">
      <c r="A178" s="26"/>
      <c r="B178" s="58"/>
      <c r="C178" s="58"/>
      <c r="D178" s="58"/>
      <c r="E178" s="58"/>
      <c r="F178" s="56"/>
      <c r="G178" s="56"/>
      <c r="H178" s="459"/>
      <c r="I178" s="58"/>
    </row>
    <row r="179" spans="1:9" ht="12.75" customHeight="1">
      <c r="A179" s="26"/>
      <c r="B179" s="58"/>
      <c r="C179" s="58"/>
      <c r="D179" s="58"/>
      <c r="E179" s="58"/>
      <c r="F179" s="56"/>
      <c r="G179" s="56"/>
      <c r="H179" s="459"/>
      <c r="I179" s="58"/>
    </row>
    <row r="180" spans="1:9" ht="12.75" customHeight="1">
      <c r="A180" s="26"/>
      <c r="B180" s="58"/>
      <c r="C180" s="58"/>
      <c r="D180" s="58"/>
      <c r="E180" s="58"/>
      <c r="F180" s="56"/>
      <c r="G180" s="56"/>
      <c r="H180" s="459"/>
      <c r="I180" s="58"/>
    </row>
    <row r="181" spans="1:9" ht="12.75" customHeight="1">
      <c r="A181" s="26"/>
      <c r="B181" s="58"/>
      <c r="C181" s="58"/>
      <c r="D181" s="58"/>
      <c r="E181" s="58"/>
      <c r="F181" s="56"/>
      <c r="G181" s="56"/>
      <c r="H181" s="459"/>
      <c r="I181" s="58"/>
    </row>
    <row r="182" spans="1:9" ht="12.75" customHeight="1">
      <c r="A182" s="26"/>
      <c r="B182" s="58"/>
      <c r="C182" s="58"/>
      <c r="D182" s="58"/>
      <c r="E182" s="58"/>
      <c r="F182" s="56"/>
      <c r="G182" s="56"/>
      <c r="H182" s="459"/>
      <c r="I182" s="58"/>
    </row>
    <row r="183" spans="1:9" ht="12.75" customHeight="1">
      <c r="A183" s="26"/>
      <c r="B183" s="58"/>
      <c r="C183" s="58"/>
      <c r="D183" s="58"/>
      <c r="E183" s="58"/>
      <c r="F183" s="56"/>
      <c r="G183" s="56"/>
      <c r="H183" s="459"/>
      <c r="I183" s="58"/>
    </row>
    <row r="184" spans="1:9" ht="12.75" customHeight="1">
      <c r="A184" s="26"/>
      <c r="B184" s="58"/>
      <c r="C184" s="58"/>
      <c r="D184" s="58"/>
      <c r="E184" s="58"/>
      <c r="F184" s="56"/>
      <c r="G184" s="56"/>
      <c r="H184" s="459"/>
      <c r="I184" s="58"/>
    </row>
    <row r="185" spans="1:9" ht="12.75" customHeight="1">
      <c r="A185" s="26"/>
      <c r="B185" s="58"/>
      <c r="C185" s="58"/>
      <c r="D185" s="58"/>
      <c r="E185" s="58"/>
      <c r="F185" s="56"/>
      <c r="G185" s="56"/>
      <c r="H185" s="459"/>
      <c r="I185" s="58"/>
    </row>
    <row r="186" spans="1:9" ht="12.75" customHeight="1">
      <c r="A186" s="26"/>
      <c r="B186" s="58"/>
      <c r="C186" s="58"/>
      <c r="D186" s="58"/>
      <c r="E186" s="58"/>
      <c r="F186" s="56"/>
      <c r="G186" s="56"/>
      <c r="H186" s="459"/>
      <c r="I186" s="58"/>
    </row>
    <row r="187" spans="1:9" ht="12.75" customHeight="1">
      <c r="A187" s="26"/>
      <c r="B187" s="58"/>
      <c r="C187" s="58"/>
      <c r="D187" s="58"/>
      <c r="E187" s="58"/>
      <c r="F187" s="56"/>
      <c r="G187" s="56"/>
      <c r="H187" s="459"/>
      <c r="I187" s="58"/>
    </row>
    <row r="188" spans="1:9" ht="12.75" customHeight="1">
      <c r="A188" s="26"/>
      <c r="B188" s="58"/>
      <c r="C188" s="58"/>
      <c r="D188" s="58"/>
      <c r="E188" s="58"/>
      <c r="F188" s="56"/>
      <c r="G188" s="56"/>
      <c r="H188" s="459"/>
      <c r="I188" s="58"/>
    </row>
    <row r="189" spans="1:9" ht="12.75" customHeight="1">
      <c r="A189" s="26"/>
      <c r="B189" s="58"/>
      <c r="C189" s="58"/>
      <c r="D189" s="58"/>
      <c r="E189" s="58"/>
      <c r="F189" s="56"/>
      <c r="G189" s="56"/>
      <c r="H189" s="459"/>
      <c r="I189" s="58"/>
    </row>
    <row r="190" spans="1:9" ht="12.75" customHeight="1">
      <c r="A190" s="26"/>
      <c r="B190" s="58"/>
      <c r="C190" s="58"/>
      <c r="D190" s="58"/>
      <c r="E190" s="58"/>
      <c r="F190" s="56"/>
      <c r="G190" s="56"/>
      <c r="H190" s="459"/>
      <c r="I190" s="58"/>
    </row>
    <row r="191" spans="1:9" ht="12.75" customHeight="1">
      <c r="A191" s="26"/>
      <c r="B191" s="58"/>
      <c r="C191" s="58"/>
      <c r="D191" s="58"/>
      <c r="E191" s="58"/>
      <c r="F191" s="56"/>
      <c r="G191" s="56"/>
      <c r="H191" s="459"/>
      <c r="I191" s="58"/>
    </row>
    <row r="192" spans="1:9" ht="12.75" customHeight="1">
      <c r="A192" s="26"/>
      <c r="B192" s="58"/>
      <c r="C192" s="58"/>
      <c r="D192" s="58"/>
      <c r="E192" s="58"/>
      <c r="F192" s="56"/>
      <c r="G192" s="56"/>
      <c r="H192" s="459"/>
      <c r="I192" s="58"/>
    </row>
    <row r="193" spans="1:9" ht="12.75" customHeight="1">
      <c r="A193" s="26"/>
      <c r="B193" s="58"/>
      <c r="C193" s="58"/>
      <c r="D193" s="58"/>
      <c r="E193" s="58"/>
      <c r="F193" s="56"/>
      <c r="G193" s="56"/>
      <c r="H193" s="459"/>
      <c r="I193" s="58"/>
    </row>
    <row r="194" spans="1:9" ht="12.75" customHeight="1">
      <c r="A194" s="26"/>
      <c r="B194" s="58"/>
      <c r="C194" s="58"/>
      <c r="D194" s="58"/>
      <c r="E194" s="58"/>
      <c r="F194" s="56"/>
      <c r="G194" s="56"/>
      <c r="H194" s="459"/>
      <c r="I194" s="58"/>
    </row>
    <row r="195" spans="1:9" ht="12.75" customHeight="1">
      <c r="A195" s="26"/>
      <c r="B195" s="58"/>
      <c r="C195" s="58"/>
      <c r="D195" s="58"/>
      <c r="E195" s="58"/>
      <c r="F195" s="56"/>
      <c r="G195" s="56"/>
      <c r="H195" s="459"/>
      <c r="I195" s="58"/>
    </row>
    <row r="196" spans="1:9" ht="12.75" customHeight="1">
      <c r="A196" s="26"/>
      <c r="B196" s="58"/>
      <c r="C196" s="58"/>
      <c r="D196" s="58"/>
      <c r="E196" s="58"/>
      <c r="F196" s="56"/>
      <c r="G196" s="56"/>
      <c r="H196" s="459"/>
      <c r="I196" s="58"/>
    </row>
    <row r="197" spans="1:9" ht="12.75" customHeight="1">
      <c r="A197" s="26"/>
      <c r="B197" s="58"/>
      <c r="C197" s="58"/>
      <c r="D197" s="58"/>
      <c r="E197" s="58"/>
      <c r="F197" s="56"/>
      <c r="G197" s="56"/>
      <c r="H197" s="459"/>
      <c r="I197" s="58"/>
    </row>
    <row r="198" spans="1:9" ht="12.75" customHeight="1">
      <c r="A198" s="26"/>
      <c r="B198" s="58"/>
      <c r="C198" s="58"/>
      <c r="D198" s="58"/>
      <c r="E198" s="58"/>
      <c r="F198" s="56"/>
      <c r="G198" s="56"/>
      <c r="H198" s="459"/>
      <c r="I198" s="58"/>
    </row>
    <row r="199" spans="1:9" ht="12.75" customHeight="1">
      <c r="A199" s="26"/>
      <c r="B199" s="58"/>
      <c r="C199" s="58"/>
      <c r="D199" s="58"/>
      <c r="E199" s="58"/>
      <c r="F199" s="56"/>
      <c r="G199" s="56"/>
      <c r="H199" s="459"/>
      <c r="I199" s="58"/>
    </row>
    <row r="200" spans="1:9" ht="12.75" customHeight="1">
      <c r="A200" s="26"/>
      <c r="B200" s="58"/>
      <c r="C200" s="58"/>
      <c r="D200" s="58"/>
      <c r="E200" s="58"/>
      <c r="F200" s="56"/>
      <c r="G200" s="56"/>
      <c r="H200" s="459"/>
      <c r="I200" s="58"/>
    </row>
    <row r="201" spans="1:9" ht="12.75" customHeight="1">
      <c r="A201" s="26"/>
      <c r="B201" s="58"/>
      <c r="C201" s="58"/>
      <c r="D201" s="58"/>
      <c r="E201" s="58"/>
      <c r="F201" s="56"/>
      <c r="G201" s="56"/>
      <c r="H201" s="459"/>
      <c r="I201" s="58"/>
    </row>
    <row r="202" spans="1:9" ht="12.75" customHeight="1">
      <c r="A202" s="26"/>
      <c r="B202" s="58"/>
      <c r="C202" s="58"/>
      <c r="D202" s="58"/>
      <c r="E202" s="58"/>
      <c r="F202" s="56"/>
      <c r="G202" s="56"/>
      <c r="H202" s="459"/>
      <c r="I202" s="58"/>
    </row>
    <row r="203" spans="1:9" ht="12.75" customHeight="1">
      <c r="A203" s="26"/>
      <c r="B203" s="58"/>
      <c r="C203" s="58"/>
      <c r="D203" s="58"/>
      <c r="E203" s="58"/>
      <c r="F203" s="56"/>
      <c r="G203" s="56"/>
      <c r="H203" s="459"/>
      <c r="I203" s="58"/>
    </row>
    <row r="204" spans="1:9" ht="12.75" customHeight="1">
      <c r="A204" s="26"/>
      <c r="B204" s="58"/>
      <c r="C204" s="58"/>
      <c r="D204" s="58"/>
      <c r="E204" s="58"/>
      <c r="F204" s="56"/>
      <c r="G204" s="56"/>
      <c r="H204" s="459"/>
      <c r="I204" s="58"/>
    </row>
    <row r="205" spans="1:9" ht="12.75" customHeight="1">
      <c r="A205" s="26"/>
      <c r="B205" s="58"/>
      <c r="C205" s="58"/>
      <c r="D205" s="58"/>
      <c r="E205" s="58"/>
      <c r="F205" s="56"/>
      <c r="G205" s="56"/>
      <c r="H205" s="459"/>
      <c r="I205" s="58"/>
    </row>
    <row r="206" spans="1:9" ht="12.75" customHeight="1">
      <c r="A206" s="26"/>
      <c r="B206" s="58"/>
      <c r="C206" s="58"/>
      <c r="D206" s="58"/>
      <c r="E206" s="58"/>
      <c r="F206" s="56"/>
      <c r="G206" s="56"/>
      <c r="H206" s="459"/>
      <c r="I206" s="58"/>
    </row>
    <row r="207" spans="1:9" ht="12.75" customHeight="1">
      <c r="A207" s="26"/>
      <c r="B207" s="58"/>
      <c r="C207" s="58"/>
      <c r="D207" s="58"/>
      <c r="E207" s="58"/>
      <c r="F207" s="56"/>
      <c r="G207" s="56"/>
      <c r="H207" s="459"/>
      <c r="I207" s="58"/>
    </row>
    <row r="208" spans="1:9" ht="12.75" customHeight="1">
      <c r="A208" s="26"/>
      <c r="B208" s="58"/>
      <c r="C208" s="58"/>
      <c r="D208" s="58"/>
      <c r="E208" s="58"/>
      <c r="F208" s="56"/>
      <c r="G208" s="56"/>
      <c r="H208" s="459"/>
      <c r="I208" s="58"/>
    </row>
    <row r="209" spans="1:9" ht="12.75" customHeight="1">
      <c r="A209" s="26"/>
      <c r="B209" s="58"/>
      <c r="C209" s="58"/>
      <c r="D209" s="58"/>
      <c r="E209" s="58"/>
      <c r="F209" s="56"/>
      <c r="G209" s="56"/>
      <c r="H209" s="459"/>
      <c r="I209" s="58"/>
    </row>
    <row r="210" spans="1:9" ht="12.75" customHeight="1">
      <c r="A210" s="26"/>
      <c r="B210" s="58"/>
      <c r="C210" s="58"/>
      <c r="D210" s="58"/>
      <c r="E210" s="58"/>
      <c r="F210" s="56"/>
      <c r="G210" s="56"/>
      <c r="H210" s="459"/>
      <c r="I210" s="58"/>
    </row>
    <row r="211" spans="1:9" ht="12.75" customHeight="1">
      <c r="A211" s="26"/>
      <c r="B211" s="58"/>
      <c r="C211" s="58"/>
      <c r="D211" s="58"/>
      <c r="E211" s="58"/>
      <c r="F211" s="56"/>
      <c r="G211" s="56"/>
      <c r="H211" s="459"/>
      <c r="I211" s="58"/>
    </row>
    <row r="212" spans="1:9" ht="12.75" customHeight="1">
      <c r="A212" s="26"/>
      <c r="B212" s="58"/>
      <c r="C212" s="58"/>
      <c r="D212" s="58"/>
      <c r="E212" s="58"/>
      <c r="F212" s="56"/>
      <c r="G212" s="56"/>
      <c r="H212" s="459"/>
      <c r="I212" s="58"/>
    </row>
    <row r="213" spans="1:9" ht="12.75" customHeight="1">
      <c r="A213" s="26"/>
      <c r="B213" s="58"/>
      <c r="C213" s="58"/>
      <c r="D213" s="58"/>
      <c r="E213" s="58"/>
      <c r="F213" s="56"/>
      <c r="G213" s="56"/>
      <c r="H213" s="459"/>
      <c r="I213" s="58"/>
    </row>
    <row r="214" spans="1:9" ht="12.75" customHeight="1">
      <c r="A214" s="26"/>
      <c r="B214" s="58"/>
      <c r="C214" s="58"/>
      <c r="D214" s="58"/>
      <c r="E214" s="58"/>
      <c r="F214" s="56"/>
      <c r="G214" s="56"/>
      <c r="H214" s="459"/>
      <c r="I214" s="58"/>
    </row>
    <row r="215" spans="1:9" ht="12.75" customHeight="1">
      <c r="A215" s="26"/>
      <c r="B215" s="58"/>
      <c r="C215" s="58"/>
      <c r="D215" s="58"/>
      <c r="E215" s="58"/>
      <c r="F215" s="56"/>
      <c r="G215" s="56"/>
      <c r="H215" s="459"/>
      <c r="I215" s="58"/>
    </row>
    <row r="216" spans="1:9" ht="12.75" customHeight="1">
      <c r="A216" s="26"/>
      <c r="B216" s="58"/>
      <c r="C216" s="58"/>
      <c r="D216" s="58"/>
      <c r="E216" s="58"/>
      <c r="F216" s="56"/>
      <c r="G216" s="56"/>
      <c r="H216" s="459"/>
      <c r="I216" s="58"/>
    </row>
    <row r="217" spans="1:9" ht="12.75" customHeight="1">
      <c r="A217" s="26"/>
      <c r="B217" s="58"/>
      <c r="C217" s="58"/>
      <c r="D217" s="58"/>
      <c r="E217" s="58"/>
      <c r="F217" s="56"/>
      <c r="G217" s="56"/>
      <c r="H217" s="459"/>
      <c r="I217" s="58"/>
    </row>
    <row r="218" spans="1:9" ht="12.75" customHeight="1">
      <c r="A218" s="26"/>
      <c r="B218" s="58"/>
      <c r="C218" s="58"/>
      <c r="D218" s="58"/>
      <c r="E218" s="58"/>
      <c r="F218" s="56"/>
      <c r="G218" s="56"/>
      <c r="H218" s="459"/>
      <c r="I218" s="58"/>
    </row>
    <row r="219" spans="1:9" ht="12.75" customHeight="1">
      <c r="A219" s="26"/>
      <c r="B219" s="58"/>
      <c r="C219" s="58"/>
      <c r="D219" s="58"/>
      <c r="E219" s="58"/>
      <c r="F219" s="56"/>
      <c r="G219" s="56"/>
      <c r="H219" s="459"/>
      <c r="I219" s="58"/>
    </row>
    <row r="220" spans="1:9" ht="12.75" customHeight="1">
      <c r="A220" s="26"/>
      <c r="B220" s="58"/>
      <c r="C220" s="58"/>
      <c r="D220" s="58"/>
      <c r="E220" s="58"/>
      <c r="F220" s="56"/>
      <c r="G220" s="56"/>
      <c r="H220" s="459"/>
      <c r="I220" s="58"/>
    </row>
    <row r="221" spans="1:9" ht="12.75" customHeight="1">
      <c r="A221" s="26"/>
      <c r="B221" s="58"/>
      <c r="C221" s="58"/>
      <c r="D221" s="58"/>
      <c r="E221" s="58"/>
      <c r="F221" s="56"/>
      <c r="G221" s="56"/>
      <c r="H221" s="459"/>
      <c r="I221" s="58"/>
    </row>
    <row r="222" spans="1:9" ht="12.75" customHeight="1">
      <c r="A222" s="26"/>
      <c r="B222" s="58"/>
      <c r="C222" s="58"/>
      <c r="D222" s="58"/>
      <c r="E222" s="58"/>
      <c r="F222" s="56"/>
      <c r="G222" s="56"/>
      <c r="H222" s="459"/>
      <c r="I222" s="58"/>
    </row>
    <row r="223" spans="1:9" ht="12.75" customHeight="1">
      <c r="A223" s="26"/>
      <c r="B223" s="58"/>
      <c r="C223" s="58"/>
      <c r="D223" s="58"/>
      <c r="E223" s="58"/>
      <c r="F223" s="56"/>
      <c r="G223" s="56"/>
      <c r="H223" s="459"/>
      <c r="I223" s="58"/>
    </row>
    <row r="224" spans="1:9" ht="12.75" customHeight="1">
      <c r="A224" s="26"/>
      <c r="B224" s="58"/>
      <c r="C224" s="58"/>
      <c r="D224" s="58"/>
      <c r="E224" s="58"/>
      <c r="F224" s="56"/>
      <c r="G224" s="56"/>
      <c r="H224" s="459"/>
      <c r="I224" s="58"/>
    </row>
    <row r="225" spans="1:9" ht="12.75" customHeight="1">
      <c r="A225" s="26"/>
      <c r="B225" s="58"/>
      <c r="C225" s="58"/>
      <c r="D225" s="58"/>
      <c r="E225" s="58"/>
      <c r="F225" s="56"/>
      <c r="G225" s="56"/>
      <c r="H225" s="459"/>
      <c r="I225" s="58"/>
    </row>
    <row r="226" spans="1:9" ht="12.75" customHeight="1">
      <c r="A226" s="26"/>
      <c r="B226" s="58"/>
      <c r="C226" s="58"/>
      <c r="D226" s="58"/>
      <c r="E226" s="58"/>
      <c r="F226" s="56"/>
      <c r="G226" s="56"/>
      <c r="H226" s="459"/>
      <c r="I226" s="58"/>
    </row>
    <row r="227" spans="1:9" ht="12.75" customHeight="1">
      <c r="A227" s="26"/>
      <c r="B227" s="58"/>
      <c r="C227" s="58"/>
      <c r="D227" s="58"/>
      <c r="E227" s="58"/>
      <c r="F227" s="56"/>
      <c r="G227" s="56"/>
      <c r="H227" s="459"/>
      <c r="I227" s="58"/>
    </row>
    <row r="228" spans="1:9" ht="12.75" customHeight="1">
      <c r="A228" s="26"/>
      <c r="B228" s="58"/>
      <c r="C228" s="58"/>
      <c r="D228" s="58"/>
      <c r="E228" s="58"/>
      <c r="F228" s="56"/>
      <c r="G228" s="56"/>
      <c r="H228" s="459"/>
      <c r="I228" s="58"/>
    </row>
    <row r="229" spans="1:9" ht="12.75" customHeight="1">
      <c r="A229" s="26"/>
      <c r="B229" s="58"/>
      <c r="C229" s="58"/>
      <c r="D229" s="58"/>
      <c r="E229" s="58"/>
      <c r="F229" s="56"/>
      <c r="G229" s="56"/>
      <c r="H229" s="459"/>
      <c r="I229" s="58"/>
    </row>
    <row r="230" spans="1:9" ht="12.75" customHeight="1">
      <c r="A230" s="26"/>
      <c r="B230" s="58"/>
      <c r="C230" s="58"/>
      <c r="D230" s="58"/>
      <c r="E230" s="58"/>
      <c r="F230" s="56"/>
      <c r="G230" s="56"/>
      <c r="H230" s="459"/>
      <c r="I230" s="58"/>
    </row>
    <row r="231" spans="1:9" ht="12.75" customHeight="1">
      <c r="A231" s="26"/>
      <c r="B231" s="58"/>
      <c r="C231" s="58"/>
      <c r="D231" s="58"/>
      <c r="E231" s="58"/>
      <c r="F231" s="56"/>
      <c r="G231" s="56"/>
      <c r="H231" s="459"/>
      <c r="I231" s="58"/>
    </row>
    <row r="232" spans="1:9" ht="12.75" customHeight="1">
      <c r="A232" s="26"/>
      <c r="B232" s="58"/>
      <c r="C232" s="58"/>
      <c r="D232" s="58"/>
      <c r="E232" s="58"/>
      <c r="F232" s="56"/>
      <c r="G232" s="56"/>
      <c r="H232" s="459"/>
      <c r="I232" s="58"/>
    </row>
    <row r="233" spans="1:9" ht="12.75" customHeight="1">
      <c r="A233" s="26"/>
      <c r="B233" s="58"/>
      <c r="C233" s="58"/>
      <c r="D233" s="58"/>
      <c r="E233" s="58"/>
      <c r="F233" s="56"/>
      <c r="G233" s="56"/>
      <c r="H233" s="459"/>
      <c r="I233" s="58"/>
    </row>
    <row r="234" spans="1:9" ht="12.75" customHeight="1">
      <c r="A234" s="26"/>
      <c r="B234" s="58"/>
      <c r="C234" s="58"/>
      <c r="D234" s="58"/>
      <c r="E234" s="58"/>
      <c r="F234" s="56"/>
      <c r="G234" s="56"/>
      <c r="H234" s="459"/>
      <c r="I234" s="58"/>
    </row>
    <row r="235" spans="1:9" ht="12.75" customHeight="1">
      <c r="A235" s="26"/>
      <c r="B235" s="58"/>
      <c r="C235" s="58"/>
      <c r="D235" s="58"/>
      <c r="E235" s="58"/>
      <c r="F235" s="56"/>
      <c r="G235" s="56"/>
      <c r="H235" s="459"/>
      <c r="I235" s="58"/>
    </row>
    <row r="236" spans="1:9" ht="12.75" customHeight="1">
      <c r="A236" s="26"/>
      <c r="B236" s="58"/>
      <c r="C236" s="58"/>
      <c r="D236" s="58"/>
      <c r="E236" s="58"/>
      <c r="F236" s="56"/>
      <c r="G236" s="56"/>
      <c r="H236" s="459"/>
      <c r="I236" s="58"/>
    </row>
    <row r="237" spans="1:9" ht="12.75" customHeight="1">
      <c r="A237" s="26"/>
      <c r="B237" s="58"/>
      <c r="C237" s="58"/>
      <c r="D237" s="58"/>
      <c r="E237" s="58"/>
      <c r="F237" s="56"/>
      <c r="G237" s="56"/>
      <c r="H237" s="459"/>
      <c r="I237" s="58"/>
    </row>
    <row r="238" spans="1:9" ht="12.75" customHeight="1">
      <c r="A238" s="26"/>
      <c r="B238" s="58"/>
      <c r="C238" s="58"/>
      <c r="D238" s="58"/>
      <c r="E238" s="58"/>
      <c r="F238" s="56"/>
      <c r="G238" s="56"/>
      <c r="H238" s="459"/>
      <c r="I238" s="58"/>
    </row>
    <row r="239" spans="1:9" ht="12.75" customHeight="1">
      <c r="A239" s="26"/>
      <c r="B239" s="58"/>
      <c r="C239" s="58"/>
      <c r="D239" s="58"/>
      <c r="E239" s="58"/>
      <c r="F239" s="56"/>
      <c r="G239" s="56"/>
      <c r="H239" s="459"/>
      <c r="I239" s="58"/>
    </row>
    <row r="240" spans="1:9" ht="12.75" customHeight="1">
      <c r="A240" s="26"/>
      <c r="B240" s="58"/>
      <c r="C240" s="58"/>
      <c r="D240" s="58"/>
      <c r="E240" s="58"/>
      <c r="F240" s="56"/>
      <c r="G240" s="56"/>
      <c r="H240" s="459"/>
      <c r="I240" s="58"/>
    </row>
    <row r="241" spans="1:9" ht="12.75" customHeight="1">
      <c r="A241" s="26"/>
      <c r="B241" s="58"/>
      <c r="C241" s="58"/>
      <c r="D241" s="58"/>
      <c r="E241" s="58"/>
      <c r="F241" s="56"/>
      <c r="G241" s="56"/>
      <c r="H241" s="459"/>
      <c r="I241" s="58"/>
    </row>
    <row r="242" spans="1:9" ht="12.75" customHeight="1">
      <c r="A242" s="26"/>
      <c r="B242" s="58"/>
      <c r="C242" s="58"/>
      <c r="D242" s="58"/>
      <c r="E242" s="58"/>
      <c r="F242" s="56"/>
      <c r="G242" s="56"/>
      <c r="H242" s="459"/>
      <c r="I242" s="58"/>
    </row>
    <row r="243" spans="1:9" ht="12.75" customHeight="1">
      <c r="A243" s="26"/>
      <c r="B243" s="58"/>
      <c r="C243" s="58"/>
      <c r="D243" s="58"/>
      <c r="E243" s="58"/>
      <c r="F243" s="56"/>
      <c r="G243" s="56"/>
      <c r="H243" s="459"/>
      <c r="I243" s="58"/>
    </row>
    <row r="244" spans="1:9" ht="12.75" customHeight="1">
      <c r="A244" s="26"/>
      <c r="B244" s="58"/>
      <c r="C244" s="58"/>
      <c r="D244" s="58"/>
      <c r="E244" s="58"/>
      <c r="F244" s="56"/>
      <c r="G244" s="56"/>
      <c r="H244" s="459"/>
      <c r="I244" s="58"/>
    </row>
    <row r="245" spans="1:9" ht="12.75" customHeight="1">
      <c r="A245" s="26"/>
      <c r="B245" s="58"/>
      <c r="C245" s="58"/>
      <c r="D245" s="58"/>
      <c r="E245" s="58"/>
      <c r="F245" s="56"/>
      <c r="G245" s="56"/>
      <c r="H245" s="459"/>
      <c r="I245" s="58"/>
    </row>
    <row r="246" spans="1:9" ht="12.75" customHeight="1">
      <c r="A246" s="26"/>
      <c r="B246" s="58"/>
      <c r="C246" s="58"/>
      <c r="D246" s="58"/>
      <c r="E246" s="58"/>
      <c r="F246" s="56"/>
      <c r="G246" s="56"/>
      <c r="H246" s="459"/>
      <c r="I246" s="58"/>
    </row>
    <row r="247" spans="1:9" ht="12.75" customHeight="1">
      <c r="A247" s="26"/>
      <c r="B247" s="58"/>
      <c r="C247" s="58"/>
      <c r="D247" s="58"/>
      <c r="E247" s="58"/>
      <c r="F247" s="56"/>
      <c r="G247" s="56"/>
      <c r="H247" s="459"/>
      <c r="I247" s="58"/>
    </row>
    <row r="248" spans="1:9" ht="12.75" customHeight="1">
      <c r="A248" s="26"/>
      <c r="B248" s="58"/>
      <c r="C248" s="58"/>
      <c r="D248" s="58"/>
      <c r="E248" s="58"/>
      <c r="F248" s="56"/>
      <c r="G248" s="56"/>
      <c r="H248" s="459"/>
      <c r="I248" s="58"/>
    </row>
    <row r="249" spans="1:9" ht="12.75" customHeight="1">
      <c r="A249" s="26"/>
      <c r="B249" s="58"/>
      <c r="C249" s="58"/>
      <c r="D249" s="58"/>
      <c r="E249" s="58"/>
      <c r="F249" s="56"/>
      <c r="G249" s="56"/>
      <c r="H249" s="459"/>
      <c r="I249" s="58"/>
    </row>
    <row r="250" spans="1:9" ht="12.75" customHeight="1">
      <c r="A250" s="26"/>
      <c r="B250" s="58"/>
      <c r="C250" s="58"/>
      <c r="D250" s="58"/>
      <c r="E250" s="58"/>
      <c r="F250" s="56"/>
      <c r="G250" s="56"/>
      <c r="H250" s="459"/>
      <c r="I250" s="58"/>
    </row>
    <row r="251" spans="1:9" ht="12.75" customHeight="1">
      <c r="A251" s="26"/>
      <c r="B251" s="58"/>
      <c r="C251" s="58"/>
      <c r="D251" s="58"/>
      <c r="E251" s="58"/>
      <c r="F251" s="56"/>
      <c r="G251" s="56"/>
      <c r="H251" s="459"/>
      <c r="I251" s="58"/>
    </row>
    <row r="252" spans="1:9" ht="12.75" customHeight="1">
      <c r="A252" s="26"/>
      <c r="B252" s="58"/>
      <c r="C252" s="58"/>
      <c r="D252" s="58"/>
      <c r="E252" s="58"/>
      <c r="F252" s="56"/>
      <c r="G252" s="56"/>
      <c r="H252" s="459"/>
      <c r="I252" s="58"/>
    </row>
    <row r="253" spans="1:9" ht="12.75" customHeight="1">
      <c r="A253" s="26"/>
      <c r="B253" s="58"/>
      <c r="C253" s="58"/>
      <c r="D253" s="58"/>
      <c r="E253" s="58"/>
      <c r="F253" s="56"/>
      <c r="G253" s="56"/>
      <c r="H253" s="459"/>
      <c r="I253" s="58"/>
    </row>
    <row r="254" spans="1:9" ht="12.75" customHeight="1">
      <c r="A254" s="26"/>
      <c r="B254" s="58"/>
      <c r="C254" s="58"/>
      <c r="D254" s="58"/>
      <c r="E254" s="58"/>
      <c r="F254" s="56"/>
      <c r="G254" s="56"/>
      <c r="H254" s="459"/>
      <c r="I254" s="58"/>
    </row>
    <row r="255" spans="1:9" ht="12.75" customHeight="1">
      <c r="A255" s="26"/>
      <c r="B255" s="58"/>
      <c r="C255" s="58"/>
      <c r="D255" s="58"/>
      <c r="E255" s="58"/>
      <c r="F255" s="56"/>
      <c r="G255" s="56"/>
      <c r="H255" s="459"/>
      <c r="I255" s="58"/>
    </row>
    <row r="256" spans="1:9" ht="12.75" customHeight="1">
      <c r="A256" s="26"/>
      <c r="B256" s="58"/>
      <c r="C256" s="58"/>
      <c r="D256" s="58"/>
      <c r="E256" s="58"/>
      <c r="F256" s="56"/>
      <c r="G256" s="56"/>
      <c r="H256" s="459"/>
      <c r="I256" s="58"/>
    </row>
    <row r="257" spans="1:9" ht="12.75" customHeight="1">
      <c r="A257" s="26"/>
      <c r="B257" s="58"/>
      <c r="C257" s="58"/>
      <c r="D257" s="58"/>
      <c r="E257" s="58"/>
      <c r="F257" s="56"/>
      <c r="G257" s="56"/>
      <c r="H257" s="459"/>
      <c r="I257" s="58"/>
    </row>
    <row r="258" spans="1:9" ht="12.75" customHeight="1">
      <c r="A258" s="26"/>
      <c r="B258" s="58"/>
      <c r="C258" s="58"/>
      <c r="D258" s="58"/>
      <c r="E258" s="58"/>
      <c r="F258" s="56"/>
      <c r="G258" s="56"/>
      <c r="H258" s="459"/>
      <c r="I258" s="58"/>
    </row>
    <row r="259" spans="1:9" ht="12.75" customHeight="1">
      <c r="A259" s="26"/>
      <c r="B259" s="58"/>
      <c r="C259" s="58"/>
      <c r="D259" s="58"/>
      <c r="E259" s="58"/>
      <c r="F259" s="56"/>
      <c r="G259" s="56"/>
      <c r="H259" s="459"/>
      <c r="I259" s="58"/>
    </row>
    <row r="260" spans="1:9" ht="12.75" customHeight="1">
      <c r="A260" s="26"/>
      <c r="B260" s="58"/>
      <c r="C260" s="58"/>
      <c r="D260" s="58"/>
      <c r="E260" s="58"/>
      <c r="F260" s="56"/>
      <c r="G260" s="56"/>
      <c r="H260" s="459"/>
      <c r="I260" s="58"/>
    </row>
    <row r="261" spans="1:9" ht="12.75" customHeight="1">
      <c r="A261" s="26"/>
      <c r="B261" s="58"/>
      <c r="C261" s="58"/>
      <c r="D261" s="58"/>
      <c r="E261" s="58"/>
      <c r="F261" s="56"/>
      <c r="G261" s="56"/>
      <c r="H261" s="459"/>
      <c r="I261" s="58"/>
    </row>
    <row r="262" spans="1:9" ht="12.75" customHeight="1">
      <c r="A262" s="26"/>
      <c r="B262" s="58"/>
      <c r="C262" s="58"/>
      <c r="D262" s="58"/>
      <c r="E262" s="58"/>
      <c r="F262" s="56"/>
      <c r="G262" s="56"/>
      <c r="H262" s="459"/>
      <c r="I262" s="58"/>
    </row>
    <row r="263" spans="1:9" ht="12.75" customHeight="1">
      <c r="A263" s="26"/>
      <c r="B263" s="58"/>
      <c r="C263" s="58"/>
      <c r="D263" s="58"/>
      <c r="E263" s="58"/>
      <c r="F263" s="56"/>
      <c r="G263" s="56"/>
      <c r="H263" s="459"/>
      <c r="I263" s="58"/>
    </row>
    <row r="264" spans="1:9" ht="12.75" customHeight="1">
      <c r="A264" s="26"/>
      <c r="B264" s="58"/>
      <c r="C264" s="58"/>
      <c r="D264" s="58"/>
      <c r="E264" s="58"/>
      <c r="F264" s="56"/>
      <c r="G264" s="56"/>
      <c r="H264" s="459"/>
      <c r="I264" s="58"/>
    </row>
    <row r="265" spans="1:9" ht="12.75" customHeight="1">
      <c r="A265" s="26"/>
      <c r="B265" s="58"/>
      <c r="C265" s="58"/>
      <c r="D265" s="58"/>
      <c r="E265" s="58"/>
      <c r="F265" s="56"/>
      <c r="G265" s="56"/>
      <c r="H265" s="459"/>
      <c r="I265" s="58"/>
    </row>
    <row r="266" spans="1:9" ht="12.75" customHeight="1">
      <c r="A266" s="26"/>
      <c r="B266" s="58"/>
      <c r="C266" s="58"/>
      <c r="D266" s="58"/>
      <c r="E266" s="58"/>
      <c r="F266" s="56"/>
      <c r="G266" s="56"/>
      <c r="H266" s="459"/>
      <c r="I266" s="58"/>
    </row>
    <row r="267" spans="1:9" ht="12.75" customHeight="1">
      <c r="A267" s="26"/>
      <c r="B267" s="58"/>
      <c r="C267" s="58"/>
      <c r="D267" s="58"/>
      <c r="E267" s="58"/>
      <c r="F267" s="56"/>
      <c r="G267" s="56"/>
      <c r="H267" s="459"/>
      <c r="I267" s="58"/>
    </row>
    <row r="268" spans="1:9" ht="12.75" customHeight="1">
      <c r="A268" s="26"/>
      <c r="B268" s="58"/>
      <c r="C268" s="58"/>
      <c r="D268" s="58"/>
      <c r="E268" s="58"/>
      <c r="F268" s="56"/>
      <c r="G268" s="56"/>
      <c r="H268" s="459"/>
      <c r="I268" s="58"/>
    </row>
    <row r="269" spans="1:9" ht="12.75" customHeight="1">
      <c r="A269" s="26"/>
      <c r="B269" s="58"/>
      <c r="C269" s="58"/>
      <c r="D269" s="58"/>
      <c r="E269" s="58"/>
      <c r="F269" s="56"/>
      <c r="G269" s="56"/>
      <c r="H269" s="459"/>
      <c r="I269" s="58"/>
    </row>
    <row r="270" spans="1:9" ht="12.75" customHeight="1">
      <c r="A270" s="26"/>
      <c r="B270" s="58"/>
      <c r="C270" s="58"/>
      <c r="D270" s="58"/>
      <c r="E270" s="58"/>
      <c r="F270" s="56"/>
      <c r="G270" s="56"/>
      <c r="H270" s="459"/>
      <c r="I270" s="58"/>
    </row>
    <row r="271" spans="1:9" ht="12.75" customHeight="1">
      <c r="A271" s="26"/>
      <c r="B271" s="58"/>
      <c r="C271" s="58"/>
      <c r="D271" s="58"/>
      <c r="E271" s="58"/>
      <c r="F271" s="56"/>
      <c r="G271" s="56"/>
      <c r="H271" s="459"/>
      <c r="I271" s="58"/>
    </row>
    <row r="272" spans="1:9" ht="12.75" customHeight="1">
      <c r="A272" s="26"/>
      <c r="B272" s="58"/>
      <c r="C272" s="58"/>
      <c r="D272" s="58"/>
      <c r="E272" s="58"/>
      <c r="F272" s="56"/>
      <c r="G272" s="56"/>
      <c r="H272" s="459"/>
      <c r="I272" s="58"/>
    </row>
    <row r="273" spans="1:9" ht="12.75" customHeight="1">
      <c r="A273" s="26"/>
      <c r="B273" s="58"/>
      <c r="C273" s="58"/>
      <c r="D273" s="58"/>
      <c r="E273" s="58"/>
      <c r="F273" s="56"/>
      <c r="G273" s="56"/>
      <c r="H273" s="459"/>
      <c r="I273" s="58"/>
    </row>
    <row r="274" spans="1:9" ht="12.75" customHeight="1">
      <c r="A274" s="26"/>
      <c r="B274" s="58"/>
      <c r="C274" s="58"/>
      <c r="D274" s="58"/>
      <c r="E274" s="58"/>
      <c r="F274" s="56"/>
      <c r="G274" s="56"/>
      <c r="H274" s="459"/>
      <c r="I274" s="58"/>
    </row>
    <row r="275" spans="1:9" ht="12.75" customHeight="1">
      <c r="A275" s="26"/>
      <c r="B275" s="58"/>
      <c r="C275" s="58"/>
      <c r="D275" s="58"/>
      <c r="E275" s="58"/>
      <c r="F275" s="56"/>
      <c r="G275" s="56"/>
      <c r="H275" s="459"/>
      <c r="I275" s="58"/>
    </row>
    <row r="276" spans="1:9" ht="12.75" customHeight="1">
      <c r="A276" s="26"/>
      <c r="B276" s="58"/>
      <c r="C276" s="58"/>
      <c r="D276" s="58"/>
      <c r="E276" s="58"/>
      <c r="F276" s="56"/>
      <c r="G276" s="56"/>
      <c r="H276" s="459"/>
      <c r="I276" s="58"/>
    </row>
    <row r="277" spans="1:9" ht="12.75" customHeight="1">
      <c r="A277" s="26"/>
      <c r="B277" s="58"/>
      <c r="C277" s="58"/>
      <c r="D277" s="58"/>
      <c r="E277" s="58"/>
      <c r="F277" s="56"/>
      <c r="G277" s="56"/>
      <c r="H277" s="459"/>
      <c r="I277" s="58"/>
    </row>
    <row r="278" spans="1:9" ht="12.75" customHeight="1">
      <c r="A278" s="26"/>
      <c r="B278" s="58"/>
      <c r="C278" s="58"/>
      <c r="D278" s="58"/>
      <c r="E278" s="58"/>
      <c r="F278" s="56"/>
      <c r="G278" s="56"/>
      <c r="H278" s="459"/>
      <c r="I278" s="58"/>
    </row>
    <row r="279" spans="1:9" ht="12.75" customHeight="1">
      <c r="A279" s="26"/>
      <c r="B279" s="58"/>
      <c r="C279" s="58"/>
      <c r="D279" s="58"/>
      <c r="E279" s="58"/>
      <c r="F279" s="56"/>
      <c r="G279" s="56"/>
      <c r="H279" s="459"/>
      <c r="I279" s="58"/>
    </row>
    <row r="280" spans="1:9" ht="12.75" customHeight="1">
      <c r="A280" s="26"/>
      <c r="B280" s="58"/>
      <c r="C280" s="58"/>
      <c r="D280" s="58"/>
      <c r="E280" s="58"/>
      <c r="F280" s="56"/>
      <c r="G280" s="56"/>
      <c r="H280" s="459"/>
      <c r="I280" s="58"/>
    </row>
    <row r="281" spans="1:9" ht="12.75" customHeight="1">
      <c r="A281" s="26"/>
      <c r="B281" s="58"/>
      <c r="C281" s="58"/>
      <c r="D281" s="58"/>
      <c r="E281" s="58"/>
      <c r="F281" s="56"/>
      <c r="G281" s="56"/>
      <c r="H281" s="459"/>
      <c r="I281" s="58"/>
    </row>
    <row r="282" spans="1:9" ht="12.75" customHeight="1">
      <c r="A282" s="26"/>
      <c r="B282" s="58"/>
      <c r="C282" s="58"/>
      <c r="D282" s="58"/>
      <c r="E282" s="58"/>
      <c r="F282" s="56"/>
      <c r="G282" s="56"/>
      <c r="H282" s="459"/>
      <c r="I282" s="58"/>
    </row>
    <row r="283" spans="1:9" ht="12.75" customHeight="1">
      <c r="A283" s="26"/>
      <c r="B283" s="58"/>
      <c r="C283" s="58"/>
      <c r="D283" s="58"/>
      <c r="E283" s="58"/>
      <c r="F283" s="56"/>
      <c r="G283" s="56"/>
      <c r="H283" s="459"/>
      <c r="I283" s="58"/>
    </row>
    <row r="284" spans="1:9" ht="12.75" customHeight="1">
      <c r="A284" s="26"/>
      <c r="B284" s="58"/>
      <c r="C284" s="58"/>
      <c r="D284" s="58"/>
      <c r="E284" s="58"/>
      <c r="F284" s="56"/>
      <c r="G284" s="56"/>
      <c r="H284" s="459"/>
      <c r="I284" s="58"/>
    </row>
    <row r="285" spans="1:9" ht="12.75" customHeight="1">
      <c r="A285" s="26"/>
      <c r="B285" s="58"/>
      <c r="C285" s="58"/>
      <c r="D285" s="58"/>
      <c r="E285" s="58"/>
      <c r="F285" s="56"/>
      <c r="G285" s="56"/>
      <c r="H285" s="459"/>
      <c r="I285" s="58"/>
    </row>
    <row r="286" spans="1:9" ht="12.75" customHeight="1">
      <c r="A286" s="26"/>
      <c r="B286" s="58"/>
      <c r="C286" s="58"/>
      <c r="D286" s="58"/>
      <c r="E286" s="58"/>
      <c r="F286" s="56"/>
      <c r="G286" s="56"/>
      <c r="H286" s="459"/>
      <c r="I286" s="58"/>
    </row>
    <row r="287" spans="1:9" ht="12.75" customHeight="1">
      <c r="A287" s="26"/>
      <c r="B287" s="58"/>
      <c r="C287" s="58"/>
      <c r="D287" s="58"/>
      <c r="E287" s="58"/>
      <c r="F287" s="56"/>
      <c r="G287" s="56"/>
      <c r="H287" s="459"/>
      <c r="I287" s="58"/>
    </row>
    <row r="288" spans="1:9" ht="12.75" customHeight="1">
      <c r="A288" s="26"/>
      <c r="B288" s="58"/>
      <c r="C288" s="58"/>
      <c r="D288" s="58"/>
      <c r="E288" s="58"/>
      <c r="F288" s="56"/>
      <c r="G288" s="56"/>
      <c r="H288" s="459"/>
      <c r="I288" s="58"/>
    </row>
    <row r="289" spans="1:9" ht="12.75" customHeight="1">
      <c r="A289" s="26"/>
      <c r="B289" s="58"/>
      <c r="C289" s="58"/>
      <c r="D289" s="58"/>
      <c r="E289" s="58"/>
      <c r="F289" s="56"/>
      <c r="G289" s="56"/>
      <c r="H289" s="459"/>
      <c r="I289" s="58"/>
    </row>
    <row r="290" spans="1:9" ht="12.75" customHeight="1">
      <c r="A290" s="26"/>
      <c r="B290" s="58"/>
      <c r="C290" s="58"/>
      <c r="D290" s="58"/>
      <c r="E290" s="58"/>
      <c r="F290" s="56"/>
      <c r="G290" s="56"/>
      <c r="H290" s="459"/>
      <c r="I290" s="58"/>
    </row>
    <row r="291" spans="1:9" ht="12.75" customHeight="1">
      <c r="A291" s="26"/>
      <c r="B291" s="58"/>
      <c r="C291" s="58"/>
      <c r="D291" s="58"/>
      <c r="E291" s="58"/>
      <c r="F291" s="56"/>
      <c r="G291" s="56"/>
      <c r="H291" s="459"/>
      <c r="I291" s="58"/>
    </row>
    <row r="292" spans="1:9" ht="12.75" customHeight="1">
      <c r="A292" s="26"/>
      <c r="B292" s="58"/>
      <c r="C292" s="58"/>
      <c r="D292" s="58"/>
      <c r="E292" s="58"/>
      <c r="F292" s="56"/>
      <c r="G292" s="56"/>
      <c r="H292" s="459"/>
      <c r="I292" s="58"/>
    </row>
    <row r="293" spans="1:9" ht="12.75" customHeight="1">
      <c r="A293" s="26"/>
      <c r="B293" s="58"/>
      <c r="C293" s="58"/>
      <c r="D293" s="58"/>
      <c r="E293" s="58"/>
      <c r="F293" s="56"/>
      <c r="G293" s="56"/>
      <c r="H293" s="459"/>
      <c r="I293" s="58"/>
    </row>
    <row r="294" spans="1:9" ht="12.75" customHeight="1">
      <c r="A294" s="26"/>
      <c r="B294" s="58"/>
      <c r="C294" s="58"/>
      <c r="D294" s="58"/>
      <c r="E294" s="58"/>
      <c r="F294" s="56"/>
      <c r="G294" s="56"/>
      <c r="H294" s="459"/>
      <c r="I294" s="58"/>
    </row>
    <row r="295" spans="1:9" ht="12.75" customHeight="1">
      <c r="A295" s="26"/>
      <c r="B295" s="58"/>
      <c r="C295" s="58"/>
      <c r="D295" s="58"/>
      <c r="E295" s="58"/>
      <c r="F295" s="56"/>
      <c r="G295" s="56"/>
      <c r="H295" s="459"/>
      <c r="I295" s="58"/>
    </row>
    <row r="296" spans="1:9" ht="12.75" customHeight="1">
      <c r="A296" s="26"/>
      <c r="B296" s="58"/>
      <c r="C296" s="58"/>
      <c r="D296" s="58"/>
      <c r="E296" s="58"/>
      <c r="F296" s="56"/>
      <c r="G296" s="56"/>
      <c r="H296" s="459"/>
      <c r="I296" s="58"/>
    </row>
    <row r="297" spans="1:9" ht="12.75" customHeight="1">
      <c r="A297" s="26"/>
      <c r="B297" s="58"/>
      <c r="C297" s="58"/>
      <c r="D297" s="58"/>
      <c r="E297" s="58"/>
      <c r="F297" s="56"/>
      <c r="G297" s="56"/>
      <c r="H297" s="459"/>
      <c r="I297" s="58"/>
    </row>
    <row r="298" spans="1:9" ht="12.75" customHeight="1">
      <c r="A298" s="26"/>
      <c r="B298" s="58"/>
      <c r="C298" s="58"/>
      <c r="D298" s="58"/>
      <c r="E298" s="58"/>
      <c r="F298" s="56"/>
      <c r="G298" s="56"/>
      <c r="H298" s="459"/>
      <c r="I298" s="58"/>
    </row>
    <row r="299" spans="1:9" ht="12.75" customHeight="1">
      <c r="A299" s="26"/>
      <c r="B299" s="58"/>
      <c r="C299" s="58"/>
      <c r="D299" s="58"/>
      <c r="E299" s="58"/>
      <c r="F299" s="56"/>
      <c r="G299" s="56"/>
      <c r="H299" s="459"/>
      <c r="I299" s="58"/>
    </row>
    <row r="300" spans="1:9" ht="12.75" customHeight="1">
      <c r="A300" s="26"/>
      <c r="B300" s="58"/>
      <c r="C300" s="58"/>
      <c r="D300" s="58"/>
      <c r="E300" s="58"/>
      <c r="F300" s="56"/>
      <c r="G300" s="56"/>
      <c r="H300" s="459"/>
      <c r="I300" s="58"/>
    </row>
    <row r="301" spans="1:9" ht="12.75" customHeight="1">
      <c r="A301" s="26"/>
      <c r="B301" s="58"/>
      <c r="C301" s="58"/>
      <c r="D301" s="58"/>
      <c r="E301" s="58"/>
      <c r="F301" s="56"/>
      <c r="G301" s="56"/>
      <c r="H301" s="459"/>
      <c r="I301" s="58"/>
    </row>
    <row r="302" spans="1:9" ht="12.75" customHeight="1">
      <c r="A302" s="26"/>
      <c r="B302" s="58"/>
      <c r="C302" s="58"/>
      <c r="D302" s="58"/>
      <c r="E302" s="58"/>
      <c r="F302" s="56"/>
      <c r="G302" s="56"/>
      <c r="H302" s="459"/>
      <c r="I302" s="58"/>
    </row>
    <row r="303" spans="1:9" ht="12.75" customHeight="1">
      <c r="A303" s="26"/>
      <c r="B303" s="58"/>
      <c r="C303" s="58"/>
      <c r="D303" s="58"/>
      <c r="E303" s="58"/>
      <c r="F303" s="56"/>
      <c r="G303" s="56"/>
      <c r="H303" s="459"/>
      <c r="I303" s="58"/>
    </row>
    <row r="304" spans="1:9" ht="12.75" customHeight="1">
      <c r="A304" s="26"/>
      <c r="B304" s="58"/>
      <c r="C304" s="58"/>
      <c r="D304" s="58"/>
      <c r="E304" s="58"/>
      <c r="F304" s="56"/>
      <c r="G304" s="56"/>
      <c r="H304" s="459"/>
      <c r="I304" s="58"/>
    </row>
    <row r="305" spans="1:9" ht="12.75" customHeight="1">
      <c r="A305" s="26"/>
      <c r="B305" s="58"/>
      <c r="C305" s="58"/>
      <c r="D305" s="58"/>
      <c r="E305" s="58"/>
      <c r="F305" s="56"/>
      <c r="G305" s="56"/>
      <c r="H305" s="459"/>
      <c r="I305" s="58"/>
    </row>
    <row r="306" spans="1:9" ht="12.75" customHeight="1">
      <c r="A306" s="26"/>
      <c r="B306" s="58"/>
      <c r="C306" s="58"/>
      <c r="D306" s="58"/>
      <c r="E306" s="58"/>
      <c r="F306" s="56"/>
      <c r="G306" s="56"/>
      <c r="H306" s="459"/>
      <c r="I306" s="58"/>
    </row>
    <row r="307" spans="1:9" ht="12.75" customHeight="1">
      <c r="A307" s="26"/>
      <c r="B307" s="58"/>
      <c r="C307" s="58"/>
      <c r="D307" s="58"/>
      <c r="E307" s="58"/>
      <c r="F307" s="56"/>
      <c r="G307" s="56"/>
      <c r="H307" s="459"/>
      <c r="I307" s="58"/>
    </row>
    <row r="308" spans="1:9" ht="12.75" customHeight="1">
      <c r="A308" s="26"/>
      <c r="B308" s="58"/>
      <c r="C308" s="58"/>
      <c r="D308" s="58"/>
      <c r="E308" s="58"/>
      <c r="F308" s="56"/>
      <c r="G308" s="56"/>
      <c r="H308" s="459"/>
      <c r="I308" s="58"/>
    </row>
    <row r="309" spans="1:9" ht="12.75" customHeight="1">
      <c r="A309" s="26"/>
      <c r="B309" s="58"/>
      <c r="C309" s="58"/>
      <c r="D309" s="58"/>
      <c r="E309" s="58"/>
      <c r="F309" s="56"/>
      <c r="G309" s="56"/>
      <c r="H309" s="459"/>
      <c r="I309" s="58"/>
    </row>
  </sheetData>
  <phoneticPr fontId="25" type="noConversion"/>
  <pageMargins left="0.51181102362204722" right="0.51181102362204722" top="0.47244094488188981" bottom="0.47244094488188981" header="0" footer="0.23622047244094491"/>
  <pageSetup paperSize="9" scale="99" orientation="portrait" r:id="rId1"/>
  <headerFooter alignWithMargins="0">
    <oddFooter>&amp;L&amp;9Public Library Statistics 2012/13&amp;C&amp;9&amp;P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95"/>
  <sheetViews>
    <sheetView zoomScaleNormal="100" workbookViewId="0">
      <pane ySplit="3" topLeftCell="A4" activePane="bottomLeft" state="frozen"/>
      <selection activeCell="E6" sqref="E6"/>
      <selection pane="bottomLeft" activeCell="A2" sqref="A2"/>
    </sheetView>
  </sheetViews>
  <sheetFormatPr defaultRowHeight="12.75"/>
  <cols>
    <col min="1" max="1" width="19.7109375" style="22" customWidth="1"/>
    <col min="2" max="2" width="7.42578125" style="51" customWidth="1"/>
    <col min="3" max="3" width="9" style="51" customWidth="1"/>
    <col min="4" max="4" width="7.7109375" style="51" bestFit="1" customWidth="1"/>
    <col min="5" max="5" width="7.5703125" style="51" customWidth="1"/>
    <col min="6" max="6" width="16.5703125" style="51" customWidth="1"/>
    <col min="7" max="7" width="6.85546875" style="51" bestFit="1" customWidth="1"/>
    <col min="8" max="8" width="9.5703125" style="233" customWidth="1"/>
    <col min="9" max="9" width="9.7109375" style="51" customWidth="1"/>
    <col min="10" max="10" width="10.28515625" style="22" customWidth="1"/>
    <col min="11" max="16384" width="9.140625" style="22"/>
  </cols>
  <sheetData>
    <row r="1" spans="1:9" ht="15">
      <c r="A1" s="40" t="s">
        <v>590</v>
      </c>
      <c r="G1" s="59"/>
      <c r="H1" s="460"/>
    </row>
    <row r="2" spans="1:9" ht="9" customHeight="1">
      <c r="A2" s="40"/>
      <c r="G2" s="59"/>
      <c r="H2" s="460"/>
    </row>
    <row r="3" spans="1:9" ht="48">
      <c r="A3" s="39"/>
      <c r="B3" s="444" t="s">
        <v>42</v>
      </c>
      <c r="C3" s="444" t="s">
        <v>43</v>
      </c>
      <c r="D3" s="444" t="s">
        <v>96</v>
      </c>
      <c r="E3" s="444" t="s">
        <v>97</v>
      </c>
      <c r="F3" s="444" t="s">
        <v>98</v>
      </c>
      <c r="G3" s="444" t="s">
        <v>80</v>
      </c>
      <c r="H3" s="469" t="s">
        <v>83</v>
      </c>
      <c r="I3" s="444" t="s">
        <v>84</v>
      </c>
    </row>
    <row r="4" spans="1:9" ht="13.5" customHeight="1">
      <c r="A4" s="4" t="s">
        <v>315</v>
      </c>
      <c r="B4" s="185">
        <v>5684</v>
      </c>
      <c r="C4" s="185">
        <v>27066</v>
      </c>
      <c r="D4" s="185">
        <v>3220</v>
      </c>
      <c r="E4" s="185">
        <v>3104</v>
      </c>
      <c r="F4" s="4"/>
      <c r="G4" s="185">
        <v>1887</v>
      </c>
      <c r="H4" s="185">
        <v>40961</v>
      </c>
      <c r="I4" s="4">
        <v>783</v>
      </c>
    </row>
    <row r="5" spans="1:9" ht="13.5" customHeight="1">
      <c r="A5" s="4" t="s">
        <v>424</v>
      </c>
      <c r="B5" s="185">
        <v>3701</v>
      </c>
      <c r="C5" s="185">
        <v>26459</v>
      </c>
      <c r="D5" s="4"/>
      <c r="E5" s="185">
        <v>4620</v>
      </c>
      <c r="F5" s="4">
        <v>443</v>
      </c>
      <c r="G5" s="4">
        <v>420</v>
      </c>
      <c r="H5" s="185">
        <v>35643</v>
      </c>
      <c r="I5" s="185">
        <v>4109</v>
      </c>
    </row>
    <row r="6" spans="1:9" ht="13.5" customHeight="1">
      <c r="A6" s="4" t="s">
        <v>425</v>
      </c>
      <c r="B6" s="185">
        <v>2720</v>
      </c>
      <c r="C6" s="185">
        <v>23364</v>
      </c>
      <c r="D6" s="4">
        <v>938</v>
      </c>
      <c r="E6" s="185">
        <v>2233</v>
      </c>
      <c r="F6" s="4">
        <v>2</v>
      </c>
      <c r="G6" s="4">
        <v>115</v>
      </c>
      <c r="H6" s="185">
        <v>29372</v>
      </c>
      <c r="I6" s="185">
        <v>10059</v>
      </c>
    </row>
    <row r="7" spans="1:9" ht="13.5" customHeight="1">
      <c r="A7" s="4" t="s">
        <v>426</v>
      </c>
      <c r="B7" s="185">
        <v>3064</v>
      </c>
      <c r="C7" s="185">
        <v>22021</v>
      </c>
      <c r="D7" s="185">
        <v>5459</v>
      </c>
      <c r="E7" s="185">
        <v>5433</v>
      </c>
      <c r="F7" s="4">
        <v>45</v>
      </c>
      <c r="G7" s="4">
        <v>656</v>
      </c>
      <c r="H7" s="185">
        <v>36678</v>
      </c>
      <c r="I7" s="185">
        <v>3549</v>
      </c>
    </row>
    <row r="8" spans="1:9" ht="13.5" customHeight="1">
      <c r="A8" s="4" t="s">
        <v>154</v>
      </c>
      <c r="B8" s="185">
        <v>2123</v>
      </c>
      <c r="C8" s="185">
        <v>5992</v>
      </c>
      <c r="D8" s="4"/>
      <c r="E8" s="185">
        <v>3688</v>
      </c>
      <c r="F8" s="4">
        <v>43</v>
      </c>
      <c r="G8" s="4">
        <v>177</v>
      </c>
      <c r="H8" s="185">
        <v>12023</v>
      </c>
      <c r="I8" s="4">
        <v>101</v>
      </c>
    </row>
    <row r="9" spans="1:9" ht="13.5" customHeight="1">
      <c r="A9" s="4" t="s">
        <v>316</v>
      </c>
      <c r="B9" s="185">
        <v>1062</v>
      </c>
      <c r="C9" s="185">
        <v>3533</v>
      </c>
      <c r="D9" s="4">
        <v>493</v>
      </c>
      <c r="E9" s="185">
        <v>1469</v>
      </c>
      <c r="F9" s="4">
        <v>25</v>
      </c>
      <c r="G9" s="4">
        <v>190</v>
      </c>
      <c r="H9" s="185">
        <v>6772</v>
      </c>
      <c r="I9" s="4">
        <v>222</v>
      </c>
    </row>
    <row r="10" spans="1:9" ht="13.5" customHeight="1">
      <c r="A10" s="4" t="s">
        <v>427</v>
      </c>
      <c r="B10" s="185">
        <v>2448</v>
      </c>
      <c r="C10" s="185">
        <v>12648</v>
      </c>
      <c r="D10" s="4">
        <v>878</v>
      </c>
      <c r="E10" s="185">
        <v>2077</v>
      </c>
      <c r="F10" s="4">
        <v>13</v>
      </c>
      <c r="G10" s="4"/>
      <c r="H10" s="185">
        <v>18064</v>
      </c>
      <c r="I10" s="185">
        <v>6517</v>
      </c>
    </row>
    <row r="11" spans="1:9" ht="13.5" customHeight="1">
      <c r="A11" s="4" t="s">
        <v>510</v>
      </c>
      <c r="B11" s="185">
        <v>2718</v>
      </c>
      <c r="C11" s="185">
        <v>5927</v>
      </c>
      <c r="D11" s="4">
        <v>710</v>
      </c>
      <c r="E11" s="4">
        <v>923</v>
      </c>
      <c r="F11" s="4">
        <v>15</v>
      </c>
      <c r="G11" s="4"/>
      <c r="H11" s="185">
        <v>10293</v>
      </c>
      <c r="I11" s="4">
        <v>441</v>
      </c>
    </row>
    <row r="12" spans="1:9" ht="13.5" customHeight="1">
      <c r="A12" s="4" t="s">
        <v>428</v>
      </c>
      <c r="B12" s="185">
        <v>17279</v>
      </c>
      <c r="C12" s="185">
        <v>73899</v>
      </c>
      <c r="D12" s="185">
        <v>4682</v>
      </c>
      <c r="E12" s="185">
        <v>21613</v>
      </c>
      <c r="F12" s="4">
        <v>402</v>
      </c>
      <c r="G12" s="185">
        <v>2095</v>
      </c>
      <c r="H12" s="185">
        <v>119970</v>
      </c>
      <c r="I12" s="185">
        <v>17741</v>
      </c>
    </row>
    <row r="13" spans="1:9" ht="13.5" customHeight="1">
      <c r="A13" s="4" t="s">
        <v>429</v>
      </c>
      <c r="B13" s="185">
        <v>7555</v>
      </c>
      <c r="C13" s="185">
        <v>30970</v>
      </c>
      <c r="D13" s="4"/>
      <c r="E13" s="185">
        <v>3458</v>
      </c>
      <c r="F13" s="4"/>
      <c r="G13" s="4"/>
      <c r="H13" s="185">
        <v>41983</v>
      </c>
      <c r="I13" s="185">
        <v>19300</v>
      </c>
    </row>
    <row r="14" spans="1:9" ht="13.5" customHeight="1">
      <c r="A14" s="4" t="s">
        <v>317</v>
      </c>
      <c r="B14" s="4">
        <v>250</v>
      </c>
      <c r="C14" s="185">
        <v>5978</v>
      </c>
      <c r="D14" s="4">
        <v>900</v>
      </c>
      <c r="E14" s="185">
        <v>1258</v>
      </c>
      <c r="F14" s="4">
        <v>44</v>
      </c>
      <c r="G14" s="4"/>
      <c r="H14" s="185">
        <v>8430</v>
      </c>
      <c r="I14" s="4">
        <v>250</v>
      </c>
    </row>
    <row r="15" spans="1:9" ht="13.5" customHeight="1">
      <c r="A15" s="171" t="s">
        <v>554</v>
      </c>
      <c r="B15" s="4"/>
      <c r="C15" s="185">
        <v>2110</v>
      </c>
      <c r="D15" s="4"/>
      <c r="E15" s="4">
        <v>471</v>
      </c>
      <c r="F15" s="4">
        <v>114</v>
      </c>
      <c r="G15" s="4">
        <v>217</v>
      </c>
      <c r="H15" s="185">
        <v>2912</v>
      </c>
      <c r="I15" s="4">
        <v>16</v>
      </c>
    </row>
    <row r="16" spans="1:9" ht="13.5" customHeight="1">
      <c r="A16" s="4" t="s">
        <v>514</v>
      </c>
      <c r="B16" s="4">
        <v>343</v>
      </c>
      <c r="C16" s="185">
        <v>1961</v>
      </c>
      <c r="D16" s="4">
        <v>455</v>
      </c>
      <c r="E16" s="4">
        <v>567</v>
      </c>
      <c r="F16" s="4">
        <v>15</v>
      </c>
      <c r="G16" s="4">
        <v>2</v>
      </c>
      <c r="H16" s="185">
        <v>3343</v>
      </c>
      <c r="I16" s="4">
        <v>121</v>
      </c>
    </row>
    <row r="17" spans="1:9" ht="13.5" customHeight="1">
      <c r="A17" s="4" t="s">
        <v>516</v>
      </c>
      <c r="B17" s="4">
        <v>948</v>
      </c>
      <c r="C17" s="185">
        <v>3204</v>
      </c>
      <c r="D17" s="4">
        <v>743</v>
      </c>
      <c r="E17" s="4">
        <v>947</v>
      </c>
      <c r="F17" s="4">
        <v>16</v>
      </c>
      <c r="G17" s="4"/>
      <c r="H17" s="185">
        <v>5858</v>
      </c>
      <c r="I17" s="4">
        <v>228</v>
      </c>
    </row>
    <row r="18" spans="1:9" ht="13.5" customHeight="1">
      <c r="A18" s="4" t="s">
        <v>430</v>
      </c>
      <c r="B18" s="185">
        <v>3063</v>
      </c>
      <c r="C18" s="185">
        <v>48067</v>
      </c>
      <c r="D18" s="185">
        <v>3886</v>
      </c>
      <c r="E18" s="185">
        <v>5224</v>
      </c>
      <c r="F18" s="4">
        <v>125</v>
      </c>
      <c r="G18" s="4">
        <v>390</v>
      </c>
      <c r="H18" s="185">
        <v>60755</v>
      </c>
      <c r="I18" s="185">
        <v>20085</v>
      </c>
    </row>
    <row r="19" spans="1:9" ht="13.5" customHeight="1">
      <c r="A19" s="4" t="s">
        <v>431</v>
      </c>
      <c r="B19" s="185">
        <v>4252</v>
      </c>
      <c r="C19" s="185">
        <v>32959</v>
      </c>
      <c r="D19" s="185">
        <v>5963</v>
      </c>
      <c r="E19" s="185">
        <v>7139</v>
      </c>
      <c r="F19" s="4"/>
      <c r="G19" s="4"/>
      <c r="H19" s="185">
        <v>50313</v>
      </c>
      <c r="I19" s="185">
        <v>4807</v>
      </c>
    </row>
    <row r="20" spans="1:9" ht="13.5" customHeight="1">
      <c r="A20" s="4" t="s">
        <v>432</v>
      </c>
      <c r="B20" s="185">
        <v>6629</v>
      </c>
      <c r="C20" s="185">
        <v>27362</v>
      </c>
      <c r="D20" s="185">
        <v>2815</v>
      </c>
      <c r="E20" s="185">
        <v>4774</v>
      </c>
      <c r="F20" s="4">
        <v>158</v>
      </c>
      <c r="G20" s="185">
        <v>1455</v>
      </c>
      <c r="H20" s="185">
        <v>43193</v>
      </c>
      <c r="I20" s="185">
        <v>5581</v>
      </c>
    </row>
    <row r="21" spans="1:9" ht="13.5" customHeight="1">
      <c r="A21" s="4" t="s">
        <v>21</v>
      </c>
      <c r="B21" s="185">
        <v>8159</v>
      </c>
      <c r="C21" s="185">
        <v>18347</v>
      </c>
      <c r="D21" s="4"/>
      <c r="E21" s="185">
        <v>3777</v>
      </c>
      <c r="F21" s="4">
        <v>67</v>
      </c>
      <c r="G21" s="4"/>
      <c r="H21" s="185">
        <v>30350</v>
      </c>
      <c r="I21" s="4">
        <v>499</v>
      </c>
    </row>
    <row r="22" spans="1:9" ht="13.5" customHeight="1">
      <c r="A22" s="4" t="s">
        <v>433</v>
      </c>
      <c r="B22" s="185">
        <v>4252</v>
      </c>
      <c r="C22" s="185">
        <v>27125</v>
      </c>
      <c r="D22" s="185">
        <v>3484</v>
      </c>
      <c r="E22" s="185">
        <v>3951</v>
      </c>
      <c r="F22" s="4">
        <v>40</v>
      </c>
      <c r="G22" s="4">
        <v>604</v>
      </c>
      <c r="H22" s="185">
        <v>39456</v>
      </c>
      <c r="I22" s="185">
        <v>5631</v>
      </c>
    </row>
    <row r="23" spans="1:9" ht="13.5" customHeight="1">
      <c r="A23" s="4" t="s">
        <v>434</v>
      </c>
      <c r="B23" s="185">
        <v>6266</v>
      </c>
      <c r="C23" s="185">
        <v>25620</v>
      </c>
      <c r="D23" s="185">
        <v>2520</v>
      </c>
      <c r="E23" s="185">
        <v>3187</v>
      </c>
      <c r="F23" s="4">
        <v>242</v>
      </c>
      <c r="G23" s="185">
        <v>1858</v>
      </c>
      <c r="H23" s="185">
        <v>39693</v>
      </c>
      <c r="I23" s="185">
        <v>7405</v>
      </c>
    </row>
    <row r="24" spans="1:9" ht="13.5" customHeight="1">
      <c r="A24" s="4" t="s">
        <v>318</v>
      </c>
      <c r="B24" s="185">
        <v>23310</v>
      </c>
      <c r="C24" s="185">
        <v>78783</v>
      </c>
      <c r="D24" s="185">
        <v>7351</v>
      </c>
      <c r="E24" s="185">
        <v>14303</v>
      </c>
      <c r="F24" s="4">
        <v>564</v>
      </c>
      <c r="G24" s="4">
        <v>792</v>
      </c>
      <c r="H24" s="185">
        <v>125103</v>
      </c>
      <c r="I24" s="185">
        <v>5703</v>
      </c>
    </row>
    <row r="25" spans="1:9" ht="13.5" customHeight="1">
      <c r="A25" s="4" t="s">
        <v>319</v>
      </c>
      <c r="B25" s="185">
        <v>2580</v>
      </c>
      <c r="C25" s="185">
        <v>10578</v>
      </c>
      <c r="D25" s="4">
        <v>815</v>
      </c>
      <c r="E25" s="185">
        <v>2296</v>
      </c>
      <c r="F25" s="4">
        <v>46</v>
      </c>
      <c r="G25" s="4"/>
      <c r="H25" s="185">
        <v>16315</v>
      </c>
      <c r="I25" s="185">
        <v>1676</v>
      </c>
    </row>
    <row r="26" spans="1:9" ht="13.5" customHeight="1">
      <c r="A26" s="4" t="s">
        <v>320</v>
      </c>
      <c r="B26" s="185">
        <v>4518</v>
      </c>
      <c r="C26" s="185">
        <v>18073</v>
      </c>
      <c r="D26" s="185">
        <v>5675</v>
      </c>
      <c r="E26" s="185">
        <v>2530</v>
      </c>
      <c r="F26" s="4">
        <v>361</v>
      </c>
      <c r="G26" s="185">
        <v>4989</v>
      </c>
      <c r="H26" s="185">
        <v>36146</v>
      </c>
      <c r="I26" s="185">
        <v>1959</v>
      </c>
    </row>
    <row r="27" spans="1:9" ht="13.5" customHeight="1">
      <c r="A27" s="4" t="s">
        <v>435</v>
      </c>
      <c r="B27" s="185">
        <v>2455</v>
      </c>
      <c r="C27" s="185">
        <v>13055</v>
      </c>
      <c r="D27" s="4">
        <v>46</v>
      </c>
      <c r="E27" s="185">
        <v>2999</v>
      </c>
      <c r="F27" s="4">
        <v>131</v>
      </c>
      <c r="G27" s="4">
        <v>2</v>
      </c>
      <c r="H27" s="185">
        <v>18688</v>
      </c>
      <c r="I27" s="185">
        <v>3626</v>
      </c>
    </row>
    <row r="28" spans="1:9" ht="13.5" customHeight="1">
      <c r="A28" s="4" t="s">
        <v>436</v>
      </c>
      <c r="B28" s="185">
        <v>6537</v>
      </c>
      <c r="C28" s="185">
        <v>42956</v>
      </c>
      <c r="D28" s="185">
        <v>3962</v>
      </c>
      <c r="E28" s="185">
        <v>8131</v>
      </c>
      <c r="F28" s="4">
        <v>196</v>
      </c>
      <c r="G28" s="4"/>
      <c r="H28" s="185">
        <v>61782</v>
      </c>
      <c r="I28" s="185">
        <v>21229</v>
      </c>
    </row>
    <row r="29" spans="1:9" ht="13.5" customHeight="1">
      <c r="A29" s="4" t="s">
        <v>437</v>
      </c>
      <c r="B29" s="185">
        <v>2986</v>
      </c>
      <c r="C29" s="185">
        <v>15486</v>
      </c>
      <c r="D29" s="185">
        <v>2113</v>
      </c>
      <c r="E29" s="185">
        <v>2496</v>
      </c>
      <c r="F29" s="4">
        <v>226</v>
      </c>
      <c r="G29" s="4"/>
      <c r="H29" s="185">
        <v>23307</v>
      </c>
      <c r="I29" s="185">
        <v>1920</v>
      </c>
    </row>
    <row r="30" spans="1:9" ht="13.5" customHeight="1">
      <c r="A30" s="4" t="s">
        <v>284</v>
      </c>
      <c r="B30" s="4"/>
      <c r="C30" s="185">
        <v>28586</v>
      </c>
      <c r="D30" s="4"/>
      <c r="E30" s="185">
        <v>7011</v>
      </c>
      <c r="F30" s="4">
        <v>200</v>
      </c>
      <c r="G30" s="4"/>
      <c r="H30" s="185">
        <v>35797</v>
      </c>
      <c r="I30" s="4">
        <v>454</v>
      </c>
    </row>
    <row r="31" spans="1:9" ht="13.5" customHeight="1">
      <c r="A31" s="4" t="s">
        <v>285</v>
      </c>
      <c r="B31" s="4">
        <v>632</v>
      </c>
      <c r="C31" s="185">
        <v>4159</v>
      </c>
      <c r="D31" s="4">
        <v>639</v>
      </c>
      <c r="E31" s="185">
        <v>1687</v>
      </c>
      <c r="F31" s="4">
        <v>4</v>
      </c>
      <c r="G31" s="4"/>
      <c r="H31" s="185">
        <v>7121</v>
      </c>
      <c r="I31" s="185">
        <v>1200</v>
      </c>
    </row>
    <row r="32" spans="1:9" ht="13.5" customHeight="1">
      <c r="A32" s="4" t="s">
        <v>172</v>
      </c>
      <c r="B32" s="185">
        <v>1185</v>
      </c>
      <c r="C32" s="185">
        <v>3894</v>
      </c>
      <c r="D32" s="4">
        <v>253</v>
      </c>
      <c r="E32" s="4">
        <v>466</v>
      </c>
      <c r="F32" s="4">
        <v>10</v>
      </c>
      <c r="G32" s="4"/>
      <c r="H32" s="185">
        <v>5808</v>
      </c>
      <c r="I32" s="4">
        <v>80</v>
      </c>
    </row>
    <row r="33" spans="1:9" ht="13.5" customHeight="1">
      <c r="A33" s="4" t="s">
        <v>438</v>
      </c>
      <c r="B33" s="185">
        <v>1787</v>
      </c>
      <c r="C33" s="185">
        <v>15795</v>
      </c>
      <c r="D33" s="185">
        <v>1469</v>
      </c>
      <c r="E33" s="185">
        <v>4007</v>
      </c>
      <c r="F33" s="4"/>
      <c r="G33" s="4"/>
      <c r="H33" s="185">
        <v>23058</v>
      </c>
      <c r="I33" s="185">
        <v>6983</v>
      </c>
    </row>
    <row r="34" spans="1:9" ht="13.5" customHeight="1">
      <c r="A34" s="4" t="s">
        <v>439</v>
      </c>
      <c r="B34" s="185">
        <v>13006</v>
      </c>
      <c r="C34" s="185">
        <v>51575</v>
      </c>
      <c r="D34" s="4"/>
      <c r="E34" s="185">
        <v>19239</v>
      </c>
      <c r="F34" s="4">
        <v>242</v>
      </c>
      <c r="G34" s="4"/>
      <c r="H34" s="185">
        <v>84062</v>
      </c>
      <c r="I34" s="185">
        <v>4605</v>
      </c>
    </row>
    <row r="35" spans="1:9" ht="13.5" customHeight="1">
      <c r="A35" s="4" t="s">
        <v>441</v>
      </c>
      <c r="B35" s="4"/>
      <c r="C35" s="4"/>
      <c r="D35" s="4"/>
      <c r="E35" s="4"/>
      <c r="F35" s="4"/>
      <c r="G35" s="185">
        <v>28177</v>
      </c>
      <c r="H35" s="185">
        <v>28177</v>
      </c>
      <c r="I35" s="185">
        <v>7076</v>
      </c>
    </row>
    <row r="36" spans="1:9" ht="13.5" customHeight="1">
      <c r="A36" s="4" t="s">
        <v>288</v>
      </c>
      <c r="B36" s="4">
        <v>316</v>
      </c>
      <c r="C36" s="185">
        <v>1263</v>
      </c>
      <c r="D36" s="4">
        <v>85</v>
      </c>
      <c r="E36" s="4">
        <v>336</v>
      </c>
      <c r="F36" s="4">
        <v>4</v>
      </c>
      <c r="G36" s="4">
        <v>102</v>
      </c>
      <c r="H36" s="185">
        <v>2106</v>
      </c>
      <c r="I36" s="4">
        <v>419</v>
      </c>
    </row>
    <row r="37" spans="1:9" ht="13.5" customHeight="1">
      <c r="A37" s="171" t="s">
        <v>548</v>
      </c>
      <c r="B37" s="4">
        <v>630</v>
      </c>
      <c r="C37" s="185">
        <v>6947</v>
      </c>
      <c r="D37" s="4">
        <v>347</v>
      </c>
      <c r="E37" s="185">
        <v>1423</v>
      </c>
      <c r="F37" s="4">
        <v>108</v>
      </c>
      <c r="G37" s="4">
        <v>239</v>
      </c>
      <c r="H37" s="185">
        <v>9694</v>
      </c>
      <c r="I37" s="4">
        <v>22</v>
      </c>
    </row>
    <row r="38" spans="1:9" ht="13.5" customHeight="1">
      <c r="A38" s="4" t="s">
        <v>149</v>
      </c>
      <c r="B38" s="4">
        <v>604</v>
      </c>
      <c r="C38" s="185">
        <v>1506</v>
      </c>
      <c r="D38" s="4">
        <v>275</v>
      </c>
      <c r="E38" s="4">
        <v>385</v>
      </c>
      <c r="F38" s="4">
        <v>4</v>
      </c>
      <c r="G38" s="4">
        <v>7</v>
      </c>
      <c r="H38" s="185">
        <v>2781</v>
      </c>
      <c r="I38" s="4">
        <v>23</v>
      </c>
    </row>
    <row r="39" spans="1:9" ht="13.5" customHeight="1">
      <c r="A39" s="4" t="s">
        <v>325</v>
      </c>
      <c r="B39" s="4"/>
      <c r="C39" s="185">
        <v>34831</v>
      </c>
      <c r="D39" s="4"/>
      <c r="E39" s="4"/>
      <c r="F39" s="4"/>
      <c r="G39" s="4"/>
      <c r="H39" s="185">
        <v>34831</v>
      </c>
      <c r="I39" s="4"/>
    </row>
    <row r="40" spans="1:9" ht="13.5" customHeight="1">
      <c r="A40" s="4" t="s">
        <v>295</v>
      </c>
      <c r="B40" s="4"/>
      <c r="C40" s="4">
        <v>934</v>
      </c>
      <c r="D40" s="4">
        <v>36</v>
      </c>
      <c r="E40" s="4">
        <v>168</v>
      </c>
      <c r="F40" s="4">
        <v>7</v>
      </c>
      <c r="G40" s="4">
        <v>9</v>
      </c>
      <c r="H40" s="185">
        <v>1154</v>
      </c>
      <c r="I40" s="4">
        <v>102</v>
      </c>
    </row>
    <row r="41" spans="1:9" ht="13.5" customHeight="1">
      <c r="A41" s="4" t="s">
        <v>442</v>
      </c>
      <c r="B41" s="4"/>
      <c r="C41" s="185">
        <v>43983</v>
      </c>
      <c r="D41" s="4"/>
      <c r="E41" s="185">
        <v>8219</v>
      </c>
      <c r="F41" s="4">
        <v>208</v>
      </c>
      <c r="G41" s="4"/>
      <c r="H41" s="185">
        <v>52410</v>
      </c>
      <c r="I41" s="185">
        <v>11925</v>
      </c>
    </row>
    <row r="42" spans="1:9" ht="13.5" customHeight="1">
      <c r="A42" s="4" t="s">
        <v>443</v>
      </c>
      <c r="B42" s="4"/>
      <c r="C42" s="185">
        <v>21948</v>
      </c>
      <c r="D42" s="4"/>
      <c r="E42" s="185">
        <v>3899</v>
      </c>
      <c r="F42" s="4">
        <v>160</v>
      </c>
      <c r="G42" s="4">
        <v>203</v>
      </c>
      <c r="H42" s="185">
        <v>26210</v>
      </c>
      <c r="I42" s="185">
        <v>11110</v>
      </c>
    </row>
    <row r="43" spans="1:9" ht="13.5" customHeight="1">
      <c r="A43" s="4" t="s">
        <v>301</v>
      </c>
      <c r="B43" s="4">
        <v>501</v>
      </c>
      <c r="C43" s="185">
        <v>1812</v>
      </c>
      <c r="D43" s="4">
        <v>299</v>
      </c>
      <c r="E43" s="4">
        <v>665</v>
      </c>
      <c r="F43" s="4">
        <v>20</v>
      </c>
      <c r="G43" s="4">
        <v>10</v>
      </c>
      <c r="H43" s="185">
        <v>3307</v>
      </c>
      <c r="I43" s="4">
        <v>366</v>
      </c>
    </row>
    <row r="44" spans="1:9" ht="13.5" customHeight="1">
      <c r="A44" s="4" t="s">
        <v>322</v>
      </c>
      <c r="B44" s="4"/>
      <c r="C44" s="185">
        <v>11784</v>
      </c>
      <c r="D44" s="4">
        <v>777</v>
      </c>
      <c r="E44" s="185">
        <v>2289</v>
      </c>
      <c r="F44" s="4">
        <v>172</v>
      </c>
      <c r="G44" s="4">
        <v>283</v>
      </c>
      <c r="H44" s="185">
        <v>15305</v>
      </c>
      <c r="I44" s="4">
        <v>84</v>
      </c>
    </row>
    <row r="45" spans="1:9" ht="13.5" customHeight="1">
      <c r="A45" s="4" t="s">
        <v>444</v>
      </c>
      <c r="B45" s="4"/>
      <c r="C45" s="185">
        <v>54835</v>
      </c>
      <c r="D45" s="185">
        <v>4606</v>
      </c>
      <c r="E45" s="185">
        <v>8046</v>
      </c>
      <c r="F45" s="4"/>
      <c r="G45" s="4">
        <v>199</v>
      </c>
      <c r="H45" s="185">
        <v>67686</v>
      </c>
      <c r="I45" s="185">
        <v>30846</v>
      </c>
    </row>
    <row r="46" spans="1:9" ht="13.5" customHeight="1">
      <c r="A46" s="4" t="s">
        <v>302</v>
      </c>
      <c r="B46" s="4"/>
      <c r="C46" s="185">
        <v>29329</v>
      </c>
      <c r="D46" s="4"/>
      <c r="E46" s="185">
        <v>8041</v>
      </c>
      <c r="F46" s="4">
        <v>265</v>
      </c>
      <c r="G46" s="4"/>
      <c r="H46" s="185">
        <v>37635</v>
      </c>
      <c r="I46" s="4">
        <v>920</v>
      </c>
    </row>
    <row r="47" spans="1:9" ht="13.5" customHeight="1">
      <c r="A47" s="4" t="s">
        <v>445</v>
      </c>
      <c r="B47" s="185">
        <v>1674</v>
      </c>
      <c r="C47" s="185">
        <v>6820</v>
      </c>
      <c r="D47" s="185">
        <v>1486</v>
      </c>
      <c r="E47" s="185">
        <v>1336</v>
      </c>
      <c r="F47" s="4">
        <v>4</v>
      </c>
      <c r="G47" s="4">
        <v>153</v>
      </c>
      <c r="H47" s="185">
        <v>11473</v>
      </c>
      <c r="I47" s="4">
        <v>729</v>
      </c>
    </row>
    <row r="48" spans="1:9" ht="13.5" customHeight="1">
      <c r="A48" s="4" t="s">
        <v>446</v>
      </c>
      <c r="B48" s="185">
        <v>13856</v>
      </c>
      <c r="C48" s="185">
        <v>96938</v>
      </c>
      <c r="D48" s="185">
        <v>11428</v>
      </c>
      <c r="E48" s="185">
        <v>12316</v>
      </c>
      <c r="F48" s="4">
        <v>61</v>
      </c>
      <c r="G48" s="4">
        <v>787</v>
      </c>
      <c r="H48" s="185">
        <v>135386</v>
      </c>
      <c r="I48" s="185">
        <v>3238</v>
      </c>
    </row>
    <row r="49" spans="1:9" ht="13.5" customHeight="1">
      <c r="A49" s="4" t="s">
        <v>447</v>
      </c>
      <c r="B49" s="185">
        <v>2394</v>
      </c>
      <c r="C49" s="185">
        <v>8303</v>
      </c>
      <c r="D49" s="4">
        <v>259</v>
      </c>
      <c r="E49" s="185">
        <v>2473</v>
      </c>
      <c r="F49" s="4">
        <v>225</v>
      </c>
      <c r="G49" s="4"/>
      <c r="H49" s="185">
        <v>13654</v>
      </c>
      <c r="I49" s="185">
        <v>4300</v>
      </c>
    </row>
    <row r="50" spans="1:9" ht="13.5" customHeight="1">
      <c r="A50" s="4" t="s">
        <v>448</v>
      </c>
      <c r="B50" s="185">
        <v>10406</v>
      </c>
      <c r="C50" s="185">
        <v>25161</v>
      </c>
      <c r="D50" s="185">
        <v>2889</v>
      </c>
      <c r="E50" s="185">
        <v>4326</v>
      </c>
      <c r="F50" s="4">
        <v>54</v>
      </c>
      <c r="G50" s="4"/>
      <c r="H50" s="185">
        <v>42836</v>
      </c>
      <c r="I50" s="185">
        <v>4007</v>
      </c>
    </row>
    <row r="51" spans="1:9" ht="13.5" customHeight="1">
      <c r="A51" s="4" t="s">
        <v>151</v>
      </c>
      <c r="B51" s="4">
        <v>777</v>
      </c>
      <c r="C51" s="185">
        <v>2562</v>
      </c>
      <c r="D51" s="4">
        <v>436</v>
      </c>
      <c r="E51" s="4">
        <v>667</v>
      </c>
      <c r="F51" s="4">
        <v>13</v>
      </c>
      <c r="G51" s="4">
        <v>16</v>
      </c>
      <c r="H51" s="185">
        <v>4471</v>
      </c>
      <c r="I51" s="4">
        <v>82</v>
      </c>
    </row>
    <row r="52" spans="1:9" ht="9" customHeight="1">
      <c r="A52" s="4"/>
      <c r="B52" s="4"/>
      <c r="C52" s="185"/>
      <c r="D52" s="4"/>
      <c r="E52" s="4"/>
      <c r="F52" s="4"/>
      <c r="G52" s="4"/>
      <c r="H52" s="185"/>
      <c r="I52" s="4"/>
    </row>
    <row r="53" spans="1:9" ht="13.5" customHeight="1">
      <c r="A53" s="691" t="s">
        <v>125</v>
      </c>
      <c r="B53" s="56"/>
      <c r="C53" s="56"/>
      <c r="D53" s="56"/>
      <c r="E53" s="56"/>
      <c r="F53" s="56"/>
      <c r="G53" s="56"/>
      <c r="H53" s="131"/>
    </row>
    <row r="54" spans="1:9" ht="9" customHeight="1">
      <c r="A54" s="26"/>
      <c r="B54" s="56"/>
      <c r="C54" s="56"/>
      <c r="D54" s="56"/>
      <c r="E54" s="56"/>
      <c r="F54" s="56"/>
      <c r="G54" s="56"/>
      <c r="H54" s="131"/>
    </row>
    <row r="55" spans="1:9" ht="13.5" customHeight="1">
      <c r="A55" s="28" t="s">
        <v>379</v>
      </c>
      <c r="B55" s="57">
        <f>MEDIAN(B4:B51,'Registered Members A-L'!B4:B57)</f>
        <v>2933</v>
      </c>
      <c r="C55" s="57">
        <f>MEDIAN(C4:C51,'Registered Members A-L'!C4:C57)</f>
        <v>15795</v>
      </c>
      <c r="D55" s="57">
        <f>MEDIAN(D4:D51,'Registered Members A-L'!D4:D57)</f>
        <v>1426</v>
      </c>
      <c r="E55" s="57">
        <f>MEDIAN(E4:E51,'Registered Members A-L'!E4:E57)</f>
        <v>2496</v>
      </c>
      <c r="F55" s="57">
        <f>MEDIAN(F4:F51,'Registered Members A-L'!F4:F57)</f>
        <v>67</v>
      </c>
      <c r="G55" s="57">
        <f>MEDIAN(G4:G51,'Registered Members A-L'!G4:G57)</f>
        <v>283</v>
      </c>
      <c r="H55" s="57">
        <f>MEDIAN(H4:H51,'Registered Members A-L'!H4:H57)</f>
        <v>26143</v>
      </c>
      <c r="I55" s="57">
        <f>MEDIAN(I4:I51,'Registered Members A-L'!I4:I57)</f>
        <v>1920</v>
      </c>
    </row>
    <row r="56" spans="1:9" ht="13.5" customHeight="1">
      <c r="A56" s="28" t="s">
        <v>378</v>
      </c>
      <c r="B56" s="57">
        <f>AVERAGE(B4:B51,'Registered Members A-L'!B4:B57)</f>
        <v>4450.8</v>
      </c>
      <c r="C56" s="57">
        <f>AVERAGE(C4:C51,'Registered Members A-L'!C4:C57)</f>
        <v>21501.564356435643</v>
      </c>
      <c r="D56" s="57">
        <f>AVERAGE(D4:D51,'Registered Members A-L'!D4:D57)</f>
        <v>2302.7692307692309</v>
      </c>
      <c r="E56" s="57">
        <f>AVERAGE(E4:E51,'Registered Members A-L'!E4:E57)</f>
        <v>4112.3131313131316</v>
      </c>
      <c r="F56" s="57">
        <f>AVERAGE(F4:F51,'Registered Members A-L'!F4:F57)</f>
        <v>116.6067415730337</v>
      </c>
      <c r="G56" s="57">
        <f>AVERAGE(G4:G51,'Registered Members A-L'!G4:G57)</f>
        <v>1031.7818181818182</v>
      </c>
      <c r="H56" s="57">
        <f>AVERAGE(H4:H51,'Registered Members A-L'!H4:H57)</f>
        <v>31191.99019607843</v>
      </c>
      <c r="I56" s="57">
        <f>AVERAGE(I4:I51,'Registered Members A-L'!I4:I57)</f>
        <v>5169.3762376237628</v>
      </c>
    </row>
    <row r="57" spans="1:9" ht="13.5" customHeight="1">
      <c r="A57" s="28" t="s">
        <v>328</v>
      </c>
      <c r="B57" s="57">
        <f>SUM(B4:B51,'Registered Members A-L'!B4:B57)</f>
        <v>356064</v>
      </c>
      <c r="C57" s="57">
        <f>SUM(C4:C51,'Registered Members A-L'!C4:C57)</f>
        <v>2171658</v>
      </c>
      <c r="D57" s="57">
        <f>SUM(D4:D51,'Registered Members A-L'!D4:D57)</f>
        <v>179616</v>
      </c>
      <c r="E57" s="57">
        <f>SUM(E4:E51,'Registered Members A-L'!E4:E57)</f>
        <v>407119</v>
      </c>
      <c r="F57" s="57">
        <f>SUM(F4:F51,'Registered Members A-L'!F4:F57)</f>
        <v>10378</v>
      </c>
      <c r="G57" s="57">
        <f>SUM(G4:G51,'Registered Members A-L'!G4:G57)</f>
        <v>56748</v>
      </c>
      <c r="H57" s="57">
        <f>SUM(H4:H51,'Registered Members A-L'!H4:H57)</f>
        <v>3181583</v>
      </c>
      <c r="I57" s="57">
        <f>SUM(I4:I51,'Registered Members A-L'!I4:I57)</f>
        <v>522107</v>
      </c>
    </row>
    <row r="58" spans="1:9" ht="13.5" customHeight="1"/>
    <row r="59" spans="1:9" ht="13.5" customHeight="1"/>
    <row r="60" spans="1:9" ht="13.5" customHeight="1"/>
    <row r="61" spans="1:9" ht="13.5" customHeight="1"/>
    <row r="62" spans="1:9" ht="13.5" customHeight="1"/>
    <row r="63" spans="1:9" ht="13.5" customHeight="1"/>
    <row r="64" spans="1:9"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colBreaks count="1" manualBreakCount="1">
    <brk id="9" max="6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6" sqref="E6"/>
    </sheetView>
  </sheetViews>
  <sheetFormatPr defaultColWidth="8.85546875" defaultRowHeight="12.75"/>
  <sheetData>
    <row r="1" spans="1:9">
      <c r="A1" s="717" t="s">
        <v>517</v>
      </c>
      <c r="B1" s="717"/>
      <c r="C1" s="717"/>
      <c r="D1" s="717"/>
      <c r="E1" s="717"/>
      <c r="F1" s="717"/>
      <c r="G1" s="717"/>
      <c r="H1" s="717"/>
      <c r="I1" s="717"/>
    </row>
    <row r="2" spans="1:9">
      <c r="A2" s="717"/>
      <c r="B2" s="717"/>
      <c r="C2" s="717"/>
      <c r="D2" s="717"/>
      <c r="E2" s="717"/>
      <c r="F2" s="717"/>
      <c r="G2" s="717"/>
      <c r="H2" s="717"/>
      <c r="I2" s="717"/>
    </row>
  </sheetData>
  <mergeCells count="1">
    <mergeCell ref="A1:I2"/>
  </mergeCells>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workbookViewId="0">
      <pane ySplit="1" topLeftCell="A2" activePane="bottomLeft" state="frozen"/>
      <selection activeCell="E6" sqref="E6"/>
      <selection pane="bottomLeft" activeCell="K6" sqref="K6"/>
    </sheetView>
  </sheetViews>
  <sheetFormatPr defaultColWidth="8.85546875" defaultRowHeight="12.75"/>
  <cols>
    <col min="1" max="1" width="14.85546875" customWidth="1"/>
    <col min="2" max="2" width="8.85546875" style="376" customWidth="1"/>
    <col min="3" max="3" width="6.42578125" style="376" customWidth="1"/>
    <col min="4" max="4" width="15.28515625" customWidth="1"/>
    <col min="5" max="5" width="8.140625" style="376" customWidth="1"/>
    <col min="6" max="6" width="6" style="376" customWidth="1"/>
    <col min="7" max="7" width="17.7109375" customWidth="1"/>
    <col min="8" max="8" width="10.140625" style="376" customWidth="1"/>
    <col min="11" max="11" width="28.7109375" bestFit="1" customWidth="1"/>
  </cols>
  <sheetData>
    <row r="1" spans="1:12" ht="15">
      <c r="A1" s="40" t="s">
        <v>591</v>
      </c>
    </row>
    <row r="2" spans="1:12" ht="15" customHeight="1">
      <c r="A2" s="397"/>
      <c r="B2" s="398"/>
      <c r="C2" s="398"/>
      <c r="D2" s="397"/>
      <c r="E2" s="398"/>
      <c r="F2" s="398"/>
      <c r="G2" s="397"/>
      <c r="H2" s="398"/>
      <c r="K2" s="10"/>
      <c r="L2" s="10"/>
    </row>
    <row r="3" spans="1:12" ht="13.15" customHeight="1">
      <c r="A3" s="4" t="s">
        <v>449</v>
      </c>
      <c r="B3" s="185">
        <v>5982</v>
      </c>
      <c r="C3" s="396"/>
      <c r="D3" s="4" t="s">
        <v>157</v>
      </c>
      <c r="E3" s="4">
        <v>766</v>
      </c>
      <c r="F3" s="396"/>
      <c r="G3" s="4" t="s">
        <v>515</v>
      </c>
      <c r="H3" s="185">
        <v>2477</v>
      </c>
      <c r="K3" s="4"/>
    </row>
    <row r="4" spans="1:12" ht="13.15" customHeight="1">
      <c r="A4" s="4" t="s">
        <v>188</v>
      </c>
      <c r="B4" s="4">
        <v>986</v>
      </c>
      <c r="C4" s="396"/>
      <c r="D4" s="4" t="s">
        <v>488</v>
      </c>
      <c r="E4" s="185">
        <v>2755</v>
      </c>
      <c r="F4" s="396"/>
      <c r="G4" s="4" t="s">
        <v>148</v>
      </c>
      <c r="H4" s="4">
        <v>285</v>
      </c>
      <c r="K4" s="4"/>
    </row>
    <row r="5" spans="1:12" ht="13.15" customHeight="1">
      <c r="A5" s="8" t="s">
        <v>391</v>
      </c>
      <c r="B5" s="185">
        <v>9662</v>
      </c>
      <c r="C5" s="396"/>
      <c r="D5" s="4" t="s">
        <v>145</v>
      </c>
      <c r="E5" s="4">
        <v>79</v>
      </c>
      <c r="F5" s="396"/>
      <c r="G5" s="4" t="s">
        <v>516</v>
      </c>
      <c r="H5" s="4">
        <v>228</v>
      </c>
      <c r="K5" s="4"/>
    </row>
    <row r="6" spans="1:12" ht="13.15" customHeight="1">
      <c r="A6" s="8" t="s">
        <v>392</v>
      </c>
      <c r="B6" s="185">
        <v>10194</v>
      </c>
      <c r="C6" s="396"/>
      <c r="D6" s="4" t="s">
        <v>489</v>
      </c>
      <c r="E6" s="185">
        <v>1206</v>
      </c>
      <c r="F6" s="396"/>
      <c r="G6" s="8" t="s">
        <v>430</v>
      </c>
      <c r="H6" s="185">
        <v>20085</v>
      </c>
      <c r="K6" s="4"/>
    </row>
    <row r="7" spans="1:12" ht="13.15" customHeight="1">
      <c r="A7" s="4" t="s">
        <v>450</v>
      </c>
      <c r="B7" s="185">
        <v>1027</v>
      </c>
      <c r="C7" s="396"/>
      <c r="D7" s="4" t="s">
        <v>490</v>
      </c>
      <c r="E7" s="4">
        <v>26</v>
      </c>
      <c r="F7" s="396"/>
      <c r="G7" s="8" t="s">
        <v>431</v>
      </c>
      <c r="H7" s="185">
        <v>4807</v>
      </c>
      <c r="K7" s="4"/>
    </row>
    <row r="8" spans="1:12" ht="13.15" customHeight="1">
      <c r="A8" s="4" t="s">
        <v>452</v>
      </c>
      <c r="B8" s="4">
        <v>12</v>
      </c>
      <c r="C8" s="396"/>
      <c r="D8" s="4" t="s">
        <v>491</v>
      </c>
      <c r="E8" s="4">
        <v>37</v>
      </c>
      <c r="F8" s="396"/>
      <c r="G8" s="8" t="s">
        <v>432</v>
      </c>
      <c r="H8" s="185">
        <v>5581</v>
      </c>
      <c r="K8" s="4"/>
    </row>
    <row r="9" spans="1:12" ht="13.15" customHeight="1">
      <c r="A9" s="8" t="s">
        <v>394</v>
      </c>
      <c r="B9" s="185">
        <v>13815</v>
      </c>
      <c r="C9" s="396"/>
      <c r="D9" s="4" t="s">
        <v>492</v>
      </c>
      <c r="E9" s="4">
        <v>314</v>
      </c>
      <c r="F9" s="396"/>
      <c r="G9" s="4" t="s">
        <v>21</v>
      </c>
      <c r="H9" s="4">
        <v>499</v>
      </c>
      <c r="K9" s="4"/>
    </row>
    <row r="10" spans="1:12" ht="13.15" customHeight="1">
      <c r="A10" s="4" t="s">
        <v>176</v>
      </c>
      <c r="B10" s="4">
        <v>470</v>
      </c>
      <c r="C10" s="396"/>
      <c r="D10" s="4" t="s">
        <v>493</v>
      </c>
      <c r="E10" s="4">
        <v>39</v>
      </c>
      <c r="F10" s="396"/>
      <c r="G10" s="4" t="s">
        <v>282</v>
      </c>
      <c r="H10" s="185">
        <v>1660</v>
      </c>
      <c r="K10" s="4"/>
    </row>
    <row r="11" spans="1:12" ht="13.15" customHeight="1">
      <c r="A11" s="4" t="s">
        <v>454</v>
      </c>
      <c r="B11" s="185">
        <v>1168</v>
      </c>
      <c r="C11" s="396"/>
      <c r="D11" s="4" t="s">
        <v>146</v>
      </c>
      <c r="E11" s="4">
        <v>1</v>
      </c>
      <c r="F11" s="396"/>
      <c r="G11" s="8" t="s">
        <v>433</v>
      </c>
      <c r="H11" s="185">
        <v>5346</v>
      </c>
      <c r="K11" s="4"/>
    </row>
    <row r="12" spans="1:12" ht="13.15" customHeight="1">
      <c r="A12" s="4" t="s">
        <v>455</v>
      </c>
      <c r="B12" s="4">
        <v>252</v>
      </c>
      <c r="C12" s="396"/>
      <c r="D12" s="4" t="s">
        <v>494</v>
      </c>
      <c r="E12" s="4">
        <v>7</v>
      </c>
      <c r="F12" s="396"/>
      <c r="G12" s="8" t="s">
        <v>434</v>
      </c>
      <c r="H12" s="185">
        <v>7405</v>
      </c>
      <c r="K12" s="4"/>
    </row>
    <row r="13" spans="1:12" ht="13.15" customHeight="1">
      <c r="A13" s="4" t="s">
        <v>457</v>
      </c>
      <c r="B13" s="4">
        <v>378</v>
      </c>
      <c r="C13" s="396"/>
      <c r="D13" s="8" t="s">
        <v>409</v>
      </c>
      <c r="E13" s="185">
        <v>4470</v>
      </c>
      <c r="F13" s="396"/>
      <c r="G13" s="4" t="s">
        <v>189</v>
      </c>
      <c r="H13" s="185">
        <v>1421</v>
      </c>
      <c r="K13" s="4"/>
    </row>
    <row r="14" spans="1:12" ht="13.15" customHeight="1">
      <c r="A14" s="8" t="s">
        <v>396</v>
      </c>
      <c r="B14" s="185">
        <v>23462</v>
      </c>
      <c r="C14" s="396"/>
      <c r="D14" s="4" t="s">
        <v>495</v>
      </c>
      <c r="E14" s="4">
        <v>2</v>
      </c>
      <c r="F14" s="396"/>
      <c r="G14" s="8" t="s">
        <v>435</v>
      </c>
      <c r="H14" s="185">
        <v>3626</v>
      </c>
      <c r="K14" s="4"/>
    </row>
    <row r="15" spans="1:12" ht="13.15" customHeight="1">
      <c r="A15" s="4" t="s">
        <v>458</v>
      </c>
      <c r="B15" s="4">
        <v>482</v>
      </c>
      <c r="C15" s="396"/>
      <c r="D15" s="557" t="s">
        <v>525</v>
      </c>
      <c r="E15" s="185">
        <v>21412</v>
      </c>
      <c r="F15" s="396"/>
      <c r="G15" s="8" t="s">
        <v>436</v>
      </c>
      <c r="H15" s="185">
        <v>18352</v>
      </c>
      <c r="K15" s="4"/>
    </row>
    <row r="16" spans="1:12" ht="13.15" customHeight="1">
      <c r="A16" s="4" t="s">
        <v>459</v>
      </c>
      <c r="B16" s="4">
        <v>88</v>
      </c>
      <c r="C16" s="396"/>
      <c r="D16" s="8" t="s">
        <v>411</v>
      </c>
      <c r="E16" s="185">
        <v>13219</v>
      </c>
      <c r="F16" s="396"/>
      <c r="G16" s="8" t="s">
        <v>437</v>
      </c>
      <c r="H16" s="185">
        <v>1920</v>
      </c>
      <c r="K16" s="4"/>
    </row>
    <row r="17" spans="1:12" ht="13.15" customHeight="1">
      <c r="A17" s="8" t="s">
        <v>398</v>
      </c>
      <c r="B17" s="185">
        <v>1064</v>
      </c>
      <c r="C17" s="396"/>
      <c r="D17" s="8" t="s">
        <v>412</v>
      </c>
      <c r="E17" s="185">
        <v>13567</v>
      </c>
      <c r="F17" s="396"/>
      <c r="G17" s="4" t="s">
        <v>284</v>
      </c>
      <c r="H17" s="4">
        <v>454</v>
      </c>
      <c r="K17" s="4"/>
    </row>
    <row r="18" spans="1:12" ht="13.15" customHeight="1">
      <c r="A18" s="4" t="s">
        <v>460</v>
      </c>
      <c r="B18" s="4">
        <v>87</v>
      </c>
      <c r="C18" s="396"/>
      <c r="D18" s="8" t="s">
        <v>413</v>
      </c>
      <c r="E18" s="185">
        <v>2877</v>
      </c>
      <c r="F18" s="532"/>
      <c r="G18" s="4" t="s">
        <v>285</v>
      </c>
      <c r="H18" s="185">
        <v>1200</v>
      </c>
      <c r="K18" s="4"/>
    </row>
    <row r="19" spans="1:12" ht="13.15" customHeight="1">
      <c r="A19" s="4" t="s">
        <v>461</v>
      </c>
      <c r="B19" s="4">
        <v>6</v>
      </c>
      <c r="C19" s="396"/>
      <c r="D19" s="8" t="s">
        <v>414</v>
      </c>
      <c r="E19" s="185">
        <v>8808</v>
      </c>
      <c r="F19" s="396"/>
      <c r="G19" s="4" t="s">
        <v>286</v>
      </c>
      <c r="H19" s="4">
        <v>75</v>
      </c>
      <c r="K19" s="4"/>
    </row>
    <row r="20" spans="1:12" ht="13.15" customHeight="1">
      <c r="A20" s="4" t="s">
        <v>462</v>
      </c>
      <c r="B20" s="4">
        <v>4</v>
      </c>
      <c r="C20" s="396"/>
      <c r="D20" s="4" t="s">
        <v>496</v>
      </c>
      <c r="E20" s="4">
        <v>617</v>
      </c>
      <c r="F20" s="396"/>
      <c r="G20" s="8" t="s">
        <v>438</v>
      </c>
      <c r="H20" s="185">
        <v>6983</v>
      </c>
      <c r="K20" s="4"/>
    </row>
    <row r="21" spans="1:12" ht="13.15" customHeight="1">
      <c r="A21" s="8" t="s">
        <v>170</v>
      </c>
      <c r="B21" s="185">
        <v>5024</v>
      </c>
      <c r="C21" s="396"/>
      <c r="D21" s="4" t="s">
        <v>497</v>
      </c>
      <c r="E21" s="4">
        <v>25</v>
      </c>
      <c r="F21" s="396"/>
      <c r="G21" s="8" t="s">
        <v>439</v>
      </c>
      <c r="H21" s="185">
        <v>4605</v>
      </c>
      <c r="K21" s="4"/>
    </row>
    <row r="22" spans="1:12" ht="13.15" customHeight="1">
      <c r="A22" s="4" t="s">
        <v>463</v>
      </c>
      <c r="B22" s="4">
        <v>48</v>
      </c>
      <c r="C22" s="396"/>
      <c r="D22" s="4" t="s">
        <v>498</v>
      </c>
      <c r="E22" s="4">
        <v>27</v>
      </c>
      <c r="F22" s="396"/>
      <c r="G22" s="8" t="s">
        <v>155</v>
      </c>
      <c r="H22" s="185">
        <v>7076</v>
      </c>
      <c r="K22" s="4"/>
    </row>
    <row r="23" spans="1:12" ht="13.15" customHeight="1">
      <c r="A23" s="4" t="s">
        <v>464</v>
      </c>
      <c r="B23" s="4">
        <v>1</v>
      </c>
      <c r="C23" s="396"/>
      <c r="D23" s="4" t="s">
        <v>499</v>
      </c>
      <c r="E23" s="4">
        <v>908</v>
      </c>
      <c r="F23" s="396"/>
      <c r="G23" s="4" t="s">
        <v>531</v>
      </c>
      <c r="H23" s="4">
        <v>543</v>
      </c>
      <c r="K23" s="4"/>
    </row>
    <row r="24" spans="1:12" ht="13.15" customHeight="1">
      <c r="A24" s="4" t="s">
        <v>465</v>
      </c>
      <c r="B24" s="4">
        <v>500</v>
      </c>
      <c r="C24" s="532"/>
      <c r="D24" s="8" t="s">
        <v>416</v>
      </c>
      <c r="E24" s="4">
        <v>987</v>
      </c>
      <c r="F24" s="396"/>
      <c r="G24" s="4" t="s">
        <v>287</v>
      </c>
      <c r="H24" s="4">
        <v>101</v>
      </c>
      <c r="K24" s="4"/>
    </row>
    <row r="25" spans="1:12" ht="13.15" customHeight="1">
      <c r="A25" s="8" t="s">
        <v>400</v>
      </c>
      <c r="B25" s="185">
        <v>8453</v>
      </c>
      <c r="C25" s="396"/>
      <c r="D25" s="8" t="s">
        <v>417</v>
      </c>
      <c r="E25" s="185">
        <v>11253</v>
      </c>
      <c r="F25" s="396"/>
      <c r="G25" s="4" t="s">
        <v>288</v>
      </c>
      <c r="H25" s="4">
        <v>419</v>
      </c>
      <c r="K25" s="4"/>
    </row>
    <row r="26" spans="1:12" ht="13.15" customHeight="1">
      <c r="A26" s="4" t="s">
        <v>466</v>
      </c>
      <c r="B26" s="185">
        <v>1525</v>
      </c>
      <c r="C26" s="396"/>
      <c r="D26" s="8" t="s">
        <v>418</v>
      </c>
      <c r="E26" s="185">
        <v>2941</v>
      </c>
      <c r="F26" s="396"/>
      <c r="G26" s="4" t="s">
        <v>289</v>
      </c>
      <c r="H26" s="4"/>
      <c r="K26" s="4"/>
    </row>
    <row r="27" spans="1:12" ht="13.15" customHeight="1">
      <c r="A27" s="4" t="s">
        <v>468</v>
      </c>
      <c r="B27" s="4">
        <v>305</v>
      </c>
      <c r="C27" s="396"/>
      <c r="D27" s="4" t="s">
        <v>500</v>
      </c>
      <c r="E27" s="4">
        <v>255</v>
      </c>
      <c r="F27" s="396"/>
      <c r="G27" s="4" t="s">
        <v>290</v>
      </c>
      <c r="H27" s="4">
        <v>95</v>
      </c>
      <c r="K27" s="4"/>
    </row>
    <row r="28" spans="1:12" ht="13.15" customHeight="1">
      <c r="A28" s="8" t="s">
        <v>401</v>
      </c>
      <c r="B28" s="185">
        <v>11502</v>
      </c>
      <c r="C28" s="396"/>
      <c r="D28" s="4" t="s">
        <v>501</v>
      </c>
      <c r="E28" s="4">
        <v>105</v>
      </c>
      <c r="F28" s="396"/>
      <c r="G28" s="4" t="s">
        <v>291</v>
      </c>
      <c r="H28" s="185">
        <v>1776</v>
      </c>
      <c r="K28" s="4"/>
    </row>
    <row r="29" spans="1:12" ht="13.15" customHeight="1">
      <c r="A29" s="8" t="s">
        <v>402</v>
      </c>
      <c r="B29" s="185">
        <v>9031</v>
      </c>
      <c r="C29" s="396"/>
      <c r="D29" s="8" t="s">
        <v>420</v>
      </c>
      <c r="E29" s="185">
        <v>6430</v>
      </c>
      <c r="F29" s="396"/>
      <c r="G29" s="4" t="s">
        <v>321</v>
      </c>
      <c r="H29" s="4">
        <v>6</v>
      </c>
      <c r="K29" s="4"/>
      <c r="L29" s="4"/>
    </row>
    <row r="30" spans="1:12" ht="13.15" customHeight="1">
      <c r="A30" s="8" t="s">
        <v>193</v>
      </c>
      <c r="B30" s="185">
        <v>12546</v>
      </c>
      <c r="C30" s="396"/>
      <c r="D30" s="8" t="s">
        <v>421</v>
      </c>
      <c r="E30" s="185">
        <v>7942</v>
      </c>
      <c r="F30" s="396"/>
      <c r="G30" s="4" t="s">
        <v>149</v>
      </c>
      <c r="H30" s="4">
        <v>23</v>
      </c>
      <c r="K30" s="4"/>
    </row>
    <row r="31" spans="1:12" ht="13.15" customHeight="1">
      <c r="A31" s="8" t="s">
        <v>403</v>
      </c>
      <c r="B31" s="185">
        <v>4582</v>
      </c>
      <c r="C31" s="396"/>
      <c r="D31" s="4" t="s">
        <v>502</v>
      </c>
      <c r="E31" s="4">
        <v>392</v>
      </c>
      <c r="F31" s="396"/>
      <c r="G31" s="4" t="s">
        <v>292</v>
      </c>
      <c r="H31" s="4">
        <v>10</v>
      </c>
      <c r="K31" s="4"/>
    </row>
    <row r="32" spans="1:12" ht="13.15" customHeight="1">
      <c r="A32" s="4" t="s">
        <v>469</v>
      </c>
      <c r="B32" s="4">
        <v>22</v>
      </c>
      <c r="C32" s="396"/>
      <c r="D32" s="8" t="s">
        <v>156</v>
      </c>
      <c r="E32" s="185">
        <v>11917</v>
      </c>
      <c r="F32" s="396"/>
      <c r="G32" s="4" t="s">
        <v>293</v>
      </c>
      <c r="H32" s="4"/>
      <c r="K32" s="4"/>
    </row>
    <row r="33" spans="1:12" ht="13.15" customHeight="1">
      <c r="A33" s="8" t="s">
        <v>405</v>
      </c>
      <c r="B33" s="185">
        <v>1849</v>
      </c>
      <c r="C33" s="396"/>
      <c r="D33" s="4" t="s">
        <v>503</v>
      </c>
      <c r="E33" s="185">
        <v>1375</v>
      </c>
      <c r="F33" s="396"/>
      <c r="G33" s="4" t="s">
        <v>294</v>
      </c>
      <c r="H33" s="185">
        <v>1393</v>
      </c>
      <c r="K33" s="4"/>
    </row>
    <row r="34" spans="1:12" ht="13.15" customHeight="1">
      <c r="A34" s="8" t="s">
        <v>153</v>
      </c>
      <c r="B34" s="4">
        <v>709</v>
      </c>
      <c r="C34" s="396"/>
      <c r="D34" s="4" t="s">
        <v>504</v>
      </c>
      <c r="E34" s="4">
        <v>439</v>
      </c>
      <c r="F34" s="396"/>
      <c r="G34" s="4" t="s">
        <v>295</v>
      </c>
      <c r="H34" s="4">
        <v>102</v>
      </c>
      <c r="K34" s="4"/>
    </row>
    <row r="35" spans="1:12" ht="13.15" customHeight="1">
      <c r="A35" s="4" t="s">
        <v>471</v>
      </c>
      <c r="B35" s="4">
        <v>26</v>
      </c>
      <c r="C35" s="396"/>
      <c r="D35" s="8" t="s">
        <v>423</v>
      </c>
      <c r="E35" s="185">
        <v>13071</v>
      </c>
      <c r="F35" s="396"/>
      <c r="G35" s="4" t="s">
        <v>296</v>
      </c>
      <c r="H35" s="4">
        <v>4</v>
      </c>
      <c r="K35" s="4"/>
      <c r="L35" s="4"/>
    </row>
    <row r="36" spans="1:12" ht="13.15" customHeight="1">
      <c r="A36" s="4" t="s">
        <v>472</v>
      </c>
      <c r="B36" s="185">
        <v>1647</v>
      </c>
      <c r="C36" s="396"/>
      <c r="D36" s="8" t="s">
        <v>147</v>
      </c>
      <c r="E36" s="4">
        <v>25</v>
      </c>
      <c r="F36" s="396"/>
      <c r="G36" s="4" t="s">
        <v>297</v>
      </c>
      <c r="H36" s="4"/>
      <c r="K36" s="4"/>
    </row>
    <row r="37" spans="1:12" ht="13.15" customHeight="1">
      <c r="A37" s="4" t="s">
        <v>474</v>
      </c>
      <c r="B37" s="4"/>
      <c r="C37" s="396"/>
      <c r="D37" s="4" t="s">
        <v>505</v>
      </c>
      <c r="E37" s="4"/>
      <c r="F37" s="396"/>
      <c r="G37" s="4" t="s">
        <v>298</v>
      </c>
      <c r="H37" s="4">
        <v>59</v>
      </c>
      <c r="K37" s="4"/>
    </row>
    <row r="38" spans="1:12" ht="13.15" customHeight="1">
      <c r="A38" s="4" t="s">
        <v>475</v>
      </c>
      <c r="B38" s="4">
        <v>40</v>
      </c>
      <c r="C38" s="396"/>
      <c r="D38" s="8" t="s">
        <v>424</v>
      </c>
      <c r="E38" s="185">
        <v>4109</v>
      </c>
      <c r="F38" s="396"/>
      <c r="G38" s="8" t="s">
        <v>442</v>
      </c>
      <c r="H38" s="185">
        <v>11925</v>
      </c>
      <c r="K38" s="4"/>
    </row>
    <row r="39" spans="1:12" ht="13.15" customHeight="1">
      <c r="A39" s="4" t="s">
        <v>476</v>
      </c>
      <c r="B39" s="4">
        <v>141</v>
      </c>
      <c r="C39" s="396"/>
      <c r="D39" s="8" t="s">
        <v>425</v>
      </c>
      <c r="E39" s="185">
        <v>10059</v>
      </c>
      <c r="F39" s="396"/>
      <c r="G39" s="8" t="s">
        <v>150</v>
      </c>
      <c r="H39" s="4">
        <v>41</v>
      </c>
      <c r="K39" s="4"/>
    </row>
    <row r="40" spans="1:12" ht="13.15" customHeight="1">
      <c r="A40" s="4" t="s">
        <v>477</v>
      </c>
      <c r="B40" s="4">
        <v>58</v>
      </c>
      <c r="C40" s="396"/>
      <c r="D40" s="8" t="s">
        <v>426</v>
      </c>
      <c r="E40" s="185">
        <v>3549</v>
      </c>
      <c r="F40" s="396"/>
      <c r="G40" s="8" t="s">
        <v>443</v>
      </c>
      <c r="H40" s="185">
        <v>11110</v>
      </c>
      <c r="K40" s="4"/>
    </row>
    <row r="41" spans="1:12" ht="13.15" customHeight="1">
      <c r="A41" s="4" t="s">
        <v>478</v>
      </c>
      <c r="B41" s="4">
        <v>187</v>
      </c>
      <c r="C41" s="396"/>
      <c r="D41" s="4" t="s">
        <v>154</v>
      </c>
      <c r="E41" s="4">
        <v>101</v>
      </c>
      <c r="F41" s="396"/>
      <c r="G41" s="4" t="s">
        <v>299</v>
      </c>
      <c r="H41" s="4">
        <v>8</v>
      </c>
      <c r="K41" s="4"/>
    </row>
    <row r="42" spans="1:12" ht="13.15" customHeight="1">
      <c r="A42" s="4" t="s">
        <v>479</v>
      </c>
      <c r="B42" s="4"/>
      <c r="C42" s="396"/>
      <c r="D42" s="4" t="s">
        <v>506</v>
      </c>
      <c r="E42" s="4">
        <v>15</v>
      </c>
      <c r="F42" s="396"/>
      <c r="G42" s="4" t="s">
        <v>300</v>
      </c>
      <c r="H42" s="4">
        <v>15</v>
      </c>
      <c r="K42" s="4"/>
    </row>
    <row r="43" spans="1:12" ht="13.15" customHeight="1">
      <c r="A43" s="4" t="s">
        <v>480</v>
      </c>
      <c r="B43" s="4">
        <v>437</v>
      </c>
      <c r="C43" s="396"/>
      <c r="D43" s="8" t="s">
        <v>427</v>
      </c>
      <c r="E43" s="185">
        <v>6517</v>
      </c>
      <c r="F43" s="396"/>
      <c r="G43" s="4" t="s">
        <v>301</v>
      </c>
      <c r="H43" s="4">
        <v>366</v>
      </c>
      <c r="K43" s="4"/>
    </row>
    <row r="44" spans="1:12" ht="13.15" customHeight="1">
      <c r="A44" s="4" t="s">
        <v>481</v>
      </c>
      <c r="B44" s="4">
        <v>68</v>
      </c>
      <c r="C44" s="396"/>
      <c r="D44" s="4" t="s">
        <v>507</v>
      </c>
      <c r="E44" s="4">
        <v>6</v>
      </c>
      <c r="F44" s="396"/>
      <c r="G44" s="8" t="s">
        <v>444</v>
      </c>
      <c r="H44" s="185">
        <v>30846</v>
      </c>
      <c r="K44" s="4"/>
    </row>
    <row r="45" spans="1:12" ht="13.15" customHeight="1">
      <c r="A45" s="4" t="s">
        <v>482</v>
      </c>
      <c r="B45" s="4">
        <v>688</v>
      </c>
      <c r="C45" s="396"/>
      <c r="D45" s="4" t="s">
        <v>508</v>
      </c>
      <c r="E45" s="4"/>
      <c r="F45" s="396"/>
      <c r="G45" s="4" t="s">
        <v>302</v>
      </c>
      <c r="H45" s="4">
        <v>920</v>
      </c>
      <c r="K45" s="4"/>
    </row>
    <row r="46" spans="1:12" ht="13.15" customHeight="1">
      <c r="A46" s="4" t="s">
        <v>483</v>
      </c>
      <c r="B46" s="4">
        <v>52</v>
      </c>
      <c r="C46" s="396"/>
      <c r="D46" s="4" t="s">
        <v>509</v>
      </c>
      <c r="E46" s="4">
        <v>16</v>
      </c>
      <c r="F46" s="396"/>
      <c r="G46" s="8" t="s">
        <v>445</v>
      </c>
      <c r="H46" s="4">
        <v>729</v>
      </c>
      <c r="K46" s="4"/>
    </row>
    <row r="47" spans="1:12" ht="13.15" customHeight="1">
      <c r="A47" s="4" t="s">
        <v>484</v>
      </c>
      <c r="B47" s="4">
        <v>871</v>
      </c>
      <c r="C47" s="396"/>
      <c r="D47" s="4" t="s">
        <v>510</v>
      </c>
      <c r="E47" s="4">
        <v>441</v>
      </c>
      <c r="F47" s="396"/>
      <c r="G47" s="8" t="s">
        <v>446</v>
      </c>
      <c r="H47" s="185">
        <v>3238</v>
      </c>
      <c r="K47" s="4"/>
    </row>
    <row r="48" spans="1:12" ht="13.15" customHeight="1">
      <c r="A48" s="8" t="s">
        <v>406</v>
      </c>
      <c r="B48" s="185">
        <v>27733</v>
      </c>
      <c r="C48" s="396"/>
      <c r="D48" s="4" t="s">
        <v>511</v>
      </c>
      <c r="E48" s="4">
        <v>75</v>
      </c>
      <c r="F48" s="396"/>
      <c r="G48" s="8" t="s">
        <v>447</v>
      </c>
      <c r="H48" s="185">
        <v>4300</v>
      </c>
      <c r="K48" s="4"/>
    </row>
    <row r="49" spans="1:12" ht="13.15" customHeight="1">
      <c r="A49" s="4" t="s">
        <v>485</v>
      </c>
      <c r="B49" s="4">
        <v>312</v>
      </c>
      <c r="C49" s="396"/>
      <c r="D49" s="4" t="s">
        <v>512</v>
      </c>
      <c r="E49" s="4">
        <v>9</v>
      </c>
      <c r="F49" s="396"/>
      <c r="G49" s="8" t="s">
        <v>448</v>
      </c>
      <c r="H49" s="185">
        <v>4007</v>
      </c>
      <c r="K49" s="4"/>
    </row>
    <row r="50" spans="1:12" ht="13.15" customHeight="1">
      <c r="A50" s="4" t="s">
        <v>486</v>
      </c>
      <c r="B50" s="4">
        <v>46</v>
      </c>
      <c r="C50" s="396"/>
      <c r="D50" s="4" t="s">
        <v>513</v>
      </c>
      <c r="E50" s="4">
        <v>39</v>
      </c>
      <c r="F50" s="532"/>
      <c r="G50" s="8" t="s">
        <v>151</v>
      </c>
      <c r="H50" s="4">
        <v>82</v>
      </c>
      <c r="K50" s="4"/>
      <c r="L50" s="4"/>
    </row>
    <row r="51" spans="1:12" ht="13.15" customHeight="1">
      <c r="A51" s="4" t="s">
        <v>152</v>
      </c>
      <c r="B51" s="4">
        <v>171</v>
      </c>
      <c r="C51" s="396"/>
      <c r="D51" s="8" t="s">
        <v>428</v>
      </c>
      <c r="E51" s="185">
        <v>15906</v>
      </c>
      <c r="F51" s="396"/>
      <c r="G51" s="4" t="s">
        <v>303</v>
      </c>
      <c r="H51" s="4">
        <v>69</v>
      </c>
      <c r="K51" s="4"/>
    </row>
    <row r="52" spans="1:12" ht="13.15" customHeight="1">
      <c r="A52" s="4" t="s">
        <v>487</v>
      </c>
      <c r="B52" s="4">
        <v>123</v>
      </c>
      <c r="C52" s="396"/>
      <c r="D52" s="8" t="s">
        <v>429</v>
      </c>
      <c r="E52" s="185">
        <v>19300</v>
      </c>
      <c r="F52" s="396"/>
      <c r="K52" s="4"/>
    </row>
    <row r="53" spans="1:12" ht="13.15" customHeight="1">
      <c r="A53" s="8" t="s">
        <v>407</v>
      </c>
      <c r="B53" s="185">
        <v>9442</v>
      </c>
      <c r="C53" s="396"/>
      <c r="D53" s="4" t="s">
        <v>514</v>
      </c>
      <c r="E53" s="4">
        <v>121</v>
      </c>
      <c r="F53" s="396"/>
      <c r="K53" s="4"/>
    </row>
    <row r="54" spans="1:12" ht="13.15" customHeight="1">
      <c r="C54" s="396"/>
      <c r="D54" s="4"/>
      <c r="F54" s="396"/>
      <c r="K54" s="4"/>
    </row>
    <row r="55" spans="1:12" ht="13.15" customHeight="1">
      <c r="G55" s="28" t="s">
        <v>379</v>
      </c>
      <c r="H55" s="81">
        <f>MEDIAN(H3:H51,E3:E53,B3:B53)</f>
        <v>652.5</v>
      </c>
      <c r="K55" s="4"/>
    </row>
    <row r="56" spans="1:12" ht="13.15" customHeight="1">
      <c r="A56" s="12" t="s">
        <v>672</v>
      </c>
      <c r="G56" s="28" t="s">
        <v>378</v>
      </c>
      <c r="H56" s="81">
        <f>AVERAGE(H3:H51,E3:E53,B3:B53)</f>
        <v>3625.7430555555557</v>
      </c>
      <c r="K56" s="4"/>
    </row>
    <row r="57" spans="1:12" ht="13.15" customHeight="1">
      <c r="A57" s="12" t="s">
        <v>671</v>
      </c>
      <c r="G57" s="28" t="s">
        <v>328</v>
      </c>
      <c r="H57" s="81">
        <f>SUM(H3:H51,E3:E53,B3:B53)</f>
        <v>522107</v>
      </c>
    </row>
    <row r="58" spans="1:12" ht="13.15" customHeight="1"/>
    <row r="59" spans="1:12" ht="13.15" customHeight="1"/>
    <row r="60" spans="1:12" ht="13.15" customHeight="1">
      <c r="A60" s="10"/>
    </row>
    <row r="61" spans="1:12" ht="13.1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Q630"/>
  <sheetViews>
    <sheetView zoomScaleNormal="100" workbookViewId="0">
      <pane ySplit="5" topLeftCell="A6" activePane="bottomLeft" state="frozen"/>
      <selection activeCell="E6" sqref="E6"/>
      <selection pane="bottomLeft" activeCell="I17" sqref="I17"/>
    </sheetView>
  </sheetViews>
  <sheetFormatPr defaultRowHeight="12.75" customHeight="1"/>
  <cols>
    <col min="1" max="1" width="17.140625" style="22" customWidth="1"/>
    <col min="2" max="2" width="14.28515625" style="51" customWidth="1"/>
    <col min="3" max="3" width="9.140625" style="51"/>
    <col min="4" max="4" width="13" style="51" customWidth="1"/>
    <col min="5" max="5" width="8.42578125" style="51" customWidth="1"/>
    <col min="6" max="6" width="14.42578125" style="51" customWidth="1"/>
    <col min="7" max="7" width="15.28515625" style="233" customWidth="1"/>
    <col min="8" max="8" width="12.28515625" style="22" customWidth="1"/>
    <col min="9" max="9" width="23.28515625" style="150" customWidth="1"/>
    <col min="10" max="10" width="26.42578125" style="292" bestFit="1" customWidth="1"/>
    <col min="11" max="11" width="9.140625" style="22"/>
    <col min="12" max="12" width="25" style="22" bestFit="1" customWidth="1"/>
    <col min="13" max="13" width="9.140625" style="22"/>
    <col min="14" max="14" width="19.7109375" style="22" bestFit="1" customWidth="1"/>
    <col min="15" max="16384" width="9.140625" style="22"/>
  </cols>
  <sheetData>
    <row r="1" spans="1:69" ht="15">
      <c r="A1" s="40" t="s">
        <v>592</v>
      </c>
      <c r="G1" s="458"/>
      <c r="I1" s="22"/>
    </row>
    <row r="2" spans="1:69" ht="9" customHeight="1">
      <c r="G2" s="458"/>
      <c r="I2" s="22"/>
    </row>
    <row r="3" spans="1:69" ht="13.5" customHeight="1">
      <c r="A3" s="96"/>
      <c r="B3" s="97" t="s">
        <v>331</v>
      </c>
      <c r="C3" s="97"/>
      <c r="D3" s="97" t="s">
        <v>121</v>
      </c>
      <c r="E3" s="97"/>
      <c r="F3" s="97" t="s">
        <v>334</v>
      </c>
      <c r="G3" s="97" t="s">
        <v>114</v>
      </c>
      <c r="I3" s="22"/>
    </row>
    <row r="4" spans="1:69" ht="13.5" customHeight="1">
      <c r="A4" s="96"/>
      <c r="B4" s="97" t="s">
        <v>332</v>
      </c>
      <c r="C4" s="97" t="s">
        <v>337</v>
      </c>
      <c r="D4" s="97" t="s">
        <v>332</v>
      </c>
      <c r="E4" s="97" t="s">
        <v>336</v>
      </c>
      <c r="F4" s="97" t="s">
        <v>332</v>
      </c>
      <c r="G4" s="97" t="s">
        <v>113</v>
      </c>
      <c r="I4" s="22"/>
    </row>
    <row r="5" spans="1:69">
      <c r="A5" s="98"/>
      <c r="B5" s="99" t="s">
        <v>333</v>
      </c>
      <c r="C5" s="100" t="s">
        <v>327</v>
      </c>
      <c r="D5" s="100" t="s">
        <v>333</v>
      </c>
      <c r="E5" s="100" t="s">
        <v>335</v>
      </c>
      <c r="F5" s="100" t="s">
        <v>120</v>
      </c>
      <c r="G5" s="100" t="s">
        <v>120</v>
      </c>
      <c r="I5" s="10"/>
      <c r="J5" s="418"/>
      <c r="K5" s="418"/>
      <c r="L5" s="418"/>
      <c r="M5" s="418"/>
      <c r="N5" s="418"/>
    </row>
    <row r="6" spans="1:69" ht="13.5" customHeight="1">
      <c r="A6" s="4" t="s">
        <v>530</v>
      </c>
      <c r="B6" s="4">
        <v>51</v>
      </c>
      <c r="C6" s="4">
        <v>1</v>
      </c>
      <c r="D6" s="4">
        <v>43</v>
      </c>
      <c r="E6" s="4"/>
      <c r="F6" s="4"/>
      <c r="G6" s="470">
        <f>SUM(B6,D6,F6)</f>
        <v>94</v>
      </c>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row>
    <row r="7" spans="1:69" s="122" customFormat="1" ht="13.5" customHeight="1">
      <c r="A7" s="4" t="s">
        <v>310</v>
      </c>
      <c r="B7" s="4">
        <v>43</v>
      </c>
      <c r="C7" s="4"/>
      <c r="D7" s="4"/>
      <c r="E7" s="4"/>
      <c r="F7" s="4"/>
      <c r="G7" s="470">
        <f t="shared" ref="G7:G59" si="0">SUM(B7,D7,F7)</f>
        <v>43</v>
      </c>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row>
    <row r="8" spans="1:69" s="122" customFormat="1" ht="13.5" customHeight="1">
      <c r="A8" s="4" t="s">
        <v>391</v>
      </c>
      <c r="B8" s="4">
        <v>61</v>
      </c>
      <c r="C8" s="4">
        <v>1</v>
      </c>
      <c r="D8" s="4">
        <v>45.5</v>
      </c>
      <c r="E8" s="4"/>
      <c r="F8" s="4"/>
      <c r="G8" s="470">
        <f t="shared" si="0"/>
        <v>106.5</v>
      </c>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row>
    <row r="9" spans="1:69" s="122" customFormat="1" ht="13.5" customHeight="1">
      <c r="A9" s="4" t="s">
        <v>392</v>
      </c>
      <c r="B9" s="4">
        <v>60</v>
      </c>
      <c r="C9" s="4">
        <v>2</v>
      </c>
      <c r="D9" s="4">
        <v>82</v>
      </c>
      <c r="E9" s="4"/>
      <c r="F9" s="4"/>
      <c r="G9" s="470">
        <f t="shared" si="0"/>
        <v>142</v>
      </c>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row>
    <row r="10" spans="1:69" ht="13.5" customHeight="1">
      <c r="A10" s="4" t="s">
        <v>452</v>
      </c>
      <c r="B10" s="4">
        <v>15.5</v>
      </c>
      <c r="C10" s="4"/>
      <c r="D10" s="4"/>
      <c r="E10" s="4"/>
      <c r="F10" s="4"/>
      <c r="G10" s="470">
        <f t="shared" si="0"/>
        <v>15.5</v>
      </c>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row>
    <row r="11" spans="1:69" s="122" customFormat="1" ht="13.5" customHeight="1">
      <c r="A11" s="4" t="s">
        <v>394</v>
      </c>
      <c r="B11" s="4">
        <v>65</v>
      </c>
      <c r="C11" s="4">
        <v>4</v>
      </c>
      <c r="D11" s="4">
        <v>217</v>
      </c>
      <c r="E11" s="4"/>
      <c r="F11" s="4"/>
      <c r="G11" s="470">
        <f t="shared" si="0"/>
        <v>282</v>
      </c>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row>
    <row r="12" spans="1:69" s="122" customFormat="1" ht="13.5" customHeight="1">
      <c r="A12" s="4" t="s">
        <v>453</v>
      </c>
      <c r="B12" s="4">
        <v>50</v>
      </c>
      <c r="C12" s="4"/>
      <c r="D12" s="4"/>
      <c r="E12" s="4">
        <v>1</v>
      </c>
      <c r="F12" s="4">
        <v>12.5</v>
      </c>
      <c r="G12" s="470">
        <f t="shared" si="0"/>
        <v>62.5</v>
      </c>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row>
    <row r="13" spans="1:69" s="122" customFormat="1" ht="13.5" customHeight="1">
      <c r="A13" s="4" t="s">
        <v>454</v>
      </c>
      <c r="B13" s="4">
        <v>43</v>
      </c>
      <c r="C13" s="4">
        <v>3</v>
      </c>
      <c r="D13" s="4">
        <v>98.5</v>
      </c>
      <c r="E13" s="4">
        <v>1</v>
      </c>
      <c r="F13" s="4">
        <v>10</v>
      </c>
      <c r="G13" s="470">
        <f t="shared" si="0"/>
        <v>151.5</v>
      </c>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row>
    <row r="14" spans="1:69" ht="13.5" customHeight="1">
      <c r="A14" s="4" t="s">
        <v>457</v>
      </c>
      <c r="B14" s="4">
        <v>17.5</v>
      </c>
      <c r="C14" s="4">
        <v>3</v>
      </c>
      <c r="D14" s="4">
        <v>55.5</v>
      </c>
      <c r="E14" s="4"/>
      <c r="F14" s="4"/>
      <c r="G14" s="470">
        <f t="shared" si="0"/>
        <v>73</v>
      </c>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row>
    <row r="15" spans="1:69" ht="13.5" customHeight="1">
      <c r="A15" s="4" t="s">
        <v>396</v>
      </c>
      <c r="B15" s="4">
        <v>61.75</v>
      </c>
      <c r="C15" s="4">
        <v>4</v>
      </c>
      <c r="D15" s="4">
        <v>200</v>
      </c>
      <c r="E15" s="4"/>
      <c r="F15" s="4"/>
      <c r="G15" s="470">
        <f t="shared" si="0"/>
        <v>261.75</v>
      </c>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row>
    <row r="16" spans="1:69" s="122" customFormat="1" ht="13.5" customHeight="1">
      <c r="A16" s="4" t="s">
        <v>458</v>
      </c>
      <c r="B16" s="4">
        <v>37.5</v>
      </c>
      <c r="C16" s="4"/>
      <c r="D16" s="4"/>
      <c r="E16" s="4"/>
      <c r="F16" s="4"/>
      <c r="G16" s="470">
        <f t="shared" si="0"/>
        <v>37.5</v>
      </c>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row>
    <row r="17" spans="1:69" ht="13.5" customHeight="1">
      <c r="A17" s="4" t="s">
        <v>398</v>
      </c>
      <c r="B17" s="4">
        <v>44.5</v>
      </c>
      <c r="C17" s="4">
        <v>5</v>
      </c>
      <c r="D17" s="4">
        <v>159.5</v>
      </c>
      <c r="E17" s="4"/>
      <c r="F17" s="4"/>
      <c r="G17" s="470">
        <f t="shared" si="0"/>
        <v>204</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row>
    <row r="18" spans="1:69" ht="13.5" customHeight="1">
      <c r="A18" s="4" t="s">
        <v>170</v>
      </c>
      <c r="B18" s="4">
        <v>47.5</v>
      </c>
      <c r="C18" s="4">
        <v>1</v>
      </c>
      <c r="D18" s="4">
        <v>28</v>
      </c>
      <c r="E18" s="4"/>
      <c r="F18" s="4"/>
      <c r="G18" s="470">
        <f t="shared" si="0"/>
        <v>75.5</v>
      </c>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row>
    <row r="19" spans="1:69" ht="13.5" customHeight="1">
      <c r="A19" s="4" t="s">
        <v>463</v>
      </c>
      <c r="B19" s="4">
        <v>43</v>
      </c>
      <c r="C19" s="4"/>
      <c r="D19" s="4"/>
      <c r="E19" s="4"/>
      <c r="F19" s="4"/>
      <c r="G19" s="470">
        <f t="shared" si="0"/>
        <v>43</v>
      </c>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row>
    <row r="20" spans="1:69" ht="13.5" customHeight="1">
      <c r="A20" s="4" t="s">
        <v>465</v>
      </c>
      <c r="B20" s="4">
        <v>53</v>
      </c>
      <c r="C20" s="4"/>
      <c r="D20" s="4"/>
      <c r="E20" s="4"/>
      <c r="F20" s="4"/>
      <c r="G20" s="470">
        <f t="shared" si="0"/>
        <v>53</v>
      </c>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row>
    <row r="21" spans="1:69" ht="13.5" customHeight="1">
      <c r="A21" s="4" t="s">
        <v>400</v>
      </c>
      <c r="B21" s="4">
        <v>63</v>
      </c>
      <c r="C21" s="4"/>
      <c r="D21" s="4"/>
      <c r="E21" s="4"/>
      <c r="F21" s="4"/>
      <c r="G21" s="470">
        <f t="shared" si="0"/>
        <v>63</v>
      </c>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row>
    <row r="22" spans="1:69" ht="13.5" customHeight="1">
      <c r="A22" s="4" t="s">
        <v>401</v>
      </c>
      <c r="B22" s="4">
        <v>49.5</v>
      </c>
      <c r="C22" s="4">
        <v>1</v>
      </c>
      <c r="D22" s="4">
        <v>46.5</v>
      </c>
      <c r="E22" s="4"/>
      <c r="F22" s="4"/>
      <c r="G22" s="470">
        <f t="shared" si="0"/>
        <v>96</v>
      </c>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row>
    <row r="23" spans="1:69" ht="13.5" customHeight="1">
      <c r="A23" s="4" t="s">
        <v>402</v>
      </c>
      <c r="B23" s="4">
        <v>67.5</v>
      </c>
      <c r="C23" s="4">
        <v>4</v>
      </c>
      <c r="D23" s="4">
        <v>194.5</v>
      </c>
      <c r="E23" s="4"/>
      <c r="F23" s="4"/>
      <c r="G23" s="470">
        <f t="shared" si="0"/>
        <v>262</v>
      </c>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row>
    <row r="24" spans="1:69" ht="13.5" customHeight="1">
      <c r="A24" s="4" t="s">
        <v>193</v>
      </c>
      <c r="B24" s="4">
        <v>57.5</v>
      </c>
      <c r="C24" s="4">
        <v>1</v>
      </c>
      <c r="D24" s="4">
        <v>57.5</v>
      </c>
      <c r="E24" s="4"/>
      <c r="F24" s="4"/>
      <c r="G24" s="470">
        <f t="shared" si="0"/>
        <v>115</v>
      </c>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row>
    <row r="25" spans="1:69" ht="13.5" customHeight="1">
      <c r="A25" s="4" t="s">
        <v>403</v>
      </c>
      <c r="B25" s="4">
        <v>59.5</v>
      </c>
      <c r="C25" s="4">
        <v>3</v>
      </c>
      <c r="D25" s="4">
        <v>130.5</v>
      </c>
      <c r="E25" s="4"/>
      <c r="F25" s="4"/>
      <c r="G25" s="470">
        <f t="shared" si="0"/>
        <v>190</v>
      </c>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row>
    <row r="26" spans="1:69" ht="13.5" customHeight="1">
      <c r="A26" s="4" t="s">
        <v>311</v>
      </c>
      <c r="B26" s="4">
        <v>42</v>
      </c>
      <c r="C26" s="4">
        <v>1</v>
      </c>
      <c r="D26" s="4">
        <v>41.5</v>
      </c>
      <c r="E26" s="4"/>
      <c r="F26" s="4"/>
      <c r="G26" s="470">
        <f t="shared" si="0"/>
        <v>83.5</v>
      </c>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row>
    <row r="27" spans="1:69" s="122" customFormat="1" ht="13.5" customHeight="1">
      <c r="A27" s="4" t="s">
        <v>312</v>
      </c>
      <c r="B27" s="4">
        <v>49</v>
      </c>
      <c r="C27" s="4">
        <v>14</v>
      </c>
      <c r="D27" s="4">
        <v>351</v>
      </c>
      <c r="E27" s="4"/>
      <c r="F27" s="4"/>
      <c r="G27" s="470">
        <f t="shared" si="0"/>
        <v>400</v>
      </c>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row>
    <row r="28" spans="1:69" ht="13.5" customHeight="1">
      <c r="A28" s="4" t="s">
        <v>194</v>
      </c>
      <c r="B28" s="4">
        <v>55.5</v>
      </c>
      <c r="C28" s="4">
        <v>6</v>
      </c>
      <c r="D28" s="4">
        <v>137.5</v>
      </c>
      <c r="E28" s="4"/>
      <c r="F28" s="4"/>
      <c r="G28" s="470">
        <f t="shared" si="0"/>
        <v>193</v>
      </c>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row>
    <row r="29" spans="1:69" s="122" customFormat="1" ht="13.5" customHeight="1">
      <c r="A29" s="4" t="s">
        <v>405</v>
      </c>
      <c r="B29" s="4">
        <v>51</v>
      </c>
      <c r="C29" s="4">
        <v>1</v>
      </c>
      <c r="D29" s="4">
        <v>45</v>
      </c>
      <c r="E29" s="4"/>
      <c r="F29" s="4"/>
      <c r="G29" s="470">
        <f t="shared" si="0"/>
        <v>96</v>
      </c>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row>
    <row r="30" spans="1:69" s="122" customFormat="1" ht="13.5" customHeight="1">
      <c r="A30" s="4" t="s">
        <v>313</v>
      </c>
      <c r="B30" s="4">
        <v>40</v>
      </c>
      <c r="C30" s="4">
        <v>6</v>
      </c>
      <c r="D30" s="4">
        <v>152</v>
      </c>
      <c r="E30" s="4">
        <v>1</v>
      </c>
      <c r="F30" s="4">
        <v>15</v>
      </c>
      <c r="G30" s="470">
        <f t="shared" si="0"/>
        <v>207</v>
      </c>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row>
    <row r="31" spans="1:69" ht="13.5" customHeight="1">
      <c r="A31" s="4" t="s">
        <v>471</v>
      </c>
      <c r="B31" s="4">
        <v>41.5</v>
      </c>
      <c r="C31" s="4"/>
      <c r="D31" s="4"/>
      <c r="E31" s="4"/>
      <c r="F31" s="4"/>
      <c r="G31" s="470">
        <f t="shared" si="0"/>
        <v>41.5</v>
      </c>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row>
    <row r="32" spans="1:69" s="122" customFormat="1" ht="13.5" customHeight="1">
      <c r="A32" s="4" t="s">
        <v>472</v>
      </c>
      <c r="B32" s="4">
        <v>47</v>
      </c>
      <c r="C32" s="4">
        <v>2</v>
      </c>
      <c r="D32" s="4">
        <v>80</v>
      </c>
      <c r="E32" s="4"/>
      <c r="F32" s="4"/>
      <c r="G32" s="470">
        <f t="shared" si="0"/>
        <v>127</v>
      </c>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row>
    <row r="33" spans="1:69" ht="13.5" customHeight="1">
      <c r="A33" s="4" t="s">
        <v>484</v>
      </c>
      <c r="B33" s="4">
        <v>37.5</v>
      </c>
      <c r="C33" s="4">
        <v>2</v>
      </c>
      <c r="D33" s="4">
        <v>75</v>
      </c>
      <c r="E33" s="4"/>
      <c r="F33" s="4"/>
      <c r="G33" s="470">
        <f t="shared" si="0"/>
        <v>112.5</v>
      </c>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row>
    <row r="34" spans="1:69" ht="13.5" customHeight="1">
      <c r="A34" s="4" t="s">
        <v>406</v>
      </c>
      <c r="B34" s="4">
        <v>63.25</v>
      </c>
      <c r="C34" s="4">
        <v>4</v>
      </c>
      <c r="D34" s="4">
        <v>209.75</v>
      </c>
      <c r="E34" s="4"/>
      <c r="F34" s="4"/>
      <c r="G34" s="470">
        <f t="shared" si="0"/>
        <v>273</v>
      </c>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row>
    <row r="35" spans="1:69" ht="13.5" customHeight="1">
      <c r="A35" s="4" t="s">
        <v>152</v>
      </c>
      <c r="B35" s="4">
        <v>45.5</v>
      </c>
      <c r="C35" s="4"/>
      <c r="D35" s="4"/>
      <c r="E35" s="4"/>
      <c r="F35" s="4"/>
      <c r="G35" s="470">
        <f t="shared" si="0"/>
        <v>45.5</v>
      </c>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row>
    <row r="36" spans="1:69" s="122" customFormat="1" ht="13.5" customHeight="1">
      <c r="A36" s="4" t="s">
        <v>407</v>
      </c>
      <c r="B36" s="4">
        <v>40.5</v>
      </c>
      <c r="C36" s="4">
        <v>7</v>
      </c>
      <c r="D36" s="4">
        <v>254.5</v>
      </c>
      <c r="E36" s="4">
        <v>1</v>
      </c>
      <c r="F36" s="4">
        <v>15</v>
      </c>
      <c r="G36" s="470">
        <f t="shared" si="0"/>
        <v>310</v>
      </c>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row>
    <row r="37" spans="1:69" ht="13.5" customHeight="1">
      <c r="A37" s="4" t="s">
        <v>157</v>
      </c>
      <c r="B37" s="4">
        <v>46</v>
      </c>
      <c r="C37" s="4"/>
      <c r="D37" s="4"/>
      <c r="E37" s="4"/>
      <c r="F37" s="4"/>
      <c r="G37" s="470">
        <f t="shared" si="0"/>
        <v>46</v>
      </c>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row>
    <row r="38" spans="1:69" ht="13.5" customHeight="1">
      <c r="A38" s="4" t="s">
        <v>488</v>
      </c>
      <c r="B38" s="4">
        <v>34</v>
      </c>
      <c r="C38" s="4">
        <v>2</v>
      </c>
      <c r="D38" s="4">
        <v>48</v>
      </c>
      <c r="E38" s="4"/>
      <c r="F38" s="4"/>
      <c r="G38" s="470">
        <f t="shared" si="0"/>
        <v>82</v>
      </c>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row>
    <row r="39" spans="1:69" ht="13.5" customHeight="1">
      <c r="A39" s="4" t="s">
        <v>489</v>
      </c>
      <c r="B39" s="4">
        <v>39</v>
      </c>
      <c r="C39" s="4">
        <v>3</v>
      </c>
      <c r="D39" s="4">
        <v>111</v>
      </c>
      <c r="E39" s="4"/>
      <c r="F39" s="4"/>
      <c r="G39" s="470">
        <f t="shared" si="0"/>
        <v>150</v>
      </c>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row>
    <row r="40" spans="1:69" ht="13.5" customHeight="1">
      <c r="A40" s="4" t="s">
        <v>171</v>
      </c>
      <c r="B40" s="4">
        <v>24.5</v>
      </c>
      <c r="C40" s="4"/>
      <c r="D40" s="4"/>
      <c r="E40" s="4"/>
      <c r="F40" s="4"/>
      <c r="G40" s="470">
        <f t="shared" si="0"/>
        <v>24.5</v>
      </c>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row>
    <row r="41" spans="1:69" ht="13.5" customHeight="1">
      <c r="A41" s="4" t="s">
        <v>492</v>
      </c>
      <c r="B41" s="4">
        <v>43</v>
      </c>
      <c r="C41" s="4"/>
      <c r="D41" s="4"/>
      <c r="E41" s="4"/>
      <c r="F41" s="4"/>
      <c r="G41" s="470">
        <f t="shared" si="0"/>
        <v>43</v>
      </c>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row>
    <row r="42" spans="1:69" ht="13.5" customHeight="1">
      <c r="A42" s="4" t="s">
        <v>493</v>
      </c>
      <c r="B42" s="4">
        <v>37</v>
      </c>
      <c r="C42" s="4"/>
      <c r="D42" s="4"/>
      <c r="E42" s="4"/>
      <c r="F42" s="4"/>
      <c r="G42" s="470">
        <f t="shared" si="0"/>
        <v>37</v>
      </c>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row>
    <row r="43" spans="1:69" ht="13.5" customHeight="1">
      <c r="A43" s="4" t="s">
        <v>409</v>
      </c>
      <c r="B43" s="4">
        <v>57</v>
      </c>
      <c r="C43" s="4">
        <v>1</v>
      </c>
      <c r="D43" s="4">
        <v>46.5</v>
      </c>
      <c r="E43" s="4"/>
      <c r="F43" s="4"/>
      <c r="G43" s="470">
        <f t="shared" si="0"/>
        <v>103.5</v>
      </c>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1:69" ht="13.5" customHeight="1">
      <c r="A44" s="4" t="s">
        <v>525</v>
      </c>
      <c r="B44" s="4">
        <v>61</v>
      </c>
      <c r="C44" s="4">
        <v>4</v>
      </c>
      <c r="D44" s="4">
        <v>179</v>
      </c>
      <c r="E44" s="4"/>
      <c r="F44" s="4"/>
      <c r="G44" s="470">
        <f t="shared" si="0"/>
        <v>240</v>
      </c>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row>
    <row r="45" spans="1:69" ht="13.5" customHeight="1">
      <c r="A45" s="4" t="s">
        <v>411</v>
      </c>
      <c r="B45" s="4">
        <v>62.5</v>
      </c>
      <c r="C45" s="4">
        <v>2</v>
      </c>
      <c r="D45" s="4">
        <v>91</v>
      </c>
      <c r="E45" s="4"/>
      <c r="F45" s="4"/>
      <c r="G45" s="470">
        <f t="shared" si="0"/>
        <v>153.5</v>
      </c>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row>
    <row r="46" spans="1:69" ht="13.5" customHeight="1">
      <c r="A46" s="4" t="s">
        <v>412</v>
      </c>
      <c r="B46" s="4">
        <v>65.5</v>
      </c>
      <c r="C46" s="4">
        <v>4</v>
      </c>
      <c r="D46" s="4">
        <v>170.5</v>
      </c>
      <c r="E46" s="4"/>
      <c r="F46" s="4"/>
      <c r="G46" s="470">
        <f t="shared" si="0"/>
        <v>236</v>
      </c>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row>
    <row r="47" spans="1:69" s="122" customFormat="1" ht="13.5" customHeight="1">
      <c r="A47" s="4" t="s">
        <v>414</v>
      </c>
      <c r="B47" s="4">
        <v>67</v>
      </c>
      <c r="C47" s="4">
        <v>1</v>
      </c>
      <c r="D47" s="4">
        <v>55</v>
      </c>
      <c r="E47" s="4"/>
      <c r="F47" s="4"/>
      <c r="G47" s="470">
        <f t="shared" si="0"/>
        <v>122</v>
      </c>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row>
    <row r="48" spans="1:69" ht="13.5" customHeight="1">
      <c r="A48" s="4" t="s">
        <v>496</v>
      </c>
      <c r="B48" s="4">
        <v>46.5</v>
      </c>
      <c r="C48" s="4"/>
      <c r="D48" s="4"/>
      <c r="E48" s="4"/>
      <c r="F48" s="4"/>
      <c r="G48" s="470">
        <f t="shared" si="0"/>
        <v>46.5</v>
      </c>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row>
    <row r="49" spans="1:69" ht="13.5" customHeight="1">
      <c r="A49" s="4" t="s">
        <v>499</v>
      </c>
      <c r="B49" s="4">
        <v>43</v>
      </c>
      <c r="C49" s="4">
        <v>2</v>
      </c>
      <c r="D49" s="4">
        <v>36</v>
      </c>
      <c r="E49" s="4">
        <v>1</v>
      </c>
      <c r="F49" s="4">
        <v>7</v>
      </c>
      <c r="G49" s="470">
        <f t="shared" si="0"/>
        <v>86</v>
      </c>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row>
    <row r="50" spans="1:69" ht="13.5" customHeight="1">
      <c r="A50" s="4" t="s">
        <v>416</v>
      </c>
      <c r="B50" s="4">
        <v>47</v>
      </c>
      <c r="C50" s="4">
        <v>1</v>
      </c>
      <c r="D50" s="4">
        <v>6</v>
      </c>
      <c r="E50" s="4"/>
      <c r="F50" s="4"/>
      <c r="G50" s="470">
        <f t="shared" si="0"/>
        <v>53</v>
      </c>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row>
    <row r="51" spans="1:69" s="122" customFormat="1" ht="13.5" customHeight="1">
      <c r="A51" s="4" t="s">
        <v>417</v>
      </c>
      <c r="B51" s="4">
        <v>56.5</v>
      </c>
      <c r="C51" s="4">
        <v>2</v>
      </c>
      <c r="D51" s="4">
        <v>86</v>
      </c>
      <c r="E51" s="4"/>
      <c r="F51" s="4"/>
      <c r="G51" s="470">
        <f t="shared" si="0"/>
        <v>142.5</v>
      </c>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row>
    <row r="52" spans="1:69" s="122" customFormat="1" ht="13.5" customHeight="1">
      <c r="A52" s="4" t="s">
        <v>201</v>
      </c>
      <c r="B52" s="4">
        <v>66</v>
      </c>
      <c r="C52" s="4">
        <v>3</v>
      </c>
      <c r="D52" s="4">
        <v>115</v>
      </c>
      <c r="E52" s="4"/>
      <c r="F52" s="4"/>
      <c r="G52" s="470">
        <f t="shared" si="0"/>
        <v>181</v>
      </c>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row>
    <row r="53" spans="1:69" ht="13.5" customHeight="1">
      <c r="A53" s="4" t="s">
        <v>501</v>
      </c>
      <c r="B53" s="4">
        <v>29.5</v>
      </c>
      <c r="C53" s="4">
        <v>1</v>
      </c>
      <c r="D53" s="4">
        <v>21</v>
      </c>
      <c r="E53" s="4"/>
      <c r="F53" s="4"/>
      <c r="G53" s="470">
        <f t="shared" si="0"/>
        <v>50.5</v>
      </c>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row>
    <row r="54" spans="1:69" ht="12.75" customHeight="1">
      <c r="A54" s="4" t="s">
        <v>420</v>
      </c>
      <c r="B54" s="4">
        <v>55</v>
      </c>
      <c r="C54" s="4">
        <v>9</v>
      </c>
      <c r="D54" s="4">
        <v>375</v>
      </c>
      <c r="E54" s="4">
        <v>1</v>
      </c>
      <c r="F54" s="4">
        <v>19.25</v>
      </c>
      <c r="G54" s="470">
        <f t="shared" si="0"/>
        <v>449.25</v>
      </c>
    </row>
    <row r="55" spans="1:69" ht="13.5" customHeight="1">
      <c r="A55" s="4" t="s">
        <v>421</v>
      </c>
      <c r="B55" s="4">
        <v>59</v>
      </c>
      <c r="C55" s="4">
        <v>1</v>
      </c>
      <c r="D55" s="4">
        <v>22.5</v>
      </c>
      <c r="E55" s="4"/>
      <c r="F55" s="4"/>
      <c r="G55" s="470">
        <f t="shared" si="0"/>
        <v>81.5</v>
      </c>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row>
    <row r="56" spans="1:69" ht="13.5" customHeight="1">
      <c r="A56" s="4" t="s">
        <v>502</v>
      </c>
      <c r="B56" s="4">
        <v>40</v>
      </c>
      <c r="C56" s="4"/>
      <c r="D56" s="4"/>
      <c r="E56" s="4"/>
      <c r="F56" s="4"/>
      <c r="G56" s="470">
        <f t="shared" si="0"/>
        <v>40</v>
      </c>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row>
    <row r="57" spans="1:69" ht="13.5" customHeight="1">
      <c r="A57" s="4" t="s">
        <v>422</v>
      </c>
      <c r="B57" s="4">
        <v>65</v>
      </c>
      <c r="C57" s="4">
        <v>1</v>
      </c>
      <c r="D57" s="4">
        <v>57.5</v>
      </c>
      <c r="E57" s="4"/>
      <c r="F57" s="4"/>
      <c r="G57" s="470">
        <f t="shared" si="0"/>
        <v>122.5</v>
      </c>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row>
    <row r="58" spans="1:69" ht="13.5" customHeight="1">
      <c r="A58" s="4" t="s">
        <v>504</v>
      </c>
      <c r="B58" s="4">
        <v>48</v>
      </c>
      <c r="C58" s="4">
        <v>2</v>
      </c>
      <c r="D58" s="4">
        <v>50</v>
      </c>
      <c r="E58" s="4"/>
      <c r="F58" s="4"/>
      <c r="G58" s="470">
        <f t="shared" si="0"/>
        <v>98</v>
      </c>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row>
    <row r="59" spans="1:69" ht="12.95" customHeight="1">
      <c r="A59" s="4" t="s">
        <v>423</v>
      </c>
      <c r="B59" s="4">
        <v>63</v>
      </c>
      <c r="C59" s="4">
        <v>4</v>
      </c>
      <c r="D59" s="4">
        <v>173</v>
      </c>
      <c r="E59" s="4"/>
      <c r="F59" s="4"/>
      <c r="G59" s="470">
        <f t="shared" si="0"/>
        <v>236</v>
      </c>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row>
    <row r="60" spans="1:69" ht="12.95" customHeight="1">
      <c r="B60" s="154"/>
      <c r="C60" s="154"/>
      <c r="D60" s="154"/>
      <c r="E60" s="154"/>
      <c r="F60" s="154"/>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row>
    <row r="61" spans="1:69" ht="12.95" customHeight="1">
      <c r="B61" s="154"/>
      <c r="C61" s="154"/>
      <c r="D61" s="154"/>
      <c r="E61" s="154"/>
      <c r="F61" s="154"/>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row>
    <row r="62" spans="1:69" ht="12.95" customHeight="1">
      <c r="B62" s="154"/>
      <c r="C62" s="154"/>
      <c r="D62" s="154"/>
      <c r="E62" s="154"/>
      <c r="F62" s="154"/>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row>
    <row r="63" spans="1:69" ht="12.95" customHeight="1">
      <c r="B63" s="154"/>
      <c r="C63" s="154"/>
      <c r="D63" s="154"/>
      <c r="E63" s="154"/>
      <c r="F63" s="154"/>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row>
    <row r="64" spans="1:69" ht="12.95" customHeight="1">
      <c r="B64" s="154"/>
      <c r="C64" s="154"/>
      <c r="D64" s="154"/>
      <c r="E64" s="154"/>
      <c r="F64" s="154"/>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row>
    <row r="65" spans="2:69" ht="12.95" customHeight="1">
      <c r="B65" s="154"/>
      <c r="C65" s="154"/>
      <c r="D65" s="154"/>
      <c r="E65" s="154"/>
      <c r="F65" s="154"/>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row>
    <row r="66" spans="2:69" ht="12.95" customHeight="1">
      <c r="B66" s="154"/>
      <c r="C66" s="154"/>
      <c r="D66" s="154"/>
      <c r="E66" s="154"/>
      <c r="F66" s="154"/>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row>
    <row r="67" spans="2:69" ht="12.95" customHeight="1">
      <c r="B67" s="154"/>
      <c r="C67" s="154"/>
      <c r="D67" s="154"/>
      <c r="E67" s="154"/>
      <c r="F67" s="154"/>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row>
    <row r="68" spans="2:69" ht="12.95" customHeight="1">
      <c r="B68" s="154"/>
      <c r="C68" s="154"/>
      <c r="D68" s="154"/>
      <c r="E68" s="154"/>
      <c r="F68" s="154"/>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row>
    <row r="69" spans="2:69" ht="12.95" customHeight="1">
      <c r="B69" s="154"/>
      <c r="C69" s="154"/>
      <c r="D69" s="154"/>
      <c r="E69" s="154"/>
      <c r="F69" s="154"/>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row>
    <row r="70" spans="2:69" ht="12.95" customHeight="1">
      <c r="B70" s="154"/>
      <c r="C70" s="154"/>
      <c r="D70" s="154"/>
      <c r="E70" s="154"/>
      <c r="F70" s="154"/>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row>
    <row r="71" spans="2:69" ht="12.95" customHeight="1">
      <c r="B71" s="154"/>
      <c r="C71" s="154"/>
      <c r="D71" s="154"/>
      <c r="E71" s="154"/>
      <c r="F71" s="154"/>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row>
    <row r="72" spans="2:69" ht="12.95" customHeight="1">
      <c r="B72" s="154"/>
      <c r="C72" s="154"/>
      <c r="D72" s="154"/>
      <c r="E72" s="154"/>
      <c r="F72" s="154"/>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row>
    <row r="73" spans="2:69" ht="12.95" customHeight="1">
      <c r="B73" s="154"/>
      <c r="C73" s="154"/>
      <c r="D73" s="154"/>
      <c r="E73" s="154"/>
      <c r="F73" s="154"/>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row>
    <row r="74" spans="2:69" ht="12.95" customHeight="1">
      <c r="B74" s="154"/>
      <c r="C74" s="154"/>
      <c r="D74" s="154"/>
      <c r="E74" s="154"/>
      <c r="F74" s="154"/>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row>
    <row r="75" spans="2:69" ht="12.95" customHeight="1">
      <c r="B75" s="154"/>
      <c r="C75" s="154"/>
      <c r="D75" s="154"/>
      <c r="E75" s="154"/>
      <c r="F75" s="154"/>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row>
    <row r="76" spans="2:69" ht="12.95" customHeight="1">
      <c r="B76" s="154"/>
      <c r="C76" s="154"/>
      <c r="D76" s="154"/>
      <c r="E76" s="154"/>
      <c r="F76" s="154"/>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row>
    <row r="77" spans="2:69" ht="12.75" customHeight="1">
      <c r="B77" s="154"/>
      <c r="C77" s="154"/>
      <c r="D77" s="154"/>
      <c r="E77" s="154"/>
      <c r="F77" s="154"/>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row>
    <row r="78" spans="2:69" ht="12.75" customHeight="1">
      <c r="B78" s="154"/>
      <c r="C78" s="154"/>
      <c r="D78" s="154"/>
      <c r="E78" s="154"/>
      <c r="F78" s="154"/>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row>
    <row r="79" spans="2:69" ht="12.75" customHeight="1">
      <c r="B79" s="154"/>
      <c r="C79" s="154"/>
      <c r="D79" s="154"/>
      <c r="E79" s="154"/>
      <c r="F79" s="154"/>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row>
    <row r="80" spans="2:69" ht="12.75" customHeight="1">
      <c r="B80" s="154"/>
      <c r="C80" s="154"/>
      <c r="D80" s="154"/>
      <c r="E80" s="154"/>
      <c r="F80" s="154"/>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row>
    <row r="81" spans="2:69" ht="12.75" customHeight="1">
      <c r="B81" s="154"/>
      <c r="C81" s="154"/>
      <c r="D81" s="154"/>
      <c r="E81" s="154"/>
      <c r="F81" s="154"/>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row>
    <row r="82" spans="2:69" ht="12.75" customHeight="1">
      <c r="B82" s="154"/>
      <c r="C82" s="154"/>
      <c r="D82" s="154"/>
      <c r="E82" s="154"/>
      <c r="F82" s="154"/>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row>
    <row r="83" spans="2:69" ht="12.75" customHeight="1">
      <c r="B83" s="154"/>
      <c r="C83" s="154"/>
      <c r="D83" s="154"/>
      <c r="E83" s="154"/>
      <c r="F83" s="154"/>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row>
    <row r="84" spans="2:69" ht="12.75" customHeight="1">
      <c r="B84" s="154"/>
      <c r="C84" s="154"/>
      <c r="D84" s="154"/>
      <c r="E84" s="154"/>
      <c r="F84" s="154"/>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row>
    <row r="85" spans="2:69" ht="12.75" customHeight="1">
      <c r="B85" s="154"/>
      <c r="C85" s="154"/>
      <c r="D85" s="154"/>
      <c r="E85" s="154"/>
      <c r="F85" s="154"/>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row>
    <row r="86" spans="2:69" ht="12.75" customHeight="1">
      <c r="B86" s="154"/>
      <c r="C86" s="154"/>
      <c r="D86" s="154"/>
      <c r="E86" s="154"/>
      <c r="F86" s="154"/>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row>
    <row r="87" spans="2:69" ht="12.75" customHeight="1">
      <c r="B87" s="154"/>
      <c r="C87" s="154"/>
      <c r="D87" s="154"/>
      <c r="E87" s="154"/>
      <c r="F87" s="154"/>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row>
    <row r="88" spans="2:69" ht="12.75" customHeight="1">
      <c r="B88" s="154"/>
      <c r="C88" s="154"/>
      <c r="D88" s="154"/>
      <c r="E88" s="154"/>
      <c r="F88" s="154"/>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row>
    <row r="89" spans="2:69" ht="12.75" customHeight="1">
      <c r="B89" s="154"/>
      <c r="C89" s="154"/>
      <c r="D89" s="154"/>
      <c r="E89" s="154"/>
      <c r="F89" s="154"/>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row>
    <row r="90" spans="2:69" ht="12.75" customHeight="1">
      <c r="B90" s="154"/>
      <c r="C90" s="154"/>
      <c r="D90" s="154"/>
      <c r="E90" s="154"/>
      <c r="F90" s="154"/>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row>
    <row r="91" spans="2:69" ht="12.75" customHeight="1">
      <c r="B91" s="154"/>
      <c r="C91" s="154"/>
      <c r="D91" s="154"/>
      <c r="E91" s="154"/>
      <c r="F91" s="154"/>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row>
    <row r="92" spans="2:69" ht="12.75" customHeight="1">
      <c r="B92" s="154"/>
      <c r="C92" s="154"/>
      <c r="D92" s="154"/>
      <c r="E92" s="154"/>
      <c r="F92" s="154"/>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row>
    <row r="93" spans="2:69" ht="12.75" customHeight="1">
      <c r="B93" s="154"/>
      <c r="C93" s="154"/>
      <c r="D93" s="154"/>
      <c r="E93" s="154"/>
      <c r="F93" s="154"/>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row>
    <row r="94" spans="2:69" ht="12.75" customHeight="1">
      <c r="B94" s="154"/>
      <c r="C94" s="154"/>
      <c r="D94" s="154"/>
      <c r="E94" s="154"/>
      <c r="F94" s="154"/>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row>
    <row r="95" spans="2:69" ht="12.75" customHeight="1">
      <c r="B95" s="154"/>
      <c r="C95" s="154"/>
      <c r="D95" s="154"/>
      <c r="E95" s="154"/>
      <c r="F95" s="154"/>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row>
    <row r="96" spans="2:69" ht="12.75" customHeight="1">
      <c r="B96" s="154"/>
      <c r="C96" s="154"/>
      <c r="D96" s="154"/>
      <c r="E96" s="154"/>
      <c r="F96" s="154"/>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row>
    <row r="97" spans="1:69" ht="12.75" customHeight="1">
      <c r="B97" s="154"/>
      <c r="C97" s="154"/>
      <c r="D97" s="154"/>
      <c r="E97" s="154"/>
      <c r="F97" s="154"/>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row>
    <row r="98" spans="1:69" ht="12.75" customHeight="1">
      <c r="B98" s="154"/>
      <c r="C98" s="154"/>
      <c r="D98" s="154"/>
      <c r="E98" s="154"/>
      <c r="F98" s="154"/>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row>
    <row r="99" spans="1:69" ht="12.75" customHeight="1">
      <c r="B99" s="154"/>
      <c r="C99" s="154"/>
      <c r="D99" s="154"/>
      <c r="E99" s="154"/>
      <c r="F99" s="154"/>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row>
    <row r="100" spans="1:69" ht="12.75" customHeight="1">
      <c r="B100" s="154"/>
      <c r="C100" s="154"/>
      <c r="D100" s="154"/>
      <c r="E100" s="154"/>
      <c r="F100" s="154"/>
      <c r="G100" s="431"/>
      <c r="H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row>
    <row r="101" spans="1:69" ht="12.75" customHeight="1">
      <c r="B101" s="154"/>
      <c r="C101" s="154"/>
      <c r="D101" s="154"/>
      <c r="E101" s="154"/>
      <c r="F101" s="154"/>
      <c r="G101" s="431"/>
      <c r="H101" s="84"/>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row>
    <row r="102" spans="1:69" ht="12.75" customHeight="1">
      <c r="B102" s="154"/>
      <c r="C102" s="154"/>
      <c r="D102" s="154"/>
      <c r="E102" s="154"/>
      <c r="F102" s="154"/>
      <c r="G102" s="431"/>
      <c r="H102" s="84"/>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row>
    <row r="103" spans="1:69" ht="12.75" customHeight="1">
      <c r="B103" s="124"/>
      <c r="C103" s="124"/>
      <c r="D103" s="124"/>
      <c r="E103" s="124"/>
      <c r="F103" s="124"/>
      <c r="G103" s="471"/>
      <c r="H103" s="128"/>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row>
    <row r="104" spans="1:69" ht="12.75" customHeight="1">
      <c r="B104" s="124"/>
      <c r="C104" s="124"/>
      <c r="D104" s="124"/>
      <c r="E104" s="124"/>
      <c r="F104" s="124"/>
      <c r="G104" s="471"/>
      <c r="H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row>
    <row r="105" spans="1:69" ht="12.75" customHeight="1">
      <c r="B105" s="124"/>
      <c r="C105" s="124"/>
      <c r="D105" s="124"/>
      <c r="E105" s="124"/>
      <c r="F105" s="124"/>
      <c r="G105" s="471"/>
      <c r="H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row>
    <row r="106" spans="1:69" ht="12.75" customHeight="1">
      <c r="B106" s="432"/>
      <c r="C106" s="432"/>
      <c r="D106" s="432"/>
      <c r="E106" s="432"/>
      <c r="F106" s="432"/>
      <c r="G106" s="431"/>
      <c r="H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row>
    <row r="107" spans="1:69" ht="12.75" customHeight="1">
      <c r="G107" s="431"/>
      <c r="H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row>
    <row r="108" spans="1:69" ht="12.75" customHeight="1">
      <c r="G108" s="431"/>
      <c r="H108" s="26"/>
      <c r="I108" s="149"/>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row>
    <row r="109" spans="1:69" ht="12.75" customHeight="1">
      <c r="G109" s="431"/>
      <c r="H109" s="26"/>
      <c r="I109" s="149"/>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row>
    <row r="110" spans="1:69" ht="12.75" customHeight="1">
      <c r="A110" s="63"/>
      <c r="G110" s="431"/>
      <c r="H110" s="26"/>
      <c r="I110" s="149"/>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row>
    <row r="111" spans="1:69" ht="12.75" customHeight="1">
      <c r="A111" s="63"/>
      <c r="G111" s="431"/>
      <c r="H111" s="26"/>
      <c r="I111" s="149"/>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row>
    <row r="112" spans="1:69" ht="12.75" customHeight="1">
      <c r="G112" s="431"/>
      <c r="H112" s="26"/>
      <c r="I112" s="149"/>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row>
    <row r="113" spans="7:69" ht="12.75" customHeight="1">
      <c r="G113" s="431"/>
      <c r="H113" s="26"/>
      <c r="I113" s="149"/>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row>
    <row r="114" spans="7:69" ht="12.75" customHeight="1">
      <c r="G114" s="431"/>
      <c r="H114" s="26"/>
      <c r="I114" s="149"/>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row>
    <row r="115" spans="7:69" ht="12.75" customHeight="1">
      <c r="G115" s="431"/>
      <c r="H115" s="26"/>
      <c r="I115" s="149"/>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row>
    <row r="116" spans="7:69" ht="12.75" customHeight="1">
      <c r="G116" s="431"/>
      <c r="H116" s="26"/>
      <c r="I116" s="149"/>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row>
    <row r="117" spans="7:69" ht="12.75" customHeight="1">
      <c r="G117" s="431"/>
      <c r="H117" s="26"/>
      <c r="I117" s="149"/>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row>
    <row r="118" spans="7:69" ht="12.75" customHeight="1">
      <c r="G118" s="431"/>
      <c r="H118" s="26"/>
      <c r="I118" s="149"/>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row>
    <row r="119" spans="7:69" ht="12.75" customHeight="1">
      <c r="G119" s="431"/>
      <c r="H119" s="26"/>
      <c r="I119" s="149"/>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row>
    <row r="120" spans="7:69" ht="12.75" customHeight="1">
      <c r="G120" s="431"/>
      <c r="H120" s="26"/>
      <c r="I120" s="149"/>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row>
    <row r="121" spans="7:69" ht="12.75" customHeight="1">
      <c r="G121" s="431"/>
      <c r="H121" s="26"/>
      <c r="I121" s="149"/>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row>
    <row r="122" spans="7:69" ht="12.75" customHeight="1">
      <c r="G122" s="431"/>
      <c r="H122" s="26"/>
      <c r="I122" s="149"/>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row>
    <row r="123" spans="7:69" ht="12.75" customHeight="1">
      <c r="G123" s="431"/>
      <c r="H123" s="26"/>
      <c r="I123" s="149"/>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row>
    <row r="124" spans="7:69" ht="12.75" customHeight="1">
      <c r="G124" s="431"/>
      <c r="H124" s="26"/>
      <c r="I124" s="149"/>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row>
    <row r="125" spans="7:69" ht="12.75" customHeight="1">
      <c r="G125" s="431"/>
      <c r="H125" s="26"/>
      <c r="I125" s="149"/>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row>
    <row r="126" spans="7:69" ht="12.75" customHeight="1">
      <c r="G126" s="431"/>
      <c r="H126" s="26"/>
      <c r="I126" s="149"/>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row>
    <row r="127" spans="7:69" ht="12.75" customHeight="1">
      <c r="G127" s="431"/>
      <c r="H127" s="26"/>
      <c r="I127" s="149"/>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row>
    <row r="128" spans="7:69" ht="12.75" customHeight="1">
      <c r="G128" s="431"/>
      <c r="H128" s="26"/>
      <c r="I128" s="149"/>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row>
    <row r="129" spans="7:69" ht="12.75" customHeight="1">
      <c r="G129" s="431"/>
      <c r="H129" s="26"/>
      <c r="I129" s="149"/>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row>
    <row r="130" spans="7:69" ht="12.75" customHeight="1">
      <c r="G130" s="431"/>
      <c r="H130" s="26"/>
      <c r="I130" s="149"/>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row>
    <row r="131" spans="7:69" ht="12.75" customHeight="1">
      <c r="G131" s="431"/>
      <c r="H131" s="26"/>
      <c r="I131" s="149"/>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row>
    <row r="132" spans="7:69" ht="12.75" customHeight="1">
      <c r="G132" s="431"/>
      <c r="H132" s="26"/>
      <c r="I132" s="149"/>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row>
    <row r="133" spans="7:69" ht="12.75" customHeight="1">
      <c r="G133" s="431"/>
      <c r="H133" s="26"/>
      <c r="I133" s="149"/>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row>
    <row r="134" spans="7:69" ht="12.75" customHeight="1">
      <c r="G134" s="431"/>
      <c r="H134" s="26"/>
      <c r="I134" s="149"/>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row>
    <row r="135" spans="7:69" ht="12.75" customHeight="1">
      <c r="G135" s="431"/>
      <c r="H135" s="26"/>
      <c r="I135" s="149"/>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row>
    <row r="136" spans="7:69" ht="12.75" customHeight="1">
      <c r="G136" s="431"/>
      <c r="H136" s="26"/>
      <c r="I136" s="149"/>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row>
    <row r="137" spans="7:69" ht="12.75" customHeight="1">
      <c r="G137" s="431"/>
      <c r="H137" s="26"/>
      <c r="I137" s="149"/>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row>
    <row r="138" spans="7:69" ht="12.75" customHeight="1">
      <c r="G138" s="431"/>
      <c r="H138" s="26"/>
      <c r="I138" s="149"/>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row>
    <row r="139" spans="7:69" ht="12.75" customHeight="1">
      <c r="G139" s="431"/>
      <c r="H139" s="26"/>
      <c r="I139" s="149"/>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row>
    <row r="140" spans="7:69" ht="12.75" customHeight="1">
      <c r="G140" s="431"/>
      <c r="H140" s="26"/>
      <c r="I140" s="149"/>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row>
    <row r="141" spans="7:69" ht="12.75" customHeight="1">
      <c r="G141" s="431"/>
      <c r="H141" s="26"/>
      <c r="I141" s="149"/>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row>
    <row r="142" spans="7:69" ht="12.75" customHeight="1">
      <c r="G142" s="431"/>
      <c r="H142" s="26"/>
      <c r="I142" s="149"/>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row>
    <row r="143" spans="7:69" ht="12.75" customHeight="1">
      <c r="G143" s="431"/>
      <c r="H143" s="26"/>
      <c r="I143" s="149"/>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row>
    <row r="144" spans="7:69" ht="12.75" customHeight="1">
      <c r="G144" s="431"/>
      <c r="H144" s="26"/>
      <c r="I144" s="149"/>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row>
    <row r="145" spans="7:69" ht="12.75" customHeight="1">
      <c r="G145" s="431"/>
      <c r="H145" s="26"/>
      <c r="I145" s="149"/>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row>
    <row r="146" spans="7:69" ht="12.75" customHeight="1">
      <c r="G146" s="431"/>
      <c r="H146" s="26"/>
      <c r="I146" s="149"/>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row>
    <row r="147" spans="7:69" ht="12.75" customHeight="1">
      <c r="G147" s="431"/>
      <c r="H147" s="26"/>
      <c r="I147" s="149"/>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row>
    <row r="148" spans="7:69" ht="12.75" customHeight="1">
      <c r="G148" s="431"/>
      <c r="H148" s="26"/>
      <c r="I148" s="149"/>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row>
    <row r="149" spans="7:69" ht="12.75" customHeight="1">
      <c r="G149" s="431"/>
      <c r="H149" s="26"/>
      <c r="I149" s="149"/>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row>
    <row r="150" spans="7:69" ht="12.75" customHeight="1">
      <c r="G150" s="431"/>
      <c r="H150" s="26"/>
      <c r="I150" s="149"/>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row>
    <row r="151" spans="7:69" ht="12.75" customHeight="1">
      <c r="G151" s="431"/>
      <c r="H151" s="26"/>
      <c r="I151" s="149"/>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row>
    <row r="152" spans="7:69" ht="12.75" customHeight="1">
      <c r="G152" s="431"/>
      <c r="H152" s="26"/>
      <c r="I152" s="149"/>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row>
    <row r="153" spans="7:69" ht="12.75" customHeight="1">
      <c r="G153" s="431"/>
      <c r="H153" s="26"/>
      <c r="I153" s="149"/>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row>
    <row r="154" spans="7:69" ht="12.75" customHeight="1">
      <c r="G154" s="431"/>
      <c r="H154" s="26"/>
      <c r="I154" s="149"/>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row>
    <row r="155" spans="7:69" ht="12.75" customHeight="1">
      <c r="G155" s="431"/>
      <c r="H155" s="26"/>
      <c r="I155" s="149"/>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row>
    <row r="156" spans="7:69" ht="12.75" customHeight="1">
      <c r="G156" s="431"/>
      <c r="H156" s="26"/>
      <c r="I156" s="149"/>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row>
    <row r="157" spans="7:69" ht="12.75" customHeight="1">
      <c r="G157" s="431"/>
      <c r="H157" s="26"/>
      <c r="I157" s="149"/>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row>
    <row r="158" spans="7:69" ht="12.75" customHeight="1">
      <c r="G158" s="431"/>
      <c r="H158" s="26"/>
      <c r="I158" s="149"/>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row>
    <row r="159" spans="7:69" ht="12.75" customHeight="1">
      <c r="G159" s="431"/>
      <c r="H159" s="26"/>
      <c r="I159" s="149"/>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row>
    <row r="160" spans="7:69" ht="12.75" customHeight="1">
      <c r="G160" s="431"/>
      <c r="H160" s="26"/>
      <c r="I160" s="149"/>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row>
    <row r="161" spans="7:69" ht="12.75" customHeight="1">
      <c r="G161" s="431"/>
      <c r="H161" s="26"/>
      <c r="I161" s="149"/>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row>
    <row r="162" spans="7:69" ht="12.75" customHeight="1">
      <c r="G162" s="431"/>
      <c r="H162" s="26"/>
      <c r="I162" s="149"/>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row>
    <row r="163" spans="7:69" ht="12.75" customHeight="1">
      <c r="G163" s="431"/>
      <c r="H163" s="26"/>
      <c r="I163" s="149"/>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row>
    <row r="164" spans="7:69" ht="12.75" customHeight="1">
      <c r="G164" s="431"/>
      <c r="H164" s="26"/>
      <c r="I164" s="149"/>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row>
    <row r="165" spans="7:69" ht="12.75" customHeight="1">
      <c r="G165" s="431"/>
      <c r="H165" s="26"/>
      <c r="I165" s="149"/>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row>
    <row r="166" spans="7:69" ht="12.75" customHeight="1">
      <c r="G166" s="431"/>
      <c r="H166" s="26"/>
      <c r="I166" s="149"/>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row>
    <row r="167" spans="7:69" ht="12.75" customHeight="1">
      <c r="G167" s="431"/>
      <c r="H167" s="26"/>
      <c r="I167" s="149"/>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row>
    <row r="168" spans="7:69" ht="12.75" customHeight="1">
      <c r="G168" s="431"/>
      <c r="H168" s="26"/>
      <c r="I168" s="149"/>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row>
    <row r="169" spans="7:69" ht="12.75" customHeight="1">
      <c r="G169" s="431"/>
      <c r="H169" s="26"/>
      <c r="I169" s="149"/>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row>
    <row r="170" spans="7:69" ht="12.75" customHeight="1">
      <c r="G170" s="431"/>
      <c r="H170" s="26"/>
      <c r="I170" s="149"/>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row>
    <row r="171" spans="7:69" ht="12.75" customHeight="1">
      <c r="G171" s="431"/>
      <c r="H171" s="26"/>
      <c r="I171" s="149"/>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row>
    <row r="172" spans="7:69" ht="12.75" customHeight="1">
      <c r="G172" s="431"/>
      <c r="H172" s="26"/>
      <c r="I172" s="149"/>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row>
    <row r="173" spans="7:69" ht="12.75" customHeight="1">
      <c r="G173" s="431"/>
      <c r="H173" s="26"/>
      <c r="I173" s="149"/>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row>
    <row r="174" spans="7:69" ht="12.75" customHeight="1">
      <c r="G174" s="431"/>
      <c r="H174" s="26"/>
      <c r="I174" s="149"/>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row>
    <row r="175" spans="7:69" ht="12.75" customHeight="1">
      <c r="G175" s="431"/>
      <c r="H175" s="26"/>
      <c r="I175" s="149"/>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row>
    <row r="176" spans="7:69" ht="12.75" customHeight="1">
      <c r="G176" s="431"/>
      <c r="H176" s="26"/>
      <c r="I176" s="149"/>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row>
    <row r="177" spans="7:69" ht="12.75" customHeight="1">
      <c r="G177" s="431"/>
      <c r="H177" s="26"/>
      <c r="I177" s="149"/>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row>
    <row r="178" spans="7:69" ht="12.75" customHeight="1">
      <c r="G178" s="431"/>
      <c r="H178" s="26"/>
      <c r="I178" s="149"/>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row>
    <row r="179" spans="7:69" ht="12.75" customHeight="1">
      <c r="G179" s="431"/>
      <c r="H179" s="26"/>
      <c r="I179" s="149"/>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row>
    <row r="180" spans="7:69" ht="12.75" customHeight="1">
      <c r="G180" s="431"/>
      <c r="H180" s="26"/>
      <c r="I180" s="149"/>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row>
    <row r="181" spans="7:69" ht="12.75" customHeight="1">
      <c r="G181" s="431"/>
      <c r="H181" s="26"/>
      <c r="I181" s="149"/>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row>
    <row r="182" spans="7:69" ht="12.75" customHeight="1">
      <c r="G182" s="431"/>
      <c r="H182" s="26"/>
      <c r="I182" s="149"/>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row>
    <row r="183" spans="7:69" ht="12.75" customHeight="1">
      <c r="G183" s="431"/>
      <c r="H183" s="26"/>
      <c r="I183" s="149"/>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row>
    <row r="184" spans="7:69" ht="12.75" customHeight="1">
      <c r="G184" s="431"/>
      <c r="H184" s="26"/>
      <c r="I184" s="149"/>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row>
    <row r="185" spans="7:69" ht="12.75" customHeight="1">
      <c r="G185" s="431"/>
      <c r="H185" s="26"/>
      <c r="I185" s="149"/>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row>
    <row r="186" spans="7:69" ht="12.75" customHeight="1">
      <c r="G186" s="431"/>
      <c r="H186" s="26"/>
      <c r="I186" s="149"/>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row>
    <row r="187" spans="7:69" ht="12.75" customHeight="1">
      <c r="G187" s="431"/>
      <c r="H187" s="26"/>
      <c r="I187" s="149"/>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row>
    <row r="188" spans="7:69" ht="12.75" customHeight="1">
      <c r="G188" s="431"/>
      <c r="H188" s="26"/>
      <c r="I188" s="149"/>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row>
    <row r="189" spans="7:69" ht="12.75" customHeight="1">
      <c r="G189" s="431"/>
      <c r="H189" s="26"/>
      <c r="I189" s="149"/>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row>
    <row r="190" spans="7:69" ht="12.75" customHeight="1">
      <c r="G190" s="431"/>
      <c r="H190" s="26"/>
      <c r="I190" s="149"/>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row>
    <row r="191" spans="7:69" ht="12.75" customHeight="1">
      <c r="G191" s="431"/>
      <c r="H191" s="26"/>
      <c r="I191" s="149"/>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row>
    <row r="192" spans="7:69" ht="12.75" customHeight="1">
      <c r="G192" s="431"/>
      <c r="H192" s="26"/>
      <c r="I192" s="149"/>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row>
    <row r="193" spans="7:69" ht="12.75" customHeight="1">
      <c r="G193" s="431"/>
      <c r="H193" s="26"/>
      <c r="I193" s="149"/>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row>
    <row r="194" spans="7:69" ht="12.75" customHeight="1">
      <c r="G194" s="431"/>
      <c r="H194" s="26"/>
      <c r="I194" s="149"/>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row>
    <row r="195" spans="7:69" ht="12.75" customHeight="1">
      <c r="G195" s="431"/>
      <c r="H195" s="26"/>
      <c r="I195" s="149"/>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row>
    <row r="196" spans="7:69" ht="12.75" customHeight="1">
      <c r="G196" s="431"/>
      <c r="H196" s="26"/>
      <c r="I196" s="149"/>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row>
    <row r="197" spans="7:69" ht="12.75" customHeight="1">
      <c r="G197" s="431"/>
      <c r="H197" s="26"/>
      <c r="I197" s="149"/>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row>
    <row r="198" spans="7:69" ht="12.75" customHeight="1">
      <c r="G198" s="431"/>
      <c r="H198" s="26"/>
      <c r="I198" s="149"/>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row>
    <row r="199" spans="7:69" ht="12.75" customHeight="1">
      <c r="G199" s="431"/>
      <c r="H199" s="26"/>
      <c r="I199" s="149"/>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row>
    <row r="200" spans="7:69" ht="12.75" customHeight="1">
      <c r="G200" s="431"/>
      <c r="H200" s="26"/>
      <c r="I200" s="149"/>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row>
    <row r="201" spans="7:69" ht="12.75" customHeight="1">
      <c r="G201" s="431"/>
      <c r="H201" s="26"/>
      <c r="I201" s="149"/>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row>
    <row r="202" spans="7:69" ht="12.75" customHeight="1">
      <c r="G202" s="431"/>
      <c r="H202" s="26"/>
      <c r="I202" s="149"/>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row>
    <row r="203" spans="7:69" ht="12.75" customHeight="1">
      <c r="G203" s="431"/>
      <c r="H203" s="26"/>
      <c r="I203" s="149"/>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row>
    <row r="204" spans="7:69" ht="12.75" customHeight="1">
      <c r="G204" s="431"/>
      <c r="H204" s="26"/>
      <c r="I204" s="149"/>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row>
    <row r="205" spans="7:69" ht="12.75" customHeight="1">
      <c r="G205" s="431"/>
      <c r="H205" s="26"/>
      <c r="I205" s="149"/>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row>
    <row r="206" spans="7:69" ht="12.75" customHeight="1">
      <c r="G206" s="431"/>
      <c r="H206" s="26"/>
      <c r="I206" s="149"/>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row>
    <row r="207" spans="7:69" ht="12.75" customHeight="1">
      <c r="G207" s="431"/>
      <c r="H207" s="26"/>
      <c r="I207" s="149"/>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row>
    <row r="208" spans="7:69" ht="12.75" customHeight="1">
      <c r="G208" s="431"/>
      <c r="H208" s="26"/>
      <c r="I208" s="149"/>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row>
    <row r="209" spans="7:69" ht="12.75" customHeight="1">
      <c r="G209" s="431"/>
      <c r="H209" s="26"/>
      <c r="I209" s="149"/>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row>
    <row r="210" spans="7:69" ht="12.75" customHeight="1">
      <c r="G210" s="431"/>
      <c r="H210" s="26"/>
      <c r="I210" s="149"/>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row>
    <row r="211" spans="7:69" ht="12.75" customHeight="1">
      <c r="G211" s="431"/>
      <c r="H211" s="26"/>
      <c r="I211" s="149"/>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row>
    <row r="212" spans="7:69" ht="12.75" customHeight="1">
      <c r="G212" s="431"/>
      <c r="H212" s="26"/>
      <c r="I212" s="149"/>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row>
    <row r="213" spans="7:69" ht="12.75" customHeight="1">
      <c r="G213" s="431"/>
      <c r="H213" s="26"/>
      <c r="I213" s="149"/>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row>
    <row r="214" spans="7:69" ht="12.75" customHeight="1">
      <c r="G214" s="431"/>
      <c r="H214" s="26"/>
      <c r="I214" s="149"/>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row>
    <row r="215" spans="7:69" ht="12.75" customHeight="1">
      <c r="G215" s="431"/>
      <c r="H215" s="26"/>
      <c r="I215" s="149"/>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row>
    <row r="216" spans="7:69" ht="12.75" customHeight="1">
      <c r="G216" s="431"/>
      <c r="H216" s="26"/>
      <c r="I216" s="149"/>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row>
    <row r="217" spans="7:69" ht="12.75" customHeight="1">
      <c r="G217" s="431"/>
      <c r="H217" s="26"/>
      <c r="I217" s="149"/>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row>
    <row r="218" spans="7:69" ht="12.75" customHeight="1">
      <c r="G218" s="431"/>
      <c r="H218" s="26"/>
      <c r="I218" s="149"/>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row>
    <row r="219" spans="7:69" ht="12.75" customHeight="1">
      <c r="G219" s="431"/>
      <c r="H219" s="26"/>
      <c r="I219" s="149"/>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row>
    <row r="220" spans="7:69" ht="12.75" customHeight="1">
      <c r="G220" s="431"/>
      <c r="H220" s="26"/>
      <c r="I220" s="149"/>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row>
    <row r="221" spans="7:69" ht="12.75" customHeight="1">
      <c r="G221" s="431"/>
      <c r="H221" s="26"/>
      <c r="I221" s="149"/>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row>
    <row r="222" spans="7:69" ht="12.75" customHeight="1">
      <c r="G222" s="431"/>
      <c r="H222" s="26"/>
      <c r="I222" s="149"/>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row>
    <row r="223" spans="7:69" ht="12.75" customHeight="1">
      <c r="G223" s="431"/>
      <c r="H223" s="26"/>
      <c r="I223" s="149"/>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row>
    <row r="224" spans="7:69" ht="12.75" customHeight="1">
      <c r="G224" s="431"/>
      <c r="H224" s="26"/>
      <c r="I224" s="149"/>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row>
    <row r="225" spans="7:69" ht="12.75" customHeight="1">
      <c r="G225" s="431"/>
      <c r="H225" s="26"/>
      <c r="I225" s="149"/>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row>
    <row r="226" spans="7:69" ht="12.75" customHeight="1">
      <c r="G226" s="431"/>
      <c r="H226" s="26"/>
      <c r="I226" s="149"/>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row>
    <row r="227" spans="7:69" ht="12.75" customHeight="1">
      <c r="G227" s="431"/>
      <c r="H227" s="26"/>
      <c r="I227" s="149"/>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row>
    <row r="228" spans="7:69" ht="12.75" customHeight="1">
      <c r="G228" s="431"/>
      <c r="H228" s="26"/>
      <c r="I228" s="149"/>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row>
    <row r="229" spans="7:69" ht="12.75" customHeight="1">
      <c r="G229" s="431"/>
      <c r="H229" s="26"/>
      <c r="I229" s="149"/>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row>
    <row r="230" spans="7:69" ht="12.75" customHeight="1">
      <c r="G230" s="431"/>
      <c r="H230" s="26"/>
      <c r="I230" s="149"/>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row>
    <row r="231" spans="7:69" ht="12.75" customHeight="1">
      <c r="G231" s="431"/>
      <c r="H231" s="26"/>
      <c r="I231" s="149"/>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row>
    <row r="232" spans="7:69" ht="12.75" customHeight="1">
      <c r="G232" s="431"/>
      <c r="H232" s="26"/>
      <c r="I232" s="149"/>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row>
    <row r="233" spans="7:69" ht="12.75" customHeight="1">
      <c r="G233" s="431"/>
      <c r="H233" s="26"/>
      <c r="I233" s="149"/>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row>
    <row r="234" spans="7:69" ht="12.75" customHeight="1">
      <c r="G234" s="431"/>
      <c r="H234" s="26"/>
      <c r="I234" s="149"/>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row>
    <row r="235" spans="7:69" ht="12.75" customHeight="1">
      <c r="G235" s="431"/>
      <c r="H235" s="26"/>
      <c r="I235" s="149"/>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row>
    <row r="236" spans="7:69" ht="12.75" customHeight="1">
      <c r="G236" s="431"/>
      <c r="H236" s="26"/>
      <c r="I236" s="149"/>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row>
    <row r="237" spans="7:69" ht="12.75" customHeight="1">
      <c r="G237" s="431"/>
      <c r="H237" s="26"/>
      <c r="I237" s="149"/>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row>
    <row r="238" spans="7:69" ht="12.75" customHeight="1">
      <c r="G238" s="431"/>
      <c r="H238" s="26"/>
      <c r="I238" s="149"/>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row>
    <row r="239" spans="7:69" ht="12.75" customHeight="1">
      <c r="G239" s="431"/>
      <c r="H239" s="26"/>
      <c r="I239" s="149"/>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row>
    <row r="240" spans="7:69" ht="12.75" customHeight="1">
      <c r="G240" s="431"/>
      <c r="H240" s="26"/>
      <c r="I240" s="149"/>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row>
    <row r="241" spans="7:69" ht="12.75" customHeight="1">
      <c r="G241" s="431"/>
      <c r="H241" s="26"/>
      <c r="I241" s="149"/>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row>
    <row r="242" spans="7:69" ht="12.75" customHeight="1">
      <c r="G242" s="431"/>
      <c r="H242" s="26"/>
      <c r="I242" s="149"/>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row>
    <row r="243" spans="7:69" ht="12.75" customHeight="1">
      <c r="G243" s="431"/>
      <c r="H243" s="26"/>
      <c r="I243" s="149"/>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row>
    <row r="244" spans="7:69" ht="12.75" customHeight="1">
      <c r="G244" s="431"/>
      <c r="H244" s="26"/>
      <c r="I244" s="149"/>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row>
    <row r="245" spans="7:69" ht="12.75" customHeight="1">
      <c r="G245" s="431"/>
      <c r="H245" s="26"/>
      <c r="I245" s="149"/>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row>
    <row r="246" spans="7:69" ht="12.75" customHeight="1">
      <c r="G246" s="431"/>
      <c r="H246" s="26"/>
      <c r="I246" s="149"/>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row>
    <row r="247" spans="7:69" ht="12.75" customHeight="1">
      <c r="G247" s="431"/>
      <c r="H247" s="26"/>
      <c r="I247" s="149"/>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row>
    <row r="248" spans="7:69" ht="12.75" customHeight="1">
      <c r="G248" s="431"/>
      <c r="H248" s="26"/>
      <c r="I248" s="149"/>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row>
    <row r="249" spans="7:69" ht="12.75" customHeight="1">
      <c r="G249" s="431"/>
      <c r="H249" s="26"/>
      <c r="I249" s="149"/>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row>
    <row r="250" spans="7:69" ht="12.75" customHeight="1">
      <c r="G250" s="431"/>
      <c r="H250" s="26"/>
      <c r="I250" s="149"/>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row>
    <row r="251" spans="7:69" ht="12.75" customHeight="1">
      <c r="G251" s="431"/>
      <c r="H251" s="26"/>
      <c r="I251" s="149"/>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row>
    <row r="252" spans="7:69" ht="12.75" customHeight="1">
      <c r="G252" s="431"/>
      <c r="H252" s="26"/>
      <c r="I252" s="149"/>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row>
    <row r="253" spans="7:69" ht="12.75" customHeight="1">
      <c r="G253" s="431"/>
      <c r="H253" s="26"/>
      <c r="I253" s="149"/>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row>
    <row r="254" spans="7:69" ht="12.75" customHeight="1">
      <c r="G254" s="431"/>
      <c r="H254" s="26"/>
      <c r="I254" s="149"/>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row>
    <row r="255" spans="7:69" ht="12.75" customHeight="1">
      <c r="G255" s="431"/>
      <c r="H255" s="26"/>
      <c r="I255" s="149"/>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row>
    <row r="256" spans="7:69" ht="12.75" customHeight="1">
      <c r="G256" s="431"/>
      <c r="H256" s="26"/>
      <c r="I256" s="149"/>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row>
    <row r="257" spans="7:69" ht="12.75" customHeight="1">
      <c r="G257" s="431"/>
      <c r="H257" s="26"/>
      <c r="I257" s="149"/>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row>
    <row r="258" spans="7:69" ht="12.75" customHeight="1">
      <c r="G258" s="431"/>
      <c r="H258" s="26"/>
      <c r="I258" s="149"/>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row>
    <row r="259" spans="7:69" ht="12.75" customHeight="1">
      <c r="G259" s="431"/>
      <c r="H259" s="26"/>
      <c r="I259" s="149"/>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row>
    <row r="260" spans="7:69" ht="12.75" customHeight="1">
      <c r="G260" s="431"/>
      <c r="H260" s="26"/>
      <c r="I260" s="149"/>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row>
    <row r="261" spans="7:69" ht="12.75" customHeight="1">
      <c r="G261" s="431"/>
      <c r="H261" s="26"/>
      <c r="I261" s="149"/>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row>
    <row r="262" spans="7:69" ht="12.75" customHeight="1">
      <c r="G262" s="431"/>
      <c r="H262" s="26"/>
      <c r="I262" s="149"/>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row>
    <row r="263" spans="7:69" ht="12.75" customHeight="1">
      <c r="G263" s="431"/>
      <c r="H263" s="26"/>
      <c r="I263" s="149"/>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row>
    <row r="264" spans="7:69" ht="12.75" customHeight="1">
      <c r="G264" s="431"/>
      <c r="H264" s="26"/>
      <c r="I264" s="149"/>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row>
    <row r="265" spans="7:69" ht="12.75" customHeight="1">
      <c r="G265" s="431"/>
      <c r="H265" s="26"/>
      <c r="I265" s="149"/>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row>
    <row r="266" spans="7:69" ht="12.75" customHeight="1">
      <c r="G266" s="431"/>
      <c r="H266" s="26"/>
      <c r="I266" s="149"/>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row>
    <row r="267" spans="7:69" ht="12.75" customHeight="1">
      <c r="G267" s="431"/>
      <c r="H267" s="26"/>
      <c r="I267" s="149"/>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row>
    <row r="268" spans="7:69" ht="12.75" customHeight="1">
      <c r="G268" s="431"/>
      <c r="H268" s="26"/>
      <c r="I268" s="149"/>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row>
    <row r="269" spans="7:69" ht="12.75" customHeight="1">
      <c r="G269" s="431"/>
      <c r="H269" s="26"/>
      <c r="I269" s="149"/>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row>
    <row r="270" spans="7:69" ht="12.75" customHeight="1">
      <c r="G270" s="431"/>
      <c r="H270" s="26"/>
      <c r="I270" s="149"/>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row>
    <row r="271" spans="7:69" ht="12.75" customHeight="1">
      <c r="G271" s="431"/>
      <c r="H271" s="26"/>
      <c r="I271" s="149"/>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row>
    <row r="272" spans="7:69" ht="12.75" customHeight="1">
      <c r="G272" s="431"/>
      <c r="H272" s="26"/>
      <c r="I272" s="149"/>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row>
    <row r="273" spans="7:69" ht="12.75" customHeight="1">
      <c r="G273" s="431"/>
      <c r="H273" s="26"/>
      <c r="I273" s="149"/>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row>
    <row r="274" spans="7:69" ht="12.75" customHeight="1">
      <c r="G274" s="431"/>
      <c r="H274" s="26"/>
      <c r="I274" s="149"/>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row>
    <row r="275" spans="7:69" ht="12.75" customHeight="1">
      <c r="G275" s="431"/>
      <c r="H275" s="26"/>
      <c r="I275" s="149"/>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row>
    <row r="276" spans="7:69" ht="12.75" customHeight="1">
      <c r="G276" s="431"/>
      <c r="H276" s="26"/>
      <c r="I276" s="149"/>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row>
    <row r="277" spans="7:69" ht="12.75" customHeight="1">
      <c r="G277" s="431"/>
      <c r="H277" s="26"/>
      <c r="I277" s="149"/>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row>
    <row r="278" spans="7:69" ht="12.75" customHeight="1">
      <c r="G278" s="431"/>
      <c r="H278" s="26"/>
      <c r="I278" s="149"/>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row>
    <row r="279" spans="7:69" ht="12.75" customHeight="1">
      <c r="G279" s="431"/>
      <c r="H279" s="26"/>
      <c r="I279" s="149"/>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row>
    <row r="280" spans="7:69" ht="12.75" customHeight="1">
      <c r="G280" s="431"/>
      <c r="H280" s="26"/>
      <c r="I280" s="149"/>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row>
    <row r="281" spans="7:69" ht="12.75" customHeight="1">
      <c r="G281" s="431"/>
      <c r="H281" s="26"/>
      <c r="I281" s="149"/>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row>
    <row r="282" spans="7:69" ht="12.75" customHeight="1">
      <c r="G282" s="431"/>
      <c r="H282" s="26"/>
      <c r="I282" s="149"/>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row>
    <row r="283" spans="7:69" ht="12.75" customHeight="1">
      <c r="G283" s="431"/>
      <c r="H283" s="26"/>
      <c r="I283" s="149"/>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row>
    <row r="284" spans="7:69" ht="12.75" customHeight="1">
      <c r="G284" s="431"/>
      <c r="H284" s="26"/>
      <c r="I284" s="149"/>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row>
    <row r="285" spans="7:69" ht="12.75" customHeight="1">
      <c r="G285" s="431"/>
      <c r="H285" s="26"/>
      <c r="I285" s="149"/>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row>
    <row r="286" spans="7:69" ht="12.75" customHeight="1">
      <c r="G286" s="431"/>
      <c r="H286" s="26"/>
      <c r="I286" s="149"/>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row>
    <row r="287" spans="7:69" ht="12.75" customHeight="1">
      <c r="G287" s="431"/>
      <c r="H287" s="26"/>
      <c r="I287" s="149"/>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row>
    <row r="288" spans="7:69" ht="12.75" customHeight="1">
      <c r="G288" s="431"/>
      <c r="H288" s="26"/>
      <c r="I288" s="149"/>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row>
    <row r="289" spans="7:69" ht="12.75" customHeight="1">
      <c r="G289" s="431"/>
      <c r="H289" s="26"/>
      <c r="I289" s="149"/>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row>
    <row r="290" spans="7:69" ht="12.75" customHeight="1">
      <c r="G290" s="431"/>
      <c r="H290" s="26"/>
      <c r="I290" s="149"/>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row>
    <row r="291" spans="7:69" ht="12.75" customHeight="1">
      <c r="G291" s="431"/>
      <c r="H291" s="26"/>
      <c r="I291" s="149"/>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row>
    <row r="292" spans="7:69" ht="12.75" customHeight="1">
      <c r="G292" s="431"/>
      <c r="H292" s="26"/>
      <c r="I292" s="149"/>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row>
    <row r="293" spans="7:69" ht="12.75" customHeight="1">
      <c r="G293" s="431"/>
      <c r="H293" s="26"/>
      <c r="I293" s="149"/>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row>
    <row r="294" spans="7:69" ht="12.75" customHeight="1">
      <c r="G294" s="431"/>
      <c r="H294" s="26"/>
      <c r="I294" s="149"/>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row>
    <row r="295" spans="7:69" ht="12.75" customHeight="1">
      <c r="G295" s="431"/>
      <c r="H295" s="26"/>
      <c r="I295" s="149"/>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row>
    <row r="296" spans="7:69" ht="12.75" customHeight="1">
      <c r="G296" s="431"/>
      <c r="H296" s="26"/>
      <c r="I296" s="149"/>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row>
    <row r="297" spans="7:69" ht="12.75" customHeight="1">
      <c r="G297" s="431"/>
      <c r="H297" s="26"/>
      <c r="I297" s="149"/>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row>
    <row r="298" spans="7:69" ht="12.75" customHeight="1">
      <c r="G298" s="431"/>
      <c r="H298" s="26"/>
      <c r="I298" s="149"/>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row>
    <row r="299" spans="7:69" ht="12.75" customHeight="1">
      <c r="G299" s="431"/>
      <c r="H299" s="26"/>
      <c r="I299" s="149"/>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row>
    <row r="300" spans="7:69" ht="12.75" customHeight="1">
      <c r="G300" s="431"/>
      <c r="H300" s="26"/>
      <c r="I300" s="149"/>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row>
    <row r="301" spans="7:69" ht="12.75" customHeight="1">
      <c r="G301" s="431"/>
      <c r="H301" s="26"/>
      <c r="I301" s="149"/>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row>
    <row r="302" spans="7:69" ht="12.75" customHeight="1">
      <c r="G302" s="431"/>
      <c r="H302" s="26"/>
      <c r="I302" s="149"/>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row>
    <row r="303" spans="7:69" ht="12.75" customHeight="1">
      <c r="G303" s="431"/>
      <c r="H303" s="26"/>
      <c r="I303" s="149"/>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row>
    <row r="304" spans="7:69" ht="12.75" customHeight="1">
      <c r="G304" s="431"/>
      <c r="H304" s="26"/>
      <c r="I304" s="149"/>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row>
    <row r="305" spans="7:69" ht="12.75" customHeight="1">
      <c r="G305" s="431"/>
      <c r="H305" s="26"/>
      <c r="I305" s="149"/>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row>
    <row r="306" spans="7:69" ht="12.75" customHeight="1">
      <c r="G306" s="431"/>
      <c r="H306" s="26"/>
      <c r="I306" s="149"/>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row>
    <row r="307" spans="7:69" ht="12.75" customHeight="1">
      <c r="G307" s="431"/>
      <c r="H307" s="26"/>
      <c r="I307" s="149"/>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row>
    <row r="308" spans="7:69" ht="12.75" customHeight="1">
      <c r="G308" s="431"/>
      <c r="H308" s="26"/>
      <c r="I308" s="149"/>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row>
    <row r="309" spans="7:69" ht="12.75" customHeight="1">
      <c r="G309" s="431"/>
      <c r="H309" s="26"/>
      <c r="I309" s="149"/>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row>
    <row r="310" spans="7:69" ht="12.75" customHeight="1">
      <c r="G310" s="431"/>
      <c r="H310" s="26"/>
      <c r="I310" s="149"/>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row>
    <row r="311" spans="7:69" ht="12.75" customHeight="1">
      <c r="G311" s="431"/>
      <c r="H311" s="26"/>
      <c r="I311" s="149"/>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row>
    <row r="312" spans="7:69" ht="12.75" customHeight="1">
      <c r="G312" s="431"/>
      <c r="H312" s="26"/>
      <c r="I312" s="149"/>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row>
    <row r="313" spans="7:69" ht="12.75" customHeight="1">
      <c r="G313" s="431"/>
      <c r="H313" s="26"/>
      <c r="I313" s="149"/>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row>
    <row r="314" spans="7:69" ht="12.75" customHeight="1">
      <c r="G314" s="431"/>
      <c r="H314" s="26"/>
      <c r="I314" s="149"/>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row>
    <row r="315" spans="7:69" ht="12.75" customHeight="1">
      <c r="G315" s="431"/>
      <c r="H315" s="26"/>
      <c r="I315" s="149"/>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row>
    <row r="316" spans="7:69" ht="12.75" customHeight="1">
      <c r="G316" s="431"/>
      <c r="H316" s="26"/>
      <c r="I316" s="149"/>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row>
    <row r="317" spans="7:69" ht="12.75" customHeight="1">
      <c r="G317" s="431"/>
      <c r="H317" s="26"/>
      <c r="I317" s="149"/>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row>
    <row r="318" spans="7:69" ht="12.75" customHeight="1">
      <c r="G318" s="431"/>
      <c r="H318" s="26"/>
      <c r="I318" s="149"/>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row>
    <row r="319" spans="7:69" ht="12.75" customHeight="1">
      <c r="G319" s="431"/>
      <c r="H319" s="26"/>
      <c r="I319" s="149"/>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row>
    <row r="320" spans="7:69" ht="12.75" customHeight="1">
      <c r="G320" s="431"/>
      <c r="H320" s="26"/>
      <c r="I320" s="149"/>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row>
    <row r="321" spans="7:69" ht="12.75" customHeight="1">
      <c r="G321" s="431"/>
      <c r="H321" s="26"/>
      <c r="I321" s="149"/>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row>
    <row r="322" spans="7:69" ht="12.75" customHeight="1">
      <c r="G322" s="431"/>
      <c r="H322" s="26"/>
      <c r="I322" s="149"/>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row>
    <row r="323" spans="7:69" ht="12.75" customHeight="1">
      <c r="G323" s="431"/>
      <c r="H323" s="26"/>
      <c r="I323" s="149"/>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row>
    <row r="324" spans="7:69" ht="12.75" customHeight="1">
      <c r="G324" s="431"/>
      <c r="H324" s="26"/>
      <c r="I324" s="149"/>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row>
    <row r="325" spans="7:69" ht="12.75" customHeight="1">
      <c r="G325" s="431"/>
      <c r="H325" s="26"/>
      <c r="I325" s="149"/>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row>
    <row r="326" spans="7:69" ht="12.75" customHeight="1">
      <c r="G326" s="431"/>
      <c r="H326" s="26"/>
      <c r="I326" s="149"/>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row>
    <row r="327" spans="7:69" ht="12.75" customHeight="1">
      <c r="G327" s="431"/>
      <c r="H327" s="26"/>
      <c r="I327" s="149"/>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row>
    <row r="328" spans="7:69" ht="12.75" customHeight="1">
      <c r="G328" s="431"/>
      <c r="H328" s="26"/>
      <c r="I328" s="149"/>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row>
    <row r="329" spans="7:69" ht="12.75" customHeight="1">
      <c r="G329" s="431"/>
      <c r="H329" s="26"/>
      <c r="I329" s="149"/>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row>
    <row r="330" spans="7:69" ht="12.75" customHeight="1">
      <c r="G330" s="431"/>
      <c r="H330" s="26"/>
      <c r="I330" s="149"/>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row>
    <row r="331" spans="7:69" ht="12.75" customHeight="1">
      <c r="G331" s="431"/>
      <c r="H331" s="26"/>
      <c r="I331" s="149"/>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row>
    <row r="332" spans="7:69" ht="12.75" customHeight="1">
      <c r="G332" s="431"/>
      <c r="H332" s="26"/>
      <c r="I332" s="149"/>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row>
    <row r="333" spans="7:69" ht="12.75" customHeight="1">
      <c r="G333" s="431"/>
      <c r="H333" s="26"/>
      <c r="I333" s="149"/>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row>
    <row r="334" spans="7:69" ht="12.75" customHeight="1">
      <c r="G334" s="431"/>
      <c r="H334" s="26"/>
      <c r="I334" s="149"/>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row>
    <row r="335" spans="7:69" ht="12.75" customHeight="1">
      <c r="G335" s="431"/>
      <c r="H335" s="26"/>
      <c r="I335" s="149"/>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row>
    <row r="336" spans="7:69" ht="12.75" customHeight="1">
      <c r="G336" s="431"/>
      <c r="H336" s="26"/>
      <c r="I336" s="149"/>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row>
    <row r="337" spans="7:69" ht="12.75" customHeight="1">
      <c r="G337" s="431"/>
      <c r="H337" s="26"/>
      <c r="I337" s="149"/>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row>
    <row r="338" spans="7:69" ht="12.75" customHeight="1">
      <c r="G338" s="431"/>
      <c r="H338" s="26"/>
      <c r="I338" s="149"/>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row>
    <row r="339" spans="7:69" ht="12.75" customHeight="1">
      <c r="G339" s="431"/>
      <c r="H339" s="26"/>
      <c r="I339" s="149"/>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row>
    <row r="340" spans="7:69" ht="12.75" customHeight="1">
      <c r="G340" s="431"/>
      <c r="H340" s="26"/>
      <c r="I340" s="149"/>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row>
    <row r="341" spans="7:69" ht="12.75" customHeight="1">
      <c r="G341" s="431"/>
      <c r="H341" s="26"/>
      <c r="I341" s="149"/>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row>
    <row r="342" spans="7:69" ht="12.75" customHeight="1">
      <c r="G342" s="431"/>
      <c r="H342" s="26"/>
      <c r="I342" s="149"/>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row>
    <row r="343" spans="7:69" ht="12.75" customHeight="1">
      <c r="G343" s="431"/>
      <c r="H343" s="26"/>
      <c r="I343" s="149"/>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row>
    <row r="344" spans="7:69" ht="12.75" customHeight="1">
      <c r="G344" s="431"/>
      <c r="H344" s="26"/>
      <c r="I344" s="149"/>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row>
    <row r="345" spans="7:69" ht="12.75" customHeight="1">
      <c r="G345" s="431"/>
      <c r="H345" s="26"/>
      <c r="I345" s="149"/>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row>
    <row r="346" spans="7:69" ht="12.75" customHeight="1">
      <c r="G346" s="431"/>
      <c r="H346" s="26"/>
      <c r="I346" s="149"/>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row>
    <row r="347" spans="7:69" ht="12.75" customHeight="1">
      <c r="G347" s="431"/>
      <c r="H347" s="26"/>
      <c r="I347" s="149"/>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row>
    <row r="348" spans="7:69" ht="12.75" customHeight="1">
      <c r="G348" s="431"/>
      <c r="H348" s="26"/>
      <c r="I348" s="149"/>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row>
    <row r="349" spans="7:69" ht="12.75" customHeight="1">
      <c r="G349" s="431"/>
      <c r="H349" s="26"/>
      <c r="I349" s="149"/>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row>
    <row r="350" spans="7:69" ht="12.75" customHeight="1">
      <c r="G350" s="431"/>
      <c r="H350" s="26"/>
      <c r="I350" s="149"/>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row>
    <row r="351" spans="7:69" ht="12.75" customHeight="1">
      <c r="G351" s="431"/>
      <c r="H351" s="26"/>
      <c r="I351" s="149"/>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row>
    <row r="352" spans="7:69" ht="12.75" customHeight="1">
      <c r="G352" s="431"/>
      <c r="H352" s="26"/>
      <c r="I352" s="149"/>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row>
    <row r="353" spans="7:69" ht="12.75" customHeight="1">
      <c r="G353" s="431"/>
      <c r="H353" s="26"/>
      <c r="I353" s="149"/>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row>
    <row r="354" spans="7:69" ht="12.75" customHeight="1">
      <c r="G354" s="431"/>
      <c r="H354" s="26"/>
      <c r="I354" s="149"/>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row>
    <row r="355" spans="7:69" ht="12.75" customHeight="1">
      <c r="G355" s="431"/>
      <c r="H355" s="26"/>
      <c r="I355" s="149"/>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row>
    <row r="356" spans="7:69" ht="12.75" customHeight="1">
      <c r="G356" s="431"/>
      <c r="H356" s="26"/>
      <c r="I356" s="149"/>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row>
    <row r="357" spans="7:69" ht="12.75" customHeight="1">
      <c r="G357" s="431"/>
      <c r="H357" s="26"/>
      <c r="I357" s="149"/>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row>
    <row r="358" spans="7:69" ht="12.75" customHeight="1">
      <c r="G358" s="431"/>
      <c r="H358" s="26"/>
      <c r="I358" s="149"/>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row>
    <row r="359" spans="7:69" ht="12.75" customHeight="1">
      <c r="G359" s="431"/>
      <c r="H359" s="26"/>
      <c r="I359" s="149"/>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row>
    <row r="360" spans="7:69" ht="12.75" customHeight="1">
      <c r="G360" s="431"/>
      <c r="H360" s="26"/>
      <c r="I360" s="149"/>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row>
    <row r="361" spans="7:69" ht="12.75" customHeight="1">
      <c r="G361" s="431"/>
      <c r="H361" s="26"/>
      <c r="I361" s="149"/>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row>
    <row r="362" spans="7:69" ht="12.75" customHeight="1">
      <c r="G362" s="431"/>
      <c r="H362" s="26"/>
      <c r="I362" s="149"/>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row>
    <row r="363" spans="7:69" ht="12.75" customHeight="1">
      <c r="G363" s="431"/>
      <c r="H363" s="26"/>
      <c r="I363" s="149"/>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row>
    <row r="364" spans="7:69" ht="12.75" customHeight="1">
      <c r="G364" s="431"/>
      <c r="H364" s="26"/>
      <c r="I364" s="149"/>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row>
    <row r="365" spans="7:69" ht="12.75" customHeight="1">
      <c r="G365" s="431"/>
      <c r="H365" s="26"/>
      <c r="I365" s="149"/>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row>
    <row r="366" spans="7:69" ht="12.75" customHeight="1">
      <c r="G366" s="431"/>
      <c r="H366" s="26"/>
      <c r="I366" s="149"/>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row>
    <row r="367" spans="7:69" ht="12.75" customHeight="1">
      <c r="G367" s="431"/>
      <c r="H367" s="26"/>
      <c r="I367" s="149"/>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row>
    <row r="368" spans="7:69" ht="12.75" customHeight="1">
      <c r="G368" s="431"/>
      <c r="H368" s="26"/>
      <c r="I368" s="149"/>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row>
    <row r="369" spans="7:69" ht="12.75" customHeight="1">
      <c r="G369" s="431"/>
      <c r="H369" s="26"/>
      <c r="I369" s="149"/>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row>
    <row r="370" spans="7:69" ht="12.75" customHeight="1">
      <c r="G370" s="431"/>
      <c r="H370" s="26"/>
      <c r="I370" s="149"/>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row>
    <row r="371" spans="7:69" ht="12.75" customHeight="1">
      <c r="G371" s="431"/>
      <c r="H371" s="26"/>
      <c r="I371" s="149"/>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row>
    <row r="372" spans="7:69" ht="12.75" customHeight="1">
      <c r="G372" s="431"/>
      <c r="H372" s="26"/>
      <c r="I372" s="149"/>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row>
    <row r="373" spans="7:69" ht="12.75" customHeight="1">
      <c r="G373" s="431"/>
      <c r="H373" s="26"/>
      <c r="I373" s="149"/>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row>
    <row r="374" spans="7:69" ht="12.75" customHeight="1">
      <c r="G374" s="431"/>
      <c r="H374" s="26"/>
      <c r="I374" s="149"/>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row>
    <row r="375" spans="7:69" ht="12.75" customHeight="1">
      <c r="G375" s="431"/>
      <c r="H375" s="26"/>
      <c r="I375" s="149"/>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row>
    <row r="376" spans="7:69" ht="12.75" customHeight="1">
      <c r="G376" s="431"/>
      <c r="H376" s="26"/>
      <c r="I376" s="149"/>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row>
    <row r="377" spans="7:69" ht="12.75" customHeight="1">
      <c r="G377" s="431"/>
      <c r="H377" s="26"/>
      <c r="I377" s="149"/>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row>
    <row r="378" spans="7:69" ht="12.75" customHeight="1">
      <c r="G378" s="431"/>
      <c r="H378" s="26"/>
      <c r="I378" s="149"/>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row>
    <row r="379" spans="7:69" ht="12.75" customHeight="1">
      <c r="G379" s="431"/>
      <c r="H379" s="26"/>
      <c r="I379" s="149"/>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row>
    <row r="380" spans="7:69" ht="12.75" customHeight="1">
      <c r="G380" s="431"/>
      <c r="H380" s="26"/>
      <c r="I380" s="149"/>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row>
    <row r="381" spans="7:69" ht="12.75" customHeight="1">
      <c r="G381" s="431"/>
      <c r="H381" s="26"/>
      <c r="I381" s="149"/>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row>
    <row r="382" spans="7:69" ht="12.75" customHeight="1">
      <c r="G382" s="431"/>
      <c r="H382" s="26"/>
      <c r="I382" s="149"/>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row>
    <row r="383" spans="7:69" ht="12.75" customHeight="1">
      <c r="G383" s="431"/>
      <c r="H383" s="26"/>
      <c r="I383" s="149"/>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row>
    <row r="384" spans="7:69" ht="12.75" customHeight="1">
      <c r="G384" s="431"/>
      <c r="H384" s="26"/>
      <c r="I384" s="149"/>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row>
    <row r="385" spans="7:69" ht="12.75" customHeight="1">
      <c r="G385" s="431"/>
      <c r="H385" s="26"/>
      <c r="I385" s="149"/>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row>
    <row r="386" spans="7:69" ht="12.75" customHeight="1">
      <c r="G386" s="431"/>
      <c r="H386" s="26"/>
      <c r="I386" s="149"/>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row>
    <row r="387" spans="7:69" ht="12.75" customHeight="1">
      <c r="G387" s="431"/>
      <c r="H387" s="26"/>
      <c r="I387" s="149"/>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row>
    <row r="388" spans="7:69" ht="12.75" customHeight="1">
      <c r="G388" s="431"/>
      <c r="H388" s="26"/>
      <c r="I388" s="149"/>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row>
    <row r="389" spans="7:69" ht="12.75" customHeight="1">
      <c r="G389" s="431"/>
      <c r="H389" s="26"/>
      <c r="I389" s="149"/>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row>
    <row r="390" spans="7:69" ht="12.75" customHeight="1">
      <c r="G390" s="431"/>
      <c r="H390" s="26"/>
      <c r="I390" s="149"/>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row>
    <row r="391" spans="7:69" ht="12.75" customHeight="1">
      <c r="G391" s="431"/>
      <c r="H391" s="26"/>
      <c r="I391" s="149"/>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row>
    <row r="392" spans="7:69" ht="12.75" customHeight="1">
      <c r="G392" s="431"/>
      <c r="H392" s="26"/>
      <c r="I392" s="149"/>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row>
    <row r="393" spans="7:69" ht="12.75" customHeight="1">
      <c r="G393" s="431"/>
      <c r="H393" s="26"/>
      <c r="I393" s="149"/>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row>
    <row r="394" spans="7:69" ht="12.75" customHeight="1">
      <c r="G394" s="431"/>
      <c r="H394" s="26"/>
      <c r="I394" s="149"/>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row>
    <row r="395" spans="7:69" ht="12.75" customHeight="1">
      <c r="G395" s="431"/>
      <c r="H395" s="26"/>
      <c r="I395" s="149"/>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row>
    <row r="396" spans="7:69" ht="12.75" customHeight="1">
      <c r="G396" s="431"/>
      <c r="H396" s="26"/>
      <c r="I396" s="149"/>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row>
    <row r="397" spans="7:69" ht="12.75" customHeight="1">
      <c r="G397" s="431"/>
      <c r="H397" s="26"/>
      <c r="I397" s="149"/>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row>
    <row r="398" spans="7:69" ht="12.75" customHeight="1">
      <c r="G398" s="431"/>
      <c r="H398" s="26"/>
      <c r="I398" s="149"/>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row>
    <row r="399" spans="7:69" ht="12.75" customHeight="1">
      <c r="G399" s="431"/>
      <c r="H399" s="26"/>
      <c r="I399" s="149"/>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row>
    <row r="400" spans="7:69" ht="12.75" customHeight="1">
      <c r="G400" s="431"/>
      <c r="H400" s="26"/>
      <c r="I400" s="149"/>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row>
    <row r="401" spans="7:69" ht="12.75" customHeight="1">
      <c r="G401" s="431"/>
      <c r="H401" s="26"/>
      <c r="I401" s="149"/>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row>
    <row r="402" spans="7:69" ht="12.75" customHeight="1">
      <c r="G402" s="431"/>
      <c r="H402" s="26"/>
      <c r="I402" s="149"/>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row>
    <row r="403" spans="7:69" ht="12.75" customHeight="1">
      <c r="G403" s="431"/>
      <c r="H403" s="26"/>
      <c r="I403" s="149"/>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row>
    <row r="404" spans="7:69" ht="12.75" customHeight="1">
      <c r="G404" s="431"/>
      <c r="H404" s="26"/>
      <c r="I404" s="149"/>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row>
    <row r="405" spans="7:69" ht="12.75" customHeight="1">
      <c r="G405" s="431"/>
      <c r="H405" s="26"/>
      <c r="I405" s="149"/>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row>
    <row r="406" spans="7:69" ht="12.75" customHeight="1">
      <c r="G406" s="431"/>
      <c r="H406" s="26"/>
      <c r="I406" s="149"/>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row>
    <row r="407" spans="7:69" ht="12.75" customHeight="1">
      <c r="G407" s="431"/>
      <c r="H407" s="26"/>
      <c r="I407" s="149"/>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row>
    <row r="408" spans="7:69" ht="12.75" customHeight="1">
      <c r="G408" s="431"/>
      <c r="H408" s="26"/>
      <c r="I408" s="149"/>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row>
    <row r="409" spans="7:69" ht="12.75" customHeight="1">
      <c r="G409" s="431"/>
      <c r="H409" s="26"/>
      <c r="I409" s="149"/>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row>
    <row r="410" spans="7:69" ht="12.75" customHeight="1">
      <c r="G410" s="431"/>
      <c r="H410" s="26"/>
      <c r="I410" s="149"/>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row>
    <row r="411" spans="7:69" ht="12.75" customHeight="1">
      <c r="G411" s="431"/>
      <c r="H411" s="26"/>
      <c r="I411" s="149"/>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row>
    <row r="412" spans="7:69" ht="12.75" customHeight="1">
      <c r="G412" s="431"/>
      <c r="H412" s="26"/>
      <c r="I412" s="149"/>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row>
    <row r="413" spans="7:69" ht="12.75" customHeight="1">
      <c r="G413" s="431"/>
      <c r="H413" s="26"/>
      <c r="I413" s="149"/>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row>
    <row r="414" spans="7:69" ht="12.75" customHeight="1">
      <c r="G414" s="431"/>
      <c r="H414" s="26"/>
      <c r="I414" s="149"/>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row>
    <row r="415" spans="7:69" ht="12.75" customHeight="1">
      <c r="G415" s="431"/>
      <c r="H415" s="26"/>
      <c r="I415" s="149"/>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row>
    <row r="416" spans="7:69" ht="12.75" customHeight="1">
      <c r="G416" s="431"/>
      <c r="H416" s="26"/>
      <c r="I416" s="149"/>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row>
    <row r="417" spans="7:69" ht="12.75" customHeight="1">
      <c r="G417" s="431"/>
      <c r="H417" s="26"/>
      <c r="I417" s="149"/>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row>
    <row r="418" spans="7:69" ht="12.75" customHeight="1">
      <c r="G418" s="431"/>
      <c r="H418" s="26"/>
      <c r="I418" s="149"/>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row>
    <row r="419" spans="7:69" ht="12.75" customHeight="1">
      <c r="G419" s="431"/>
      <c r="H419" s="26"/>
      <c r="I419" s="149"/>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row>
    <row r="420" spans="7:69" ht="12.75" customHeight="1">
      <c r="G420" s="431"/>
      <c r="H420" s="26"/>
      <c r="I420" s="149"/>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row>
    <row r="421" spans="7:69" ht="12.75" customHeight="1">
      <c r="G421" s="431"/>
      <c r="H421" s="26"/>
      <c r="I421" s="149"/>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row>
    <row r="422" spans="7:69" ht="12.75" customHeight="1">
      <c r="G422" s="431"/>
      <c r="H422" s="26"/>
      <c r="I422" s="149"/>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row>
    <row r="423" spans="7:69" ht="12.75" customHeight="1">
      <c r="G423" s="431"/>
      <c r="H423" s="26"/>
      <c r="I423" s="149"/>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row>
    <row r="424" spans="7:69" ht="12.75" customHeight="1">
      <c r="G424" s="431"/>
      <c r="H424" s="26"/>
      <c r="I424" s="149"/>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row>
    <row r="425" spans="7:69" ht="12.75" customHeight="1">
      <c r="G425" s="431"/>
      <c r="H425" s="26"/>
      <c r="I425" s="149"/>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row>
    <row r="426" spans="7:69" ht="12.75" customHeight="1">
      <c r="G426" s="431"/>
      <c r="H426" s="26"/>
      <c r="I426" s="149"/>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row>
    <row r="427" spans="7:69" ht="12.75" customHeight="1">
      <c r="G427" s="431"/>
      <c r="H427" s="26"/>
      <c r="I427" s="149"/>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row>
    <row r="428" spans="7:69" ht="12.75" customHeight="1">
      <c r="G428" s="431"/>
      <c r="H428" s="26"/>
      <c r="I428" s="149"/>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row>
    <row r="429" spans="7:69" ht="12.75" customHeight="1">
      <c r="G429" s="431"/>
      <c r="H429" s="26"/>
      <c r="I429" s="149"/>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row>
    <row r="430" spans="7:69" ht="12.75" customHeight="1">
      <c r="G430" s="431"/>
      <c r="H430" s="26"/>
      <c r="I430" s="149"/>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row>
    <row r="431" spans="7:69" ht="12.75" customHeight="1">
      <c r="G431" s="431"/>
      <c r="H431" s="26"/>
      <c r="I431" s="149"/>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row>
    <row r="432" spans="7:69" ht="12.75" customHeight="1">
      <c r="G432" s="431"/>
      <c r="H432" s="26"/>
      <c r="I432" s="149"/>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row>
    <row r="433" spans="7:69" ht="12.75" customHeight="1">
      <c r="G433" s="431"/>
      <c r="H433" s="26"/>
      <c r="I433" s="149"/>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row>
    <row r="434" spans="7:69" ht="12.75" customHeight="1">
      <c r="G434" s="431"/>
      <c r="H434" s="26"/>
      <c r="I434" s="149"/>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row>
    <row r="435" spans="7:69" ht="12.75" customHeight="1">
      <c r="G435" s="431"/>
      <c r="H435" s="26"/>
      <c r="I435" s="149"/>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row>
    <row r="436" spans="7:69" ht="12.75" customHeight="1">
      <c r="G436" s="431"/>
      <c r="H436" s="26"/>
      <c r="I436" s="149"/>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row>
    <row r="437" spans="7:69" ht="12.75" customHeight="1">
      <c r="G437" s="431"/>
      <c r="H437" s="26"/>
      <c r="I437" s="149"/>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row>
    <row r="438" spans="7:69" ht="12.75" customHeight="1">
      <c r="G438" s="431"/>
      <c r="H438" s="26"/>
      <c r="I438" s="149"/>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row>
    <row r="439" spans="7:69" ht="12.75" customHeight="1">
      <c r="G439" s="431"/>
      <c r="H439" s="26"/>
      <c r="I439" s="149"/>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row>
    <row r="440" spans="7:69" ht="12.75" customHeight="1">
      <c r="G440" s="431"/>
      <c r="H440" s="26"/>
      <c r="I440" s="149"/>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row>
    <row r="441" spans="7:69" ht="12.75" customHeight="1">
      <c r="G441" s="431"/>
      <c r="H441" s="26"/>
      <c r="I441" s="149"/>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row>
    <row r="442" spans="7:69" ht="12.75" customHeight="1">
      <c r="G442" s="431"/>
      <c r="H442" s="26"/>
      <c r="I442" s="149"/>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row>
    <row r="443" spans="7:69" ht="12.75" customHeight="1">
      <c r="G443" s="431"/>
      <c r="H443" s="26"/>
      <c r="I443" s="149"/>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row>
    <row r="444" spans="7:69" ht="12.75" customHeight="1">
      <c r="G444" s="431"/>
      <c r="H444" s="26"/>
      <c r="I444" s="149"/>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row>
    <row r="445" spans="7:69" ht="12.75" customHeight="1">
      <c r="G445" s="431"/>
      <c r="H445" s="26"/>
      <c r="I445" s="149"/>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row>
    <row r="446" spans="7:69" ht="12.75" customHeight="1">
      <c r="G446" s="431"/>
      <c r="H446" s="26"/>
      <c r="I446" s="149"/>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row>
    <row r="447" spans="7:69" ht="12.75" customHeight="1">
      <c r="G447" s="431"/>
      <c r="H447" s="26"/>
      <c r="I447" s="149"/>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row>
    <row r="448" spans="7:69" ht="12.75" customHeight="1">
      <c r="G448" s="431"/>
      <c r="H448" s="26"/>
      <c r="I448" s="149"/>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row>
    <row r="449" spans="7:69" ht="12.75" customHeight="1">
      <c r="G449" s="431"/>
      <c r="H449" s="26"/>
      <c r="I449" s="149"/>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row>
    <row r="450" spans="7:69" ht="12.75" customHeight="1">
      <c r="G450" s="431"/>
      <c r="H450" s="26"/>
      <c r="I450" s="149"/>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row>
    <row r="451" spans="7:69" ht="12.75" customHeight="1">
      <c r="G451" s="431"/>
      <c r="H451" s="26"/>
      <c r="I451" s="149"/>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row>
    <row r="452" spans="7:69" ht="12.75" customHeight="1">
      <c r="G452" s="431"/>
      <c r="H452" s="26"/>
      <c r="I452" s="149"/>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row>
    <row r="453" spans="7:69" ht="12.75" customHeight="1">
      <c r="G453" s="431"/>
      <c r="H453" s="26"/>
      <c r="I453" s="149"/>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row>
    <row r="454" spans="7:69" ht="12.75" customHeight="1">
      <c r="G454" s="431"/>
      <c r="H454" s="26"/>
      <c r="I454" s="149"/>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row>
    <row r="455" spans="7:69" ht="12.75" customHeight="1">
      <c r="G455" s="431"/>
      <c r="H455" s="26"/>
      <c r="I455" s="149"/>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row>
    <row r="456" spans="7:69" ht="12.75" customHeight="1">
      <c r="G456" s="431"/>
      <c r="H456" s="26"/>
      <c r="I456" s="149"/>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row>
    <row r="457" spans="7:69" ht="12.75" customHeight="1">
      <c r="G457" s="431"/>
      <c r="H457" s="26"/>
      <c r="I457" s="149"/>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row>
    <row r="458" spans="7:69" ht="12.75" customHeight="1">
      <c r="G458" s="431"/>
      <c r="H458" s="26"/>
      <c r="I458" s="149"/>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row>
    <row r="459" spans="7:69" ht="12.75" customHeight="1">
      <c r="G459" s="431"/>
      <c r="H459" s="26"/>
      <c r="I459" s="149"/>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row>
    <row r="460" spans="7:69" ht="12.75" customHeight="1">
      <c r="G460" s="431"/>
      <c r="H460" s="26"/>
      <c r="I460" s="149"/>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row>
    <row r="461" spans="7:69" ht="12.75" customHeight="1">
      <c r="G461" s="431"/>
      <c r="H461" s="26"/>
      <c r="I461" s="149"/>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row>
    <row r="462" spans="7:69" ht="12.75" customHeight="1">
      <c r="G462" s="431"/>
      <c r="H462" s="26"/>
      <c r="I462" s="149"/>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row>
    <row r="463" spans="7:69" ht="12.75" customHeight="1">
      <c r="G463" s="431"/>
      <c r="H463" s="26"/>
      <c r="I463" s="149"/>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row>
    <row r="464" spans="7:69" ht="12.75" customHeight="1">
      <c r="G464" s="431"/>
      <c r="H464" s="26"/>
      <c r="I464" s="149"/>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row>
    <row r="465" spans="7:69" ht="12.75" customHeight="1">
      <c r="G465" s="431"/>
      <c r="H465" s="26"/>
      <c r="I465" s="149"/>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row>
    <row r="466" spans="7:69" ht="12.75" customHeight="1">
      <c r="G466" s="431"/>
      <c r="H466" s="26"/>
      <c r="I466" s="149"/>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row>
    <row r="467" spans="7:69" ht="12.75" customHeight="1">
      <c r="G467" s="431"/>
      <c r="H467" s="26"/>
      <c r="I467" s="149"/>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row>
    <row r="468" spans="7:69" ht="12.75" customHeight="1">
      <c r="G468" s="431"/>
      <c r="H468" s="26"/>
      <c r="I468" s="149"/>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row>
    <row r="469" spans="7:69" ht="12.75" customHeight="1">
      <c r="G469" s="431"/>
      <c r="H469" s="26"/>
      <c r="I469" s="149"/>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row>
    <row r="470" spans="7:69" ht="12.75" customHeight="1">
      <c r="G470" s="431"/>
      <c r="H470" s="26"/>
      <c r="I470" s="149"/>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row>
    <row r="471" spans="7:69" ht="12.75" customHeight="1">
      <c r="G471" s="431"/>
      <c r="H471" s="26"/>
      <c r="I471" s="149"/>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row>
    <row r="472" spans="7:69" ht="12.75" customHeight="1">
      <c r="G472" s="431"/>
      <c r="H472" s="26"/>
      <c r="I472" s="149"/>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row>
    <row r="473" spans="7:69" ht="12.75" customHeight="1">
      <c r="G473" s="431"/>
      <c r="H473" s="26"/>
      <c r="I473" s="149"/>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row>
    <row r="474" spans="7:69" ht="12.75" customHeight="1">
      <c r="G474" s="431"/>
      <c r="H474" s="26"/>
      <c r="I474" s="149"/>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row>
    <row r="475" spans="7:69" ht="12.75" customHeight="1">
      <c r="G475" s="431"/>
      <c r="H475" s="26"/>
      <c r="I475" s="149"/>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row>
    <row r="476" spans="7:69" ht="12.75" customHeight="1">
      <c r="G476" s="431"/>
      <c r="H476" s="26"/>
      <c r="I476" s="149"/>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row>
    <row r="477" spans="7:69" ht="12.75" customHeight="1">
      <c r="G477" s="431"/>
      <c r="H477" s="26"/>
      <c r="I477" s="149"/>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row>
    <row r="478" spans="7:69" ht="12.75" customHeight="1">
      <c r="G478" s="431"/>
      <c r="H478" s="26"/>
      <c r="I478" s="149"/>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row>
    <row r="479" spans="7:69" ht="12.75" customHeight="1">
      <c r="G479" s="431"/>
      <c r="H479" s="26"/>
      <c r="I479" s="149"/>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row>
    <row r="480" spans="7:69" ht="12.75" customHeight="1">
      <c r="G480" s="431"/>
      <c r="H480" s="26"/>
      <c r="I480" s="149"/>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row>
    <row r="481" spans="7:69" ht="12.75" customHeight="1">
      <c r="G481" s="431"/>
      <c r="H481" s="26"/>
      <c r="I481" s="149"/>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row>
    <row r="482" spans="7:69" ht="12.75" customHeight="1">
      <c r="G482" s="431"/>
      <c r="H482" s="26"/>
      <c r="I482" s="149"/>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row>
    <row r="483" spans="7:69" ht="12.75" customHeight="1">
      <c r="G483" s="431"/>
      <c r="H483" s="26"/>
      <c r="I483" s="149"/>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row>
    <row r="484" spans="7:69" ht="12.75" customHeight="1">
      <c r="G484" s="431"/>
      <c r="H484" s="26"/>
      <c r="I484" s="149"/>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row>
    <row r="485" spans="7:69" ht="12.75" customHeight="1">
      <c r="G485" s="431"/>
      <c r="H485" s="26"/>
      <c r="I485" s="149"/>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row>
    <row r="486" spans="7:69" ht="12.75" customHeight="1">
      <c r="G486" s="431"/>
      <c r="H486" s="26"/>
      <c r="I486" s="149"/>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row>
    <row r="487" spans="7:69" ht="12.75" customHeight="1">
      <c r="G487" s="431"/>
      <c r="H487" s="26"/>
      <c r="I487" s="149"/>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row>
    <row r="488" spans="7:69" ht="12.75" customHeight="1">
      <c r="G488" s="431"/>
      <c r="H488" s="26"/>
      <c r="I488" s="149"/>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row>
    <row r="489" spans="7:69" ht="12.75" customHeight="1">
      <c r="G489" s="431"/>
      <c r="H489" s="26"/>
      <c r="I489" s="149"/>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row>
    <row r="490" spans="7:69" ht="12.75" customHeight="1">
      <c r="G490" s="431"/>
      <c r="H490" s="26"/>
      <c r="I490" s="149"/>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row>
    <row r="491" spans="7:69" ht="12.75" customHeight="1">
      <c r="G491" s="431"/>
      <c r="H491" s="26"/>
      <c r="I491" s="149"/>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row>
    <row r="492" spans="7:69" ht="12.75" customHeight="1">
      <c r="G492" s="431"/>
      <c r="H492" s="26"/>
      <c r="I492" s="149"/>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row>
    <row r="493" spans="7:69" ht="12.75" customHeight="1">
      <c r="G493" s="431"/>
      <c r="H493" s="26"/>
      <c r="I493" s="149"/>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row>
    <row r="494" spans="7:69" ht="12.75" customHeight="1">
      <c r="G494" s="431"/>
      <c r="H494" s="26"/>
      <c r="I494" s="149"/>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row>
    <row r="495" spans="7:69" ht="12.75" customHeight="1">
      <c r="G495" s="431"/>
      <c r="H495" s="26"/>
      <c r="I495" s="149"/>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row>
    <row r="496" spans="7:69" ht="12.75" customHeight="1">
      <c r="G496" s="431"/>
      <c r="H496" s="26"/>
      <c r="I496" s="149"/>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row>
    <row r="497" spans="7:69" ht="12.75" customHeight="1">
      <c r="G497" s="431"/>
      <c r="H497" s="26"/>
      <c r="I497" s="149"/>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row>
    <row r="498" spans="7:69" ht="12.75" customHeight="1">
      <c r="G498" s="431"/>
      <c r="H498" s="26"/>
      <c r="I498" s="149"/>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row>
    <row r="499" spans="7:69" ht="12.75" customHeight="1">
      <c r="G499" s="431"/>
      <c r="H499" s="26"/>
      <c r="I499" s="149"/>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row>
    <row r="500" spans="7:69" ht="12.75" customHeight="1">
      <c r="G500" s="431"/>
      <c r="H500" s="26"/>
      <c r="I500" s="149"/>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row>
    <row r="501" spans="7:69" ht="12.75" customHeight="1">
      <c r="G501" s="431"/>
      <c r="H501" s="26"/>
      <c r="I501" s="149"/>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row>
    <row r="502" spans="7:69" ht="12.75" customHeight="1">
      <c r="G502" s="431"/>
      <c r="H502" s="26"/>
      <c r="I502" s="149"/>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row>
    <row r="503" spans="7:69" ht="12.75" customHeight="1">
      <c r="G503" s="431"/>
      <c r="H503" s="26"/>
      <c r="I503" s="149"/>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row>
    <row r="504" spans="7:69" ht="12.75" customHeight="1">
      <c r="G504" s="431"/>
      <c r="H504" s="26"/>
      <c r="I504" s="149"/>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row>
    <row r="505" spans="7:69" ht="12.75" customHeight="1">
      <c r="G505" s="431"/>
      <c r="H505" s="26"/>
      <c r="I505" s="149"/>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row>
    <row r="506" spans="7:69" ht="12.75" customHeight="1">
      <c r="G506" s="431"/>
      <c r="H506" s="26"/>
      <c r="I506" s="149"/>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row>
    <row r="507" spans="7:69" ht="12.75" customHeight="1">
      <c r="G507" s="431"/>
      <c r="H507" s="26"/>
      <c r="I507" s="149"/>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row>
    <row r="508" spans="7:69" ht="12.75" customHeight="1">
      <c r="G508" s="431"/>
      <c r="H508" s="26"/>
      <c r="I508" s="149"/>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row>
    <row r="509" spans="7:69" ht="12.75" customHeight="1">
      <c r="G509" s="431"/>
      <c r="H509" s="26"/>
      <c r="I509" s="149"/>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row>
    <row r="510" spans="7:69" ht="12.75" customHeight="1">
      <c r="G510" s="431"/>
      <c r="H510" s="26"/>
      <c r="I510" s="149"/>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row>
    <row r="511" spans="7:69" ht="12.75" customHeight="1">
      <c r="G511" s="431"/>
      <c r="H511" s="26"/>
      <c r="I511" s="149"/>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row>
    <row r="512" spans="7:69" ht="12.75" customHeight="1">
      <c r="G512" s="431"/>
      <c r="H512" s="26"/>
      <c r="I512" s="149"/>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row>
    <row r="513" spans="7:69" ht="12.75" customHeight="1">
      <c r="G513" s="431"/>
      <c r="H513" s="26"/>
      <c r="I513" s="149"/>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row>
    <row r="514" spans="7:69" ht="12.75" customHeight="1">
      <c r="G514" s="431"/>
      <c r="H514" s="26"/>
      <c r="I514" s="149"/>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row>
    <row r="515" spans="7:69" ht="12.75" customHeight="1">
      <c r="G515" s="431"/>
      <c r="H515" s="26"/>
      <c r="I515" s="149"/>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row>
    <row r="516" spans="7:69" ht="12.75" customHeight="1">
      <c r="G516" s="431"/>
      <c r="H516" s="26"/>
      <c r="I516" s="149"/>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row>
    <row r="517" spans="7:69" ht="12.75" customHeight="1">
      <c r="G517" s="431"/>
      <c r="H517" s="26"/>
      <c r="I517" s="149"/>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row>
    <row r="518" spans="7:69" ht="12.75" customHeight="1">
      <c r="G518" s="431"/>
      <c r="H518" s="26"/>
      <c r="I518" s="149"/>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row>
    <row r="519" spans="7:69" ht="12.75" customHeight="1">
      <c r="G519" s="431"/>
      <c r="H519" s="26"/>
      <c r="I519" s="149"/>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row>
    <row r="520" spans="7:69" ht="12.75" customHeight="1">
      <c r="G520" s="431"/>
      <c r="H520" s="26"/>
      <c r="I520" s="149"/>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row>
    <row r="521" spans="7:69" ht="12.75" customHeight="1">
      <c r="G521" s="431"/>
      <c r="H521" s="26"/>
      <c r="I521" s="149"/>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row>
    <row r="522" spans="7:69" ht="12.75" customHeight="1">
      <c r="G522" s="431"/>
      <c r="H522" s="26"/>
      <c r="I522" s="149"/>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row>
    <row r="523" spans="7:69" ht="12.75" customHeight="1">
      <c r="G523" s="431"/>
      <c r="H523" s="26"/>
      <c r="I523" s="149"/>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row>
    <row r="524" spans="7:69" ht="12.75" customHeight="1">
      <c r="G524" s="431"/>
      <c r="H524" s="26"/>
      <c r="I524" s="149"/>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row>
    <row r="525" spans="7:69" ht="12.75" customHeight="1">
      <c r="G525" s="431"/>
      <c r="H525" s="26"/>
      <c r="I525" s="149"/>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row>
    <row r="526" spans="7:69" ht="12.75" customHeight="1">
      <c r="G526" s="431"/>
      <c r="H526" s="26"/>
      <c r="I526" s="149"/>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row>
    <row r="527" spans="7:69" ht="12.75" customHeight="1">
      <c r="G527" s="431"/>
      <c r="H527" s="26"/>
      <c r="I527" s="149"/>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row>
    <row r="528" spans="7:69" ht="12.75" customHeight="1">
      <c r="G528" s="431"/>
      <c r="H528" s="26"/>
      <c r="I528" s="149"/>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row>
    <row r="529" spans="7:69" ht="12.75" customHeight="1">
      <c r="G529" s="431"/>
      <c r="H529" s="26"/>
      <c r="I529" s="149"/>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row>
    <row r="530" spans="7:69" ht="12.75" customHeight="1">
      <c r="G530" s="431"/>
      <c r="H530" s="26"/>
      <c r="I530" s="149"/>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row>
    <row r="531" spans="7:69" ht="12.75" customHeight="1">
      <c r="G531" s="431"/>
      <c r="H531" s="26"/>
      <c r="I531" s="149"/>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row>
    <row r="532" spans="7:69" ht="12.75" customHeight="1">
      <c r="G532" s="431"/>
      <c r="H532" s="26"/>
      <c r="I532" s="149"/>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row>
    <row r="533" spans="7:69" ht="12.75" customHeight="1">
      <c r="G533" s="431"/>
      <c r="H533" s="26"/>
      <c r="I533" s="149"/>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row>
    <row r="534" spans="7:69" ht="12.75" customHeight="1">
      <c r="G534" s="431"/>
      <c r="H534" s="26"/>
      <c r="I534" s="149"/>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row>
    <row r="535" spans="7:69" ht="12.75" customHeight="1">
      <c r="G535" s="431"/>
      <c r="H535" s="26"/>
      <c r="I535" s="149"/>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row>
    <row r="536" spans="7:69" ht="12.75" customHeight="1">
      <c r="G536" s="431"/>
      <c r="H536" s="26"/>
      <c r="I536" s="149"/>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row>
    <row r="537" spans="7:69" ht="12.75" customHeight="1">
      <c r="G537" s="431"/>
      <c r="H537" s="26"/>
      <c r="I537" s="149"/>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row>
    <row r="538" spans="7:69" ht="12.75" customHeight="1">
      <c r="G538" s="431"/>
      <c r="H538" s="26"/>
      <c r="I538" s="149"/>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row>
    <row r="539" spans="7:69" ht="12.75" customHeight="1">
      <c r="G539" s="431"/>
      <c r="H539" s="26"/>
      <c r="I539" s="149"/>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row>
    <row r="540" spans="7:69" ht="12.75" customHeight="1">
      <c r="G540" s="431"/>
      <c r="H540" s="26"/>
      <c r="I540" s="149"/>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row>
    <row r="541" spans="7:69" ht="12.75" customHeight="1">
      <c r="G541" s="431"/>
      <c r="H541" s="26"/>
      <c r="I541" s="149"/>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row>
    <row r="542" spans="7:69" ht="12.75" customHeight="1">
      <c r="G542" s="431"/>
      <c r="H542" s="26"/>
      <c r="I542" s="149"/>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row>
    <row r="543" spans="7:69" ht="12.75" customHeight="1">
      <c r="G543" s="431"/>
      <c r="H543" s="26"/>
      <c r="I543" s="149"/>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row>
    <row r="544" spans="7:69" ht="12.75" customHeight="1">
      <c r="G544" s="431"/>
      <c r="H544" s="26"/>
      <c r="I544" s="149"/>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row>
    <row r="545" spans="7:69" ht="12.75" customHeight="1">
      <c r="G545" s="431"/>
      <c r="H545" s="26"/>
      <c r="I545" s="149"/>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row>
    <row r="546" spans="7:69" ht="12.75" customHeight="1">
      <c r="G546" s="431"/>
      <c r="H546" s="26"/>
      <c r="I546" s="149"/>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row>
    <row r="547" spans="7:69" ht="12.75" customHeight="1">
      <c r="G547" s="431"/>
      <c r="H547" s="26"/>
      <c r="I547" s="149"/>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row>
    <row r="548" spans="7:69" ht="12.75" customHeight="1">
      <c r="G548" s="431"/>
      <c r="H548" s="26"/>
      <c r="I548" s="149"/>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row>
    <row r="549" spans="7:69" ht="12.75" customHeight="1">
      <c r="G549" s="431"/>
      <c r="H549" s="26"/>
      <c r="I549" s="149"/>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row>
    <row r="550" spans="7:69" ht="12.75" customHeight="1">
      <c r="G550" s="431"/>
      <c r="H550" s="26"/>
      <c r="I550" s="149"/>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row>
    <row r="551" spans="7:69" ht="12.75" customHeight="1">
      <c r="G551" s="431"/>
      <c r="H551" s="26"/>
      <c r="I551" s="149"/>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row>
    <row r="552" spans="7:69" ht="12.75" customHeight="1">
      <c r="G552" s="431"/>
      <c r="H552" s="26"/>
      <c r="I552" s="149"/>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row>
    <row r="553" spans="7:69" ht="12.75" customHeight="1">
      <c r="G553" s="431"/>
      <c r="H553" s="26"/>
      <c r="I553" s="149"/>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row>
    <row r="554" spans="7:69" ht="12.75" customHeight="1">
      <c r="G554" s="431"/>
      <c r="H554" s="26"/>
      <c r="I554" s="149"/>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row>
    <row r="555" spans="7:69" ht="12.75" customHeight="1">
      <c r="G555" s="431"/>
      <c r="H555" s="26"/>
      <c r="I555" s="149"/>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row>
    <row r="556" spans="7:69" ht="12.75" customHeight="1">
      <c r="G556" s="431"/>
      <c r="H556" s="26"/>
      <c r="I556" s="149"/>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row>
    <row r="557" spans="7:69" ht="12.75" customHeight="1">
      <c r="G557" s="431"/>
      <c r="H557" s="26"/>
      <c r="I557" s="149"/>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row>
    <row r="558" spans="7:69" ht="12.75" customHeight="1">
      <c r="G558" s="431"/>
      <c r="H558" s="26"/>
      <c r="I558" s="149"/>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row>
    <row r="559" spans="7:69" ht="12.75" customHeight="1">
      <c r="G559" s="431"/>
      <c r="H559" s="26"/>
      <c r="I559" s="149"/>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row>
    <row r="560" spans="7:69" ht="12.75" customHeight="1">
      <c r="G560" s="431"/>
      <c r="H560" s="26"/>
      <c r="I560" s="149"/>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row>
    <row r="561" spans="7:69" ht="12.75" customHeight="1">
      <c r="G561" s="431"/>
      <c r="H561" s="26"/>
      <c r="I561" s="149"/>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row>
    <row r="562" spans="7:69" ht="12.75" customHeight="1">
      <c r="G562" s="431"/>
      <c r="H562" s="26"/>
      <c r="I562" s="149"/>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row>
    <row r="563" spans="7:69" ht="12.75" customHeight="1">
      <c r="G563" s="431"/>
      <c r="H563" s="26"/>
      <c r="I563" s="149"/>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row>
    <row r="564" spans="7:69" ht="12.75" customHeight="1">
      <c r="G564" s="431"/>
      <c r="H564" s="26"/>
      <c r="I564" s="149"/>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row>
    <row r="565" spans="7:69" ht="12.75" customHeight="1">
      <c r="G565" s="431"/>
      <c r="H565" s="26"/>
      <c r="I565" s="149"/>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row>
    <row r="566" spans="7:69" ht="12.75" customHeight="1">
      <c r="G566" s="431"/>
      <c r="H566" s="26"/>
      <c r="I566" s="149"/>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row>
    <row r="567" spans="7:69" ht="12.75" customHeight="1">
      <c r="G567" s="431"/>
      <c r="H567" s="26"/>
      <c r="I567" s="149"/>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row>
    <row r="568" spans="7:69" ht="12.75" customHeight="1">
      <c r="G568" s="431"/>
      <c r="H568" s="26"/>
      <c r="I568" s="149"/>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row>
    <row r="569" spans="7:69" ht="12.75" customHeight="1">
      <c r="G569" s="431"/>
      <c r="H569" s="26"/>
      <c r="I569" s="149"/>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row>
    <row r="570" spans="7:69" ht="12.75" customHeight="1">
      <c r="G570" s="431"/>
      <c r="H570" s="26"/>
      <c r="I570" s="149"/>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row>
    <row r="571" spans="7:69" ht="12.75" customHeight="1">
      <c r="G571" s="431"/>
      <c r="H571" s="26"/>
      <c r="I571" s="149"/>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row>
    <row r="572" spans="7:69" ht="12.75" customHeight="1">
      <c r="G572" s="431"/>
      <c r="H572" s="26"/>
      <c r="I572" s="149"/>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row>
    <row r="573" spans="7:69" ht="12.75" customHeight="1">
      <c r="G573" s="431"/>
      <c r="H573" s="26"/>
      <c r="I573" s="149"/>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row>
    <row r="574" spans="7:69" ht="12.75" customHeight="1">
      <c r="G574" s="431"/>
      <c r="H574" s="26"/>
      <c r="I574" s="149"/>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row>
    <row r="575" spans="7:69" ht="12.75" customHeight="1">
      <c r="G575" s="431"/>
      <c r="H575" s="26"/>
      <c r="I575" s="149"/>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row>
    <row r="576" spans="7:69" ht="12.75" customHeight="1">
      <c r="G576" s="431"/>
      <c r="H576" s="26"/>
      <c r="I576" s="149"/>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row>
    <row r="577" spans="7:69" ht="12.75" customHeight="1">
      <c r="G577" s="431"/>
      <c r="H577" s="26"/>
      <c r="I577" s="149"/>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row>
    <row r="578" spans="7:69" ht="12.75" customHeight="1">
      <c r="G578" s="431"/>
      <c r="H578" s="26"/>
      <c r="I578" s="149"/>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row>
    <row r="579" spans="7:69" ht="12.75" customHeight="1">
      <c r="G579" s="431"/>
      <c r="H579" s="26"/>
      <c r="I579" s="149"/>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row>
    <row r="580" spans="7:69" ht="12.75" customHeight="1">
      <c r="G580" s="431"/>
      <c r="H580" s="26"/>
      <c r="I580" s="149"/>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row>
    <row r="581" spans="7:69" ht="12.75" customHeight="1">
      <c r="G581" s="431"/>
      <c r="H581" s="26"/>
      <c r="I581" s="149"/>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row>
    <row r="582" spans="7:69" ht="12.75" customHeight="1">
      <c r="G582" s="431"/>
      <c r="H582" s="26"/>
      <c r="I582" s="149"/>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row>
    <row r="583" spans="7:69" ht="12.75" customHeight="1">
      <c r="G583" s="431"/>
      <c r="H583" s="26"/>
      <c r="I583" s="149"/>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row>
    <row r="584" spans="7:69" ht="12.75" customHeight="1">
      <c r="G584" s="431"/>
      <c r="H584" s="26"/>
      <c r="I584" s="149"/>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row>
    <row r="585" spans="7:69" ht="12.75" customHeight="1">
      <c r="G585" s="431"/>
      <c r="H585" s="26"/>
      <c r="I585" s="149"/>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row>
    <row r="586" spans="7:69" ht="12.75" customHeight="1">
      <c r="G586" s="431"/>
      <c r="H586" s="26"/>
      <c r="I586" s="149"/>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row>
    <row r="587" spans="7:69" ht="12.75" customHeight="1">
      <c r="G587" s="431"/>
      <c r="H587" s="26"/>
      <c r="I587" s="149"/>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row>
    <row r="588" spans="7:69" ht="12.75" customHeight="1">
      <c r="G588" s="431"/>
      <c r="H588" s="26"/>
      <c r="I588" s="149"/>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row>
    <row r="589" spans="7:69" ht="12.75" customHeight="1">
      <c r="G589" s="431"/>
      <c r="H589" s="26"/>
      <c r="I589" s="149"/>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row>
    <row r="590" spans="7:69" ht="12.75" customHeight="1">
      <c r="G590" s="431"/>
      <c r="H590" s="26"/>
      <c r="I590" s="149"/>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row>
    <row r="591" spans="7:69" ht="12.75" customHeight="1">
      <c r="G591" s="431"/>
      <c r="H591" s="26"/>
      <c r="I591" s="149"/>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row>
    <row r="592" spans="7:69" ht="12.75" customHeight="1">
      <c r="G592" s="431"/>
      <c r="H592" s="26"/>
      <c r="I592" s="149"/>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row>
    <row r="593" spans="7:69" ht="12.75" customHeight="1">
      <c r="G593" s="431"/>
      <c r="H593" s="26"/>
      <c r="I593" s="149"/>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row>
    <row r="594" spans="7:69" ht="12.75" customHeight="1">
      <c r="G594" s="431"/>
      <c r="H594" s="26"/>
      <c r="I594" s="149"/>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row>
    <row r="595" spans="7:69" ht="12.75" customHeight="1">
      <c r="G595" s="431"/>
      <c r="H595" s="26"/>
      <c r="I595" s="149"/>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row>
    <row r="596" spans="7:69" ht="12.75" customHeight="1">
      <c r="G596" s="431"/>
      <c r="H596" s="26"/>
      <c r="I596" s="149"/>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row>
    <row r="597" spans="7:69" ht="12.75" customHeight="1">
      <c r="G597" s="431"/>
      <c r="H597" s="26"/>
      <c r="I597" s="149"/>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row>
    <row r="598" spans="7:69" ht="12.75" customHeight="1">
      <c r="G598" s="431"/>
      <c r="H598" s="26"/>
      <c r="I598" s="149"/>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row>
    <row r="599" spans="7:69" ht="12.75" customHeight="1">
      <c r="G599" s="431"/>
      <c r="H599" s="26"/>
      <c r="I599" s="149"/>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row>
    <row r="600" spans="7:69" ht="12.75" customHeight="1">
      <c r="G600" s="431"/>
      <c r="H600" s="26"/>
      <c r="I600" s="149"/>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row>
    <row r="601" spans="7:69" ht="12.75" customHeight="1">
      <c r="G601" s="431"/>
      <c r="H601" s="26"/>
      <c r="I601" s="149"/>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row>
    <row r="602" spans="7:69" ht="12.75" customHeight="1">
      <c r="G602" s="431"/>
      <c r="H602" s="26"/>
      <c r="I602" s="149"/>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row>
    <row r="603" spans="7:69" ht="12.75" customHeight="1">
      <c r="G603" s="431"/>
      <c r="H603" s="26"/>
      <c r="I603" s="149"/>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row>
    <row r="604" spans="7:69" ht="12.75" customHeight="1">
      <c r="G604" s="431"/>
      <c r="H604" s="26"/>
      <c r="I604" s="149"/>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row>
    <row r="605" spans="7:69" ht="12.75" customHeight="1">
      <c r="G605" s="431"/>
      <c r="H605" s="26"/>
      <c r="I605" s="149"/>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row>
    <row r="606" spans="7:69" ht="12.75" customHeight="1">
      <c r="G606" s="431"/>
      <c r="H606" s="26"/>
      <c r="I606" s="149"/>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row>
    <row r="607" spans="7:69" ht="12.75" customHeight="1">
      <c r="G607" s="431"/>
      <c r="H607" s="26"/>
      <c r="I607" s="149"/>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row>
    <row r="608" spans="7:69" ht="12.75" customHeight="1">
      <c r="G608" s="431"/>
      <c r="H608" s="26"/>
      <c r="I608" s="149"/>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row>
    <row r="609" spans="7:69" ht="12.75" customHeight="1">
      <c r="G609" s="431"/>
      <c r="H609" s="26"/>
      <c r="I609" s="149"/>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row>
    <row r="610" spans="7:69" ht="12.75" customHeight="1">
      <c r="G610" s="431"/>
      <c r="H610" s="26"/>
      <c r="I610" s="149"/>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row>
    <row r="611" spans="7:69" ht="12.75" customHeight="1">
      <c r="G611" s="431"/>
      <c r="H611" s="26"/>
      <c r="I611" s="149"/>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row>
    <row r="612" spans="7:69" ht="12.75" customHeight="1">
      <c r="G612" s="431"/>
      <c r="H612" s="26"/>
      <c r="I612" s="149"/>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row>
    <row r="613" spans="7:69" ht="12.75" customHeight="1">
      <c r="G613" s="431"/>
      <c r="H613" s="26"/>
      <c r="I613" s="149"/>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row>
    <row r="614" spans="7:69" ht="12.75" customHeight="1">
      <c r="G614" s="431"/>
      <c r="H614" s="26"/>
      <c r="I614" s="149"/>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row>
    <row r="615" spans="7:69" ht="12.75" customHeight="1">
      <c r="G615" s="431"/>
      <c r="H615" s="26"/>
      <c r="I615" s="149"/>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row>
    <row r="616" spans="7:69" ht="12.75" customHeight="1">
      <c r="G616" s="431"/>
      <c r="H616" s="26"/>
      <c r="I616" s="149"/>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row>
    <row r="617" spans="7:69" ht="12.75" customHeight="1">
      <c r="G617" s="431"/>
      <c r="H617" s="26"/>
      <c r="I617" s="149"/>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row>
    <row r="618" spans="7:69" ht="12.75" customHeight="1">
      <c r="G618" s="431"/>
      <c r="H618" s="26"/>
      <c r="I618" s="149"/>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row>
    <row r="619" spans="7:69" ht="12.75" customHeight="1">
      <c r="G619" s="431"/>
      <c r="H619" s="26"/>
      <c r="I619" s="149"/>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row>
    <row r="620" spans="7:69" ht="12.75" customHeight="1">
      <c r="G620" s="431"/>
      <c r="H620" s="26"/>
      <c r="I620" s="149"/>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row>
    <row r="621" spans="7:69" ht="12.75" customHeight="1">
      <c r="G621" s="431"/>
      <c r="H621" s="26"/>
      <c r="I621" s="149"/>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row>
    <row r="622" spans="7:69" ht="12.75" customHeight="1">
      <c r="G622" s="431"/>
      <c r="H622" s="26"/>
      <c r="I622" s="149"/>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row>
    <row r="623" spans="7:69" ht="12.75" customHeight="1">
      <c r="G623" s="431"/>
      <c r="H623" s="26"/>
      <c r="I623" s="149"/>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row>
    <row r="624" spans="7:69" ht="12.75" customHeight="1">
      <c r="G624" s="431"/>
      <c r="H624" s="26"/>
      <c r="I624" s="149"/>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row>
    <row r="625" spans="7:69" ht="12.75" customHeight="1">
      <c r="G625" s="431"/>
      <c r="H625" s="26"/>
      <c r="I625" s="149"/>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row>
    <row r="626" spans="7:69" ht="12.75" customHeight="1">
      <c r="G626" s="431"/>
      <c r="H626" s="26"/>
      <c r="I626" s="149"/>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row>
    <row r="627" spans="7:69" ht="12.75" customHeight="1">
      <c r="G627" s="431"/>
      <c r="H627" s="26"/>
      <c r="I627" s="149"/>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row>
    <row r="628" spans="7:69" ht="12.75" customHeight="1">
      <c r="G628" s="431"/>
      <c r="H628" s="26"/>
      <c r="I628" s="149"/>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row>
    <row r="629" spans="7:69" ht="12.75" customHeight="1">
      <c r="G629" s="431"/>
      <c r="H629" s="26"/>
      <c r="I629" s="149"/>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row>
    <row r="630" spans="7:69" ht="12.75" customHeight="1">
      <c r="G630" s="431"/>
      <c r="H630" s="26"/>
      <c r="I630" s="149"/>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row>
  </sheetData>
  <phoneticPr fontId="25"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2012/13&amp;C&amp;9&amp;P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142"/>
  <sheetViews>
    <sheetView zoomScaleNormal="100" workbookViewId="0">
      <pane ySplit="5" topLeftCell="A6" activePane="bottomLeft" state="frozen"/>
      <selection activeCell="E6" sqref="E6"/>
      <selection pane="bottomLeft" activeCell="A56" sqref="A56"/>
    </sheetView>
  </sheetViews>
  <sheetFormatPr defaultColWidth="8.85546875" defaultRowHeight="12.75"/>
  <cols>
    <col min="1" max="1" width="20" style="22" customWidth="1"/>
    <col min="2" max="2" width="13" style="51" customWidth="1"/>
    <col min="3" max="3" width="9.140625" style="51" customWidth="1"/>
    <col min="4" max="4" width="13" style="51" customWidth="1"/>
    <col min="5" max="5" width="8.28515625" style="51" customWidth="1"/>
    <col min="6" max="6" width="13.7109375" style="51" customWidth="1"/>
    <col min="7" max="7" width="16.85546875" style="458" customWidth="1"/>
    <col min="8" max="8" width="14.28515625" style="22" customWidth="1"/>
    <col min="9" max="16384" width="8.85546875" style="22"/>
  </cols>
  <sheetData>
    <row r="1" spans="1:11" ht="15">
      <c r="A1" s="40" t="s">
        <v>592</v>
      </c>
    </row>
    <row r="2" spans="1:11" ht="10.5" customHeight="1"/>
    <row r="3" spans="1:11" ht="12.75" customHeight="1">
      <c r="A3" s="96"/>
      <c r="B3" s="97" t="s">
        <v>331</v>
      </c>
      <c r="C3" s="97"/>
      <c r="D3" s="97" t="s">
        <v>121</v>
      </c>
      <c r="E3" s="97"/>
      <c r="F3" s="97" t="s">
        <v>334</v>
      </c>
      <c r="G3" s="97" t="s">
        <v>114</v>
      </c>
    </row>
    <row r="4" spans="1:11" ht="12.75" customHeight="1">
      <c r="A4" s="96"/>
      <c r="B4" s="97" t="s">
        <v>332</v>
      </c>
      <c r="C4" s="97" t="s">
        <v>337</v>
      </c>
      <c r="D4" s="97" t="s">
        <v>332</v>
      </c>
      <c r="E4" s="97" t="s">
        <v>336</v>
      </c>
      <c r="F4" s="97" t="s">
        <v>332</v>
      </c>
      <c r="G4" s="97" t="s">
        <v>113</v>
      </c>
    </row>
    <row r="5" spans="1:11" ht="12.75" customHeight="1">
      <c r="A5" s="98"/>
      <c r="B5" s="99" t="s">
        <v>333</v>
      </c>
      <c r="C5" s="100" t="s">
        <v>327</v>
      </c>
      <c r="D5" s="100" t="s">
        <v>41</v>
      </c>
      <c r="E5" s="100" t="s">
        <v>335</v>
      </c>
      <c r="F5" s="100" t="s">
        <v>120</v>
      </c>
      <c r="G5" s="100" t="s">
        <v>120</v>
      </c>
    </row>
    <row r="6" spans="1:11" ht="13.5" customHeight="1">
      <c r="A6" s="4" t="s">
        <v>315</v>
      </c>
      <c r="B6" s="4">
        <v>49</v>
      </c>
      <c r="C6" s="4">
        <v>6</v>
      </c>
      <c r="D6" s="4">
        <v>187</v>
      </c>
      <c r="E6" s="4">
        <v>1</v>
      </c>
      <c r="F6" s="4">
        <v>4.1500000000000004</v>
      </c>
      <c r="G6" s="154">
        <f>SUM(B6,D6,F6)</f>
        <v>240.15</v>
      </c>
      <c r="J6"/>
      <c r="K6" s="71"/>
    </row>
    <row r="7" spans="1:11" ht="13.5" customHeight="1">
      <c r="A7" s="4" t="s">
        <v>424</v>
      </c>
      <c r="B7" s="4">
        <v>52</v>
      </c>
      <c r="C7" s="4">
        <v>3</v>
      </c>
      <c r="D7" s="4">
        <v>135</v>
      </c>
      <c r="E7" s="4"/>
      <c r="F7" s="4"/>
      <c r="G7" s="154">
        <f t="shared" ref="G7:G53" si="0">SUM(B7,D7,F7)</f>
        <v>187</v>
      </c>
      <c r="J7"/>
      <c r="K7" s="71"/>
    </row>
    <row r="8" spans="1:11" s="122" customFormat="1" ht="13.5" customHeight="1">
      <c r="A8" s="4" t="s">
        <v>425</v>
      </c>
      <c r="B8" s="4">
        <v>56</v>
      </c>
      <c r="C8" s="4"/>
      <c r="D8" s="4"/>
      <c r="E8" s="4"/>
      <c r="F8" s="4"/>
      <c r="G8" s="154">
        <f t="shared" si="0"/>
        <v>56</v>
      </c>
      <c r="J8"/>
      <c r="K8" s="71"/>
    </row>
    <row r="9" spans="1:11" ht="13.5" customHeight="1">
      <c r="A9" s="4" t="s">
        <v>426</v>
      </c>
      <c r="B9" s="4">
        <v>63</v>
      </c>
      <c r="C9" s="4">
        <v>3</v>
      </c>
      <c r="D9" s="4">
        <v>99</v>
      </c>
      <c r="E9" s="4"/>
      <c r="F9" s="4"/>
      <c r="G9" s="154">
        <f t="shared" si="0"/>
        <v>162</v>
      </c>
      <c r="J9"/>
      <c r="K9" s="71"/>
    </row>
    <row r="10" spans="1:11" ht="13.5" customHeight="1">
      <c r="A10" s="4" t="s">
        <v>154</v>
      </c>
      <c r="B10" s="4">
        <v>43</v>
      </c>
      <c r="C10" s="4">
        <v>2</v>
      </c>
      <c r="D10" s="4">
        <v>68</v>
      </c>
      <c r="E10" s="4">
        <v>1</v>
      </c>
      <c r="F10" s="4">
        <v>6</v>
      </c>
      <c r="G10" s="154">
        <f t="shared" si="0"/>
        <v>117</v>
      </c>
      <c r="J10"/>
      <c r="K10" s="71"/>
    </row>
    <row r="11" spans="1:11" ht="13.5" customHeight="1">
      <c r="A11" s="4" t="s">
        <v>316</v>
      </c>
      <c r="B11" s="4">
        <v>41</v>
      </c>
      <c r="C11" s="4">
        <v>1</v>
      </c>
      <c r="D11" s="4">
        <v>13.5</v>
      </c>
      <c r="E11" s="4">
        <v>1</v>
      </c>
      <c r="F11" s="4">
        <v>16</v>
      </c>
      <c r="G11" s="154">
        <f t="shared" si="0"/>
        <v>70.5</v>
      </c>
      <c r="J11"/>
      <c r="K11" s="71"/>
    </row>
    <row r="12" spans="1:11" ht="13.5" customHeight="1">
      <c r="A12" s="4" t="s">
        <v>427</v>
      </c>
      <c r="B12" s="4">
        <v>59</v>
      </c>
      <c r="C12" s="4"/>
      <c r="D12" s="4"/>
      <c r="E12" s="4"/>
      <c r="F12" s="4"/>
      <c r="G12" s="154">
        <f t="shared" si="0"/>
        <v>59</v>
      </c>
      <c r="J12"/>
      <c r="K12" s="71"/>
    </row>
    <row r="13" spans="1:11" ht="13.5" customHeight="1">
      <c r="A13" s="4" t="s">
        <v>510</v>
      </c>
      <c r="B13" s="4">
        <v>32</v>
      </c>
      <c r="C13" s="4">
        <v>1</v>
      </c>
      <c r="D13" s="4">
        <v>42.5</v>
      </c>
      <c r="E13" s="4"/>
      <c r="F13" s="4"/>
      <c r="G13" s="154">
        <f t="shared" si="0"/>
        <v>74.5</v>
      </c>
      <c r="J13"/>
      <c r="K13" s="71"/>
    </row>
    <row r="14" spans="1:11" ht="13.5" customHeight="1">
      <c r="A14" s="4" t="s">
        <v>428</v>
      </c>
      <c r="B14" s="4">
        <v>57</v>
      </c>
      <c r="C14" s="4">
        <v>12</v>
      </c>
      <c r="D14" s="4">
        <v>410.5</v>
      </c>
      <c r="E14" s="4">
        <v>1</v>
      </c>
      <c r="F14" s="4">
        <v>23.5</v>
      </c>
      <c r="G14" s="154">
        <f t="shared" si="0"/>
        <v>491</v>
      </c>
      <c r="J14"/>
      <c r="K14" s="71"/>
    </row>
    <row r="15" spans="1:11" s="122" customFormat="1" ht="13.5" customHeight="1">
      <c r="A15" s="4" t="s">
        <v>429</v>
      </c>
      <c r="B15" s="4">
        <v>71</v>
      </c>
      <c r="C15" s="4"/>
      <c r="D15" s="4"/>
      <c r="E15" s="4"/>
      <c r="F15" s="4"/>
      <c r="G15" s="154">
        <f t="shared" si="0"/>
        <v>71</v>
      </c>
      <c r="J15"/>
      <c r="K15" s="71"/>
    </row>
    <row r="16" spans="1:11" s="122" customFormat="1" ht="13.5" customHeight="1">
      <c r="A16" s="4" t="s">
        <v>317</v>
      </c>
      <c r="B16" s="4">
        <v>40.5</v>
      </c>
      <c r="C16" s="4">
        <v>3</v>
      </c>
      <c r="D16" s="4">
        <v>96</v>
      </c>
      <c r="E16" s="4"/>
      <c r="F16" s="4"/>
      <c r="G16" s="154">
        <f t="shared" si="0"/>
        <v>136.5</v>
      </c>
      <c r="J16"/>
      <c r="K16" s="71"/>
    </row>
    <row r="17" spans="1:11" s="122" customFormat="1" ht="13.5" customHeight="1">
      <c r="A17" s="171" t="s">
        <v>554</v>
      </c>
      <c r="B17" s="4">
        <v>39.5</v>
      </c>
      <c r="C17" s="4">
        <v>4</v>
      </c>
      <c r="D17" s="4">
        <v>96.5</v>
      </c>
      <c r="E17" s="4"/>
      <c r="F17" s="4"/>
      <c r="G17" s="154">
        <f t="shared" si="0"/>
        <v>136</v>
      </c>
      <c r="J17"/>
      <c r="K17" s="71"/>
    </row>
    <row r="18" spans="1:11" s="122" customFormat="1" ht="13.5" customHeight="1">
      <c r="A18" s="4" t="s">
        <v>514</v>
      </c>
      <c r="B18" s="4">
        <v>44</v>
      </c>
      <c r="C18" s="4"/>
      <c r="D18" s="4"/>
      <c r="E18" s="4"/>
      <c r="F18" s="4"/>
      <c r="G18" s="154">
        <f t="shared" si="0"/>
        <v>44</v>
      </c>
      <c r="J18"/>
      <c r="K18" s="71"/>
    </row>
    <row r="19" spans="1:11" s="122" customFormat="1" ht="13.5" customHeight="1">
      <c r="A19" s="4" t="s">
        <v>516</v>
      </c>
      <c r="B19" s="4">
        <v>46</v>
      </c>
      <c r="C19" s="4">
        <v>3</v>
      </c>
      <c r="D19" s="4">
        <v>20.5</v>
      </c>
      <c r="E19" s="4"/>
      <c r="F19" s="4"/>
      <c r="G19" s="154">
        <f t="shared" si="0"/>
        <v>66.5</v>
      </c>
      <c r="J19"/>
      <c r="K19" s="71"/>
    </row>
    <row r="20" spans="1:11" s="122" customFormat="1" ht="13.5" customHeight="1">
      <c r="A20" s="4" t="s">
        <v>430</v>
      </c>
      <c r="B20" s="4">
        <v>62</v>
      </c>
      <c r="C20" s="4">
        <v>5</v>
      </c>
      <c r="D20" s="4">
        <v>225</v>
      </c>
      <c r="E20" s="4"/>
      <c r="F20" s="4"/>
      <c r="G20" s="154">
        <f t="shared" si="0"/>
        <v>287</v>
      </c>
      <c r="J20"/>
      <c r="K20" s="71"/>
    </row>
    <row r="21" spans="1:11" s="122" customFormat="1" ht="13.5" customHeight="1">
      <c r="A21" s="4" t="s">
        <v>431</v>
      </c>
      <c r="B21" s="4">
        <v>70</v>
      </c>
      <c r="C21" s="4">
        <v>3</v>
      </c>
      <c r="D21" s="4">
        <v>123.5</v>
      </c>
      <c r="E21" s="4"/>
      <c r="F21" s="4"/>
      <c r="G21" s="154">
        <f t="shared" si="0"/>
        <v>193.5</v>
      </c>
      <c r="J21"/>
      <c r="K21" s="71"/>
    </row>
    <row r="22" spans="1:11" ht="13.5" customHeight="1">
      <c r="A22" s="4" t="s">
        <v>432</v>
      </c>
      <c r="B22" s="4">
        <v>48</v>
      </c>
      <c r="C22" s="4"/>
      <c r="D22" s="4"/>
      <c r="E22" s="4"/>
      <c r="F22" s="4"/>
      <c r="G22" s="154">
        <f t="shared" si="0"/>
        <v>48</v>
      </c>
      <c r="J22"/>
      <c r="K22" s="71"/>
    </row>
    <row r="23" spans="1:11" ht="13.5" customHeight="1">
      <c r="A23" s="4" t="s">
        <v>21</v>
      </c>
      <c r="B23" s="4">
        <v>45.5</v>
      </c>
      <c r="C23" s="4">
        <v>2</v>
      </c>
      <c r="D23" s="4">
        <v>81</v>
      </c>
      <c r="E23" s="4">
        <v>1</v>
      </c>
      <c r="F23" s="4">
        <v>8</v>
      </c>
      <c r="G23" s="154">
        <f t="shared" si="0"/>
        <v>134.5</v>
      </c>
      <c r="J23"/>
      <c r="K23" s="71"/>
    </row>
    <row r="24" spans="1:11" ht="13.5" customHeight="1">
      <c r="A24" s="4" t="s">
        <v>433</v>
      </c>
      <c r="B24" s="4">
        <v>51</v>
      </c>
      <c r="C24" s="4">
        <v>2</v>
      </c>
      <c r="D24" s="4">
        <v>54.5</v>
      </c>
      <c r="E24" s="4"/>
      <c r="F24" s="4"/>
      <c r="G24" s="154">
        <f t="shared" si="0"/>
        <v>105.5</v>
      </c>
      <c r="J24"/>
      <c r="K24" s="71"/>
    </row>
    <row r="25" spans="1:11" ht="13.5" customHeight="1">
      <c r="A25" s="4" t="s">
        <v>434</v>
      </c>
      <c r="B25" s="4">
        <v>65.5</v>
      </c>
      <c r="C25" s="4">
        <v>2</v>
      </c>
      <c r="D25" s="4">
        <v>93.5</v>
      </c>
      <c r="E25" s="4"/>
      <c r="F25" s="4"/>
      <c r="G25" s="154">
        <f t="shared" si="0"/>
        <v>159</v>
      </c>
      <c r="J25"/>
      <c r="K25" s="71"/>
    </row>
    <row r="26" spans="1:11" ht="13.5" customHeight="1">
      <c r="A26" s="4" t="s">
        <v>318</v>
      </c>
      <c r="B26" s="4">
        <v>49.5</v>
      </c>
      <c r="C26" s="4">
        <v>10</v>
      </c>
      <c r="D26" s="4">
        <v>428</v>
      </c>
      <c r="E26" s="4">
        <v>1</v>
      </c>
      <c r="F26" s="4">
        <v>21.38</v>
      </c>
      <c r="G26" s="154">
        <f t="shared" si="0"/>
        <v>498.88</v>
      </c>
      <c r="J26"/>
      <c r="K26" s="71"/>
    </row>
    <row r="27" spans="1:11" ht="13.5" customHeight="1">
      <c r="A27" s="4" t="s">
        <v>319</v>
      </c>
      <c r="B27" s="4">
        <v>40.5</v>
      </c>
      <c r="C27" s="4">
        <v>2</v>
      </c>
      <c r="D27" s="4">
        <v>51.5</v>
      </c>
      <c r="E27" s="4">
        <v>1</v>
      </c>
      <c r="F27" s="4">
        <v>13.5</v>
      </c>
      <c r="G27" s="154">
        <f t="shared" si="0"/>
        <v>105.5</v>
      </c>
      <c r="J27"/>
      <c r="K27" s="71"/>
    </row>
    <row r="28" spans="1:11" s="122" customFormat="1" ht="13.5" customHeight="1">
      <c r="A28" s="4" t="s">
        <v>320</v>
      </c>
      <c r="B28" s="4">
        <v>51</v>
      </c>
      <c r="C28" s="4">
        <v>12</v>
      </c>
      <c r="D28" s="4">
        <v>392.2</v>
      </c>
      <c r="E28" s="4">
        <v>1</v>
      </c>
      <c r="F28" s="4">
        <v>26.25</v>
      </c>
      <c r="G28" s="154">
        <f t="shared" si="0"/>
        <v>469.45</v>
      </c>
      <c r="J28"/>
      <c r="K28" s="71"/>
    </row>
    <row r="29" spans="1:11" s="122" customFormat="1" ht="13.5" customHeight="1">
      <c r="A29" s="4" t="s">
        <v>435</v>
      </c>
      <c r="B29" s="4">
        <v>63</v>
      </c>
      <c r="C29" s="4">
        <v>5</v>
      </c>
      <c r="D29" s="4">
        <v>161</v>
      </c>
      <c r="E29" s="4"/>
      <c r="F29" s="4"/>
      <c r="G29" s="154">
        <f t="shared" si="0"/>
        <v>224</v>
      </c>
      <c r="J29"/>
      <c r="K29" s="71"/>
    </row>
    <row r="30" spans="1:11" ht="13.5" customHeight="1">
      <c r="A30" s="4" t="s">
        <v>436</v>
      </c>
      <c r="B30" s="4">
        <v>65.5</v>
      </c>
      <c r="C30" s="4">
        <v>4</v>
      </c>
      <c r="D30" s="4">
        <v>192</v>
      </c>
      <c r="E30" s="4"/>
      <c r="F30" s="4"/>
      <c r="G30" s="154">
        <f t="shared" si="0"/>
        <v>257.5</v>
      </c>
      <c r="J30"/>
      <c r="K30" s="71"/>
    </row>
    <row r="31" spans="1:11" ht="13.5" customHeight="1">
      <c r="A31" s="4" t="s">
        <v>437</v>
      </c>
      <c r="B31" s="4">
        <v>53</v>
      </c>
      <c r="C31" s="4">
        <v>3</v>
      </c>
      <c r="D31" s="4">
        <v>75</v>
      </c>
      <c r="E31" s="4"/>
      <c r="F31" s="4"/>
      <c r="G31" s="154">
        <f t="shared" si="0"/>
        <v>128</v>
      </c>
      <c r="J31"/>
      <c r="K31" s="71"/>
    </row>
    <row r="32" spans="1:11" ht="13.5" customHeight="1">
      <c r="A32" s="4" t="s">
        <v>284</v>
      </c>
      <c r="B32" s="4">
        <v>53</v>
      </c>
      <c r="C32" s="4">
        <v>3</v>
      </c>
      <c r="D32" s="4">
        <v>92.5</v>
      </c>
      <c r="E32" s="4">
        <v>1</v>
      </c>
      <c r="F32" s="4">
        <v>16.5</v>
      </c>
      <c r="G32" s="154">
        <f t="shared" si="0"/>
        <v>162</v>
      </c>
      <c r="J32"/>
      <c r="K32" s="71"/>
    </row>
    <row r="33" spans="1:11" ht="13.5" customHeight="1">
      <c r="A33" s="4" t="s">
        <v>285</v>
      </c>
      <c r="B33" s="4">
        <v>58</v>
      </c>
      <c r="C33" s="4"/>
      <c r="D33" s="4"/>
      <c r="E33" s="4"/>
      <c r="F33" s="4"/>
      <c r="G33" s="154">
        <f t="shared" si="0"/>
        <v>58</v>
      </c>
      <c r="J33"/>
      <c r="K33" s="71"/>
    </row>
    <row r="34" spans="1:11" ht="13.5" customHeight="1">
      <c r="A34" s="4" t="s">
        <v>172</v>
      </c>
      <c r="B34" s="4">
        <v>44.5</v>
      </c>
      <c r="C34" s="4">
        <v>2</v>
      </c>
      <c r="D34" s="4">
        <v>37.5</v>
      </c>
      <c r="E34" s="4"/>
      <c r="F34" s="4"/>
      <c r="G34" s="154">
        <f t="shared" si="0"/>
        <v>82</v>
      </c>
      <c r="J34"/>
      <c r="K34" s="71"/>
    </row>
    <row r="35" spans="1:11" ht="13.5" customHeight="1">
      <c r="A35" s="4" t="s">
        <v>438</v>
      </c>
      <c r="B35" s="4">
        <v>61.5</v>
      </c>
      <c r="C35" s="4">
        <v>1</v>
      </c>
      <c r="D35" s="4">
        <v>45.5</v>
      </c>
      <c r="E35" s="4"/>
      <c r="F35" s="4"/>
      <c r="G35" s="154">
        <f t="shared" si="0"/>
        <v>107</v>
      </c>
      <c r="J35"/>
      <c r="K35" s="71"/>
    </row>
    <row r="36" spans="1:11" ht="13.5" customHeight="1">
      <c r="A36" s="4" t="s">
        <v>439</v>
      </c>
      <c r="B36" s="4">
        <v>71</v>
      </c>
      <c r="C36" s="4">
        <v>7</v>
      </c>
      <c r="D36" s="4">
        <v>279.5</v>
      </c>
      <c r="E36" s="4"/>
      <c r="F36" s="4"/>
      <c r="G36" s="154">
        <f t="shared" si="0"/>
        <v>350.5</v>
      </c>
      <c r="J36"/>
      <c r="K36" s="71"/>
    </row>
    <row r="37" spans="1:11" ht="13.5" customHeight="1">
      <c r="A37" s="4" t="s">
        <v>441</v>
      </c>
      <c r="B37" s="4">
        <v>55</v>
      </c>
      <c r="C37" s="4">
        <v>8</v>
      </c>
      <c r="D37" s="4">
        <v>410</v>
      </c>
      <c r="E37" s="4"/>
      <c r="F37" s="4"/>
      <c r="G37" s="154">
        <f t="shared" si="0"/>
        <v>465</v>
      </c>
      <c r="J37"/>
      <c r="K37" s="71"/>
    </row>
    <row r="38" spans="1:11" ht="13.5" customHeight="1">
      <c r="A38" s="4" t="s">
        <v>288</v>
      </c>
      <c r="B38" s="4">
        <v>38</v>
      </c>
      <c r="C38" s="4"/>
      <c r="D38" s="4"/>
      <c r="E38" s="4"/>
      <c r="F38" s="4"/>
      <c r="G38" s="154">
        <f t="shared" si="0"/>
        <v>38</v>
      </c>
      <c r="J38"/>
      <c r="K38" s="71"/>
    </row>
    <row r="39" spans="1:11" ht="13.5" customHeight="1">
      <c r="A39" s="171" t="s">
        <v>548</v>
      </c>
      <c r="B39" s="4">
        <v>44.5</v>
      </c>
      <c r="C39" s="4">
        <v>6</v>
      </c>
      <c r="D39" s="4">
        <v>136</v>
      </c>
      <c r="E39" s="4"/>
      <c r="F39" s="4"/>
      <c r="G39" s="154">
        <f t="shared" si="0"/>
        <v>180.5</v>
      </c>
      <c r="J39"/>
      <c r="K39" s="71"/>
    </row>
    <row r="40" spans="1:11" ht="13.5" customHeight="1">
      <c r="A40" s="4" t="s">
        <v>149</v>
      </c>
      <c r="B40" s="4">
        <v>31.5</v>
      </c>
      <c r="C40" s="4">
        <v>1</v>
      </c>
      <c r="D40" s="4">
        <v>17</v>
      </c>
      <c r="E40" s="4"/>
      <c r="F40" s="4"/>
      <c r="G40" s="154">
        <f t="shared" si="0"/>
        <v>48.5</v>
      </c>
      <c r="J40"/>
      <c r="K40" s="71"/>
    </row>
    <row r="41" spans="1:11" ht="13.5" customHeight="1">
      <c r="A41" s="4" t="s">
        <v>673</v>
      </c>
      <c r="B41" s="4">
        <v>47.5</v>
      </c>
      <c r="C41" s="4">
        <v>9</v>
      </c>
      <c r="D41" s="4">
        <v>201.5</v>
      </c>
      <c r="E41" s="4">
        <v>2</v>
      </c>
      <c r="F41" s="4">
        <v>29.75</v>
      </c>
      <c r="G41" s="154">
        <f t="shared" si="0"/>
        <v>278.75</v>
      </c>
      <c r="J41"/>
      <c r="K41" s="71"/>
    </row>
    <row r="42" spans="1:11" s="122" customFormat="1" ht="13.5" customHeight="1">
      <c r="A42" s="4" t="s">
        <v>295</v>
      </c>
      <c r="B42" s="4">
        <v>17</v>
      </c>
      <c r="C42" s="4">
        <v>1</v>
      </c>
      <c r="D42" s="4">
        <v>11</v>
      </c>
      <c r="E42" s="4">
        <v>1</v>
      </c>
      <c r="F42" s="4">
        <v>4.25</v>
      </c>
      <c r="G42" s="154">
        <f t="shared" si="0"/>
        <v>32.25</v>
      </c>
      <c r="J42"/>
      <c r="K42" s="71"/>
    </row>
    <row r="43" spans="1:11" ht="13.5" customHeight="1">
      <c r="A43" s="4" t="s">
        <v>442</v>
      </c>
      <c r="B43" s="4">
        <v>64</v>
      </c>
      <c r="C43" s="4">
        <v>3</v>
      </c>
      <c r="D43" s="4">
        <v>145</v>
      </c>
      <c r="E43" s="4"/>
      <c r="F43" s="4"/>
      <c r="G43" s="154">
        <f t="shared" si="0"/>
        <v>209</v>
      </c>
      <c r="J43"/>
      <c r="K43" s="71"/>
    </row>
    <row r="44" spans="1:11" s="122" customFormat="1" ht="13.5" customHeight="1">
      <c r="A44" s="4" t="s">
        <v>443</v>
      </c>
      <c r="B44" s="4">
        <v>67</v>
      </c>
      <c r="C44" s="4"/>
      <c r="D44" s="4"/>
      <c r="E44" s="4"/>
      <c r="F44" s="4"/>
      <c r="G44" s="154">
        <f t="shared" si="0"/>
        <v>67</v>
      </c>
      <c r="J44"/>
      <c r="K44" s="71"/>
    </row>
    <row r="45" spans="1:11" ht="13.5" customHeight="1">
      <c r="A45" s="4" t="s">
        <v>301</v>
      </c>
      <c r="B45" s="4">
        <v>30</v>
      </c>
      <c r="C45" s="4">
        <v>2</v>
      </c>
      <c r="D45" s="4">
        <v>32</v>
      </c>
      <c r="E45" s="4"/>
      <c r="F45" s="4"/>
      <c r="G45" s="154">
        <f t="shared" si="0"/>
        <v>62</v>
      </c>
      <c r="J45"/>
      <c r="K45" s="71"/>
    </row>
    <row r="46" spans="1:11" ht="13.5" customHeight="1">
      <c r="A46" s="4" t="s">
        <v>322</v>
      </c>
      <c r="B46" s="4">
        <v>51</v>
      </c>
      <c r="C46" s="4">
        <v>4</v>
      </c>
      <c r="D46" s="4">
        <v>139.5</v>
      </c>
      <c r="E46" s="4">
        <v>2</v>
      </c>
      <c r="F46" s="4">
        <v>43</v>
      </c>
      <c r="G46" s="154">
        <f t="shared" si="0"/>
        <v>233.5</v>
      </c>
      <c r="J46"/>
      <c r="K46" s="71"/>
    </row>
    <row r="47" spans="1:11" ht="13.5" customHeight="1">
      <c r="A47" s="4" t="s">
        <v>444</v>
      </c>
      <c r="B47" s="4">
        <v>68</v>
      </c>
      <c r="C47" s="4">
        <v>5</v>
      </c>
      <c r="D47" s="4">
        <v>77.5</v>
      </c>
      <c r="E47" s="4"/>
      <c r="F47" s="4"/>
      <c r="G47" s="154">
        <f t="shared" si="0"/>
        <v>145.5</v>
      </c>
      <c r="J47"/>
      <c r="K47" s="71"/>
    </row>
    <row r="48" spans="1:11" ht="13.5" customHeight="1">
      <c r="A48" s="4" t="s">
        <v>302</v>
      </c>
      <c r="B48" s="4">
        <v>51.5</v>
      </c>
      <c r="C48" s="4">
        <v>2</v>
      </c>
      <c r="D48" s="4">
        <v>60</v>
      </c>
      <c r="E48" s="4">
        <v>1</v>
      </c>
      <c r="F48" s="4">
        <v>15</v>
      </c>
      <c r="G48" s="154">
        <f t="shared" si="0"/>
        <v>126.5</v>
      </c>
      <c r="J48"/>
      <c r="K48" s="71"/>
    </row>
    <row r="49" spans="1:11" ht="13.5" customHeight="1">
      <c r="A49" s="4" t="s">
        <v>445</v>
      </c>
      <c r="B49" s="4">
        <v>39</v>
      </c>
      <c r="C49" s="4"/>
      <c r="D49" s="4"/>
      <c r="E49" s="4">
        <v>1</v>
      </c>
      <c r="F49" s="4">
        <v>18</v>
      </c>
      <c r="G49" s="154">
        <f t="shared" si="0"/>
        <v>57</v>
      </c>
      <c r="J49"/>
      <c r="K49" s="71"/>
    </row>
    <row r="50" spans="1:11" ht="13.5" customHeight="1">
      <c r="A50" s="4" t="s">
        <v>446</v>
      </c>
      <c r="B50" s="4">
        <v>60</v>
      </c>
      <c r="C50" s="4">
        <v>6</v>
      </c>
      <c r="D50" s="4">
        <v>257.5</v>
      </c>
      <c r="E50" s="4"/>
      <c r="F50" s="4"/>
      <c r="G50" s="154">
        <f t="shared" si="0"/>
        <v>317.5</v>
      </c>
      <c r="J50"/>
      <c r="K50" s="71"/>
    </row>
    <row r="51" spans="1:11" ht="13.5" customHeight="1">
      <c r="A51" s="4" t="s">
        <v>674</v>
      </c>
      <c r="B51" s="4">
        <v>64.5</v>
      </c>
      <c r="C51" s="4">
        <v>2</v>
      </c>
      <c r="D51" s="4">
        <v>76</v>
      </c>
      <c r="E51" s="4"/>
      <c r="F51" s="4"/>
      <c r="G51" s="154">
        <f t="shared" si="0"/>
        <v>140.5</v>
      </c>
      <c r="J51"/>
      <c r="K51" s="71"/>
    </row>
    <row r="52" spans="1:11" ht="13.5" customHeight="1">
      <c r="A52" s="4" t="s">
        <v>448</v>
      </c>
      <c r="B52" s="4">
        <v>48.5</v>
      </c>
      <c r="C52" s="4">
        <v>4</v>
      </c>
      <c r="D52" s="4">
        <v>179.5</v>
      </c>
      <c r="E52" s="4"/>
      <c r="F52" s="4"/>
      <c r="G52" s="154">
        <f t="shared" si="0"/>
        <v>228</v>
      </c>
      <c r="J52"/>
      <c r="K52" s="71"/>
    </row>
    <row r="53" spans="1:11" ht="13.5" customHeight="1">
      <c r="A53" s="4" t="s">
        <v>151</v>
      </c>
      <c r="B53" s="4">
        <v>44.5</v>
      </c>
      <c r="C53" s="4"/>
      <c r="D53" s="4"/>
      <c r="E53" s="4"/>
      <c r="F53" s="4"/>
      <c r="G53" s="154">
        <f t="shared" si="0"/>
        <v>44.5</v>
      </c>
    </row>
    <row r="54" spans="1:11" ht="8.25" customHeight="1">
      <c r="A54" s="4"/>
      <c r="B54" s="4"/>
      <c r="C54" s="4"/>
      <c r="D54" s="4"/>
      <c r="E54" s="4"/>
      <c r="F54" s="4"/>
      <c r="G54" s="154"/>
    </row>
    <row r="55" spans="1:11" ht="13.5" customHeight="1">
      <c r="A55" s="126" t="s">
        <v>555</v>
      </c>
    </row>
    <row r="56" spans="1:11" ht="13.5" customHeight="1">
      <c r="A56" s="126" t="s">
        <v>556</v>
      </c>
    </row>
    <row r="57" spans="1:11" ht="7.5" customHeight="1">
      <c r="A57" s="26"/>
    </row>
    <row r="58" spans="1:11" ht="13.5" customHeight="1">
      <c r="A58" s="64" t="s">
        <v>379</v>
      </c>
      <c r="B58" s="124">
        <f>MEDIAN(B6:B53,'Service Pts &amp; Opening Hrs A-L '!B6:B59)</f>
        <v>49.75</v>
      </c>
      <c r="C58" s="124">
        <f>MEDIAN(C6:C53,'Service Pts &amp; Opening Hrs A-L '!C6:C59)</f>
        <v>3</v>
      </c>
      <c r="D58" s="124">
        <f>MEDIAN(D6:D53,'Service Pts &amp; Opening Hrs A-L '!D6:D59)</f>
        <v>92.5</v>
      </c>
      <c r="E58" s="124">
        <f>MEDIAN(E6:E53,'Service Pts &amp; Opening Hrs A-L '!E6:E59)</f>
        <v>1</v>
      </c>
      <c r="F58" s="124">
        <f>MEDIAN(F6:F53,'Service Pts &amp; Opening Hrs A-L '!F6:F59)</f>
        <v>15</v>
      </c>
      <c r="G58" s="124">
        <f>MEDIAN(G6:G53,'Service Pts &amp; Opening Hrs A-L '!G6:G59)</f>
        <v>116</v>
      </c>
    </row>
    <row r="59" spans="1:11" ht="13.5" customHeight="1">
      <c r="A59" s="64" t="s">
        <v>378</v>
      </c>
      <c r="B59" s="124">
        <f>AVERAGE(B6:B53,'Service Pts &amp; Opening Hrs A-L '!B6:B59)</f>
        <v>50.245098039215684</v>
      </c>
      <c r="C59" s="124">
        <f>AVERAGE(C6:C53,'Service Pts &amp; Opening Hrs A-L '!C6:C59)</f>
        <v>3.5454545454545454</v>
      </c>
      <c r="D59" s="124">
        <f>AVERAGE(D6:D53,'Service Pts &amp; Opening Hrs A-L '!D6:D59)</f>
        <v>124.55129870129871</v>
      </c>
      <c r="E59" s="124">
        <f>AVERAGE(E6:E53,'Service Pts &amp; Opening Hrs A-L '!E6:E59)</f>
        <v>1.1000000000000001</v>
      </c>
      <c r="F59" s="124">
        <f>AVERAGE(F6:F53,'Service Pts &amp; Opening Hrs A-L '!F6:F59)</f>
        <v>16.201499999999999</v>
      </c>
      <c r="G59" s="124">
        <f>AVERAGE(G6:G53,'Service Pts &amp; Opening Hrs A-L '!G6:G59)</f>
        <v>147.44588235294117</v>
      </c>
    </row>
    <row r="60" spans="1:11" ht="13.5" customHeight="1">
      <c r="A60" s="64" t="s">
        <v>328</v>
      </c>
      <c r="B60" s="124">
        <f>SUM(B6:B53,'Service Pts &amp; Opening Hrs A-L '!B6:B59)</f>
        <v>5125</v>
      </c>
      <c r="C60" s="124">
        <f>SUM(C6:C53,'Service Pts &amp; Opening Hrs A-L '!C6:C59)</f>
        <v>273</v>
      </c>
      <c r="D60" s="124">
        <f>SUM(D6:D53,'Service Pts &amp; Opening Hrs A-L '!D6:D59)</f>
        <v>9590.4500000000007</v>
      </c>
      <c r="E60" s="124">
        <f>SUM(E6:E53,'Service Pts &amp; Opening Hrs A-L '!E6:E59)</f>
        <v>22</v>
      </c>
      <c r="F60" s="124">
        <f>SUM(F6:F53,'Service Pts &amp; Opening Hrs A-L '!F6:F59)</f>
        <v>324.02999999999997</v>
      </c>
      <c r="G60" s="124">
        <f>SUM(G6:G53,'Service Pts &amp; Opening Hrs A-L '!G6:G59)</f>
        <v>15039.48</v>
      </c>
    </row>
    <row r="61" spans="1:11" ht="13.5" customHeight="1">
      <c r="G61" s="233"/>
    </row>
    <row r="62" spans="1:11" ht="13.5" customHeight="1"/>
    <row r="63" spans="1:11" ht="13.5" customHeight="1"/>
    <row r="64" spans="1:11"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sheetData>
  <phoneticPr fontId="25"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2012/13&amp;C&amp;9&amp;P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5"/>
  <sheetViews>
    <sheetView zoomScaleNormal="100" workbookViewId="0">
      <pane ySplit="3" topLeftCell="A4" activePane="bottomLeft" state="frozen"/>
      <selection activeCell="E6" sqref="E6"/>
      <selection pane="bottomLeft" activeCell="H53" sqref="H53"/>
    </sheetView>
  </sheetViews>
  <sheetFormatPr defaultRowHeight="12.75" customHeight="1"/>
  <cols>
    <col min="1" max="1" width="14.85546875" style="22" customWidth="1"/>
    <col min="2" max="2" width="13.28515625" style="22" customWidth="1"/>
    <col min="3" max="3" width="15.42578125" style="22" customWidth="1"/>
    <col min="4" max="5" width="8" style="22" customWidth="1"/>
    <col min="6" max="6" width="7.28515625" style="22" customWidth="1"/>
    <col min="7" max="7" width="8.7109375" style="22" customWidth="1"/>
    <col min="8" max="8" width="19.85546875" style="32" customWidth="1"/>
    <col min="9" max="9" width="7.140625" style="22" customWidth="1"/>
    <col min="10" max="10" width="18" style="557" customWidth="1"/>
    <col min="11" max="11" width="17.7109375" style="557" customWidth="1"/>
    <col min="12" max="12" width="14.42578125" style="557" customWidth="1"/>
    <col min="13" max="13" width="9.42578125" style="557" customWidth="1"/>
    <col min="14" max="14" width="10.5703125" style="557" customWidth="1"/>
    <col min="15" max="15" width="9.42578125" style="557" customWidth="1"/>
    <col min="16" max="16" width="14" style="557" bestFit="1" customWidth="1"/>
    <col min="17" max="23" width="9.140625" style="292"/>
    <col min="24" max="16384" width="9.140625" style="22"/>
  </cols>
  <sheetData>
    <row r="1" spans="1:79" ht="12.75" customHeight="1">
      <c r="A1" s="40" t="s">
        <v>593</v>
      </c>
      <c r="Q1" s="493"/>
      <c r="R1" s="493"/>
    </row>
    <row r="2" spans="1:79" ht="9.75" customHeight="1">
      <c r="A2" s="96"/>
      <c r="B2" s="97"/>
      <c r="C2" s="97"/>
      <c r="D2" s="97"/>
      <c r="E2" s="97"/>
      <c r="F2" s="97"/>
      <c r="G2" s="97"/>
      <c r="H2" s="97"/>
      <c r="I2" s="97"/>
      <c r="R2" s="493"/>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row>
    <row r="3" spans="1:79" ht="63" customHeight="1">
      <c r="A3" s="96"/>
      <c r="B3" s="353" t="s">
        <v>85</v>
      </c>
      <c r="C3" s="342" t="s">
        <v>86</v>
      </c>
      <c r="D3" s="353" t="s">
        <v>119</v>
      </c>
      <c r="E3" s="353" t="s">
        <v>87</v>
      </c>
      <c r="F3" s="357" t="s">
        <v>99</v>
      </c>
      <c r="G3" s="357" t="s">
        <v>100</v>
      </c>
      <c r="H3" s="353" t="s">
        <v>101</v>
      </c>
      <c r="I3" s="97"/>
      <c r="J3" s="10"/>
      <c r="K3" s="418"/>
      <c r="L3" s="418"/>
      <c r="M3" s="418"/>
      <c r="N3" s="418"/>
      <c r="O3" s="418"/>
      <c r="P3" s="418"/>
      <c r="Q3" s="516"/>
      <c r="R3" s="516"/>
      <c r="S3" s="516"/>
      <c r="T3" s="493"/>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79" ht="12.75" customHeight="1">
      <c r="A4" s="4" t="s">
        <v>530</v>
      </c>
      <c r="B4" s="4"/>
      <c r="C4" s="4"/>
      <c r="D4" s="4"/>
      <c r="E4" s="4"/>
      <c r="F4" s="4"/>
      <c r="G4" s="4"/>
      <c r="H4" s="154"/>
      <c r="I4" s="154"/>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row>
    <row r="5" spans="1:79" s="122" customFormat="1" ht="12.75" customHeight="1">
      <c r="A5" s="4" t="s">
        <v>310</v>
      </c>
      <c r="B5" s="4"/>
      <c r="C5" s="4"/>
      <c r="D5" s="4"/>
      <c r="E5" s="4"/>
      <c r="F5" s="4"/>
      <c r="G5" s="4"/>
      <c r="H5" s="154"/>
      <c r="I5" s="228"/>
      <c r="Q5" s="292"/>
      <c r="R5" s="292"/>
      <c r="S5" s="292"/>
      <c r="T5" s="292"/>
      <c r="U5" s="292"/>
      <c r="V5" s="292"/>
      <c r="W5" s="292"/>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row>
    <row r="6" spans="1:79" s="122" customFormat="1" ht="12.75" customHeight="1">
      <c r="A6" s="4" t="s">
        <v>391</v>
      </c>
      <c r="B6" s="4"/>
      <c r="C6" s="4"/>
      <c r="D6" s="4"/>
      <c r="E6" s="4"/>
      <c r="F6" s="4"/>
      <c r="G6" s="4"/>
      <c r="H6" s="154"/>
      <c r="I6" s="154"/>
      <c r="Q6" s="292"/>
      <c r="R6" s="292"/>
      <c r="S6" s="292"/>
      <c r="T6" s="292"/>
      <c r="U6" s="292"/>
      <c r="V6" s="292"/>
      <c r="W6" s="292"/>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row>
    <row r="7" spans="1:79" s="122" customFormat="1" ht="12.75" customHeight="1">
      <c r="A7" s="4" t="s">
        <v>392</v>
      </c>
      <c r="B7" s="4"/>
      <c r="C7" s="4"/>
      <c r="D7" s="4"/>
      <c r="E7" s="4"/>
      <c r="F7" s="4">
        <v>1</v>
      </c>
      <c r="G7" s="4">
        <v>7</v>
      </c>
      <c r="H7" s="154">
        <f>SUM(C7,E7,G7)</f>
        <v>7</v>
      </c>
      <c r="I7" s="228"/>
      <c r="Q7" s="292"/>
      <c r="R7" s="292"/>
      <c r="S7" s="292"/>
      <c r="T7" s="292"/>
      <c r="U7" s="292"/>
      <c r="V7" s="292"/>
      <c r="W7" s="292"/>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row>
    <row r="8" spans="1:79" ht="12.75" customHeight="1">
      <c r="A8" s="4" t="s">
        <v>452</v>
      </c>
      <c r="B8" s="4"/>
      <c r="C8" s="4"/>
      <c r="D8" s="4"/>
      <c r="E8" s="4"/>
      <c r="F8" s="4"/>
      <c r="G8" s="4"/>
      <c r="H8" s="154"/>
      <c r="I8" s="154"/>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row>
    <row r="9" spans="1:79" s="122" customFormat="1" ht="12.75" customHeight="1">
      <c r="A9" s="4" t="s">
        <v>394</v>
      </c>
      <c r="B9" s="4"/>
      <c r="C9" s="4"/>
      <c r="D9" s="4"/>
      <c r="E9" s="4"/>
      <c r="F9" s="4"/>
      <c r="G9" s="4"/>
      <c r="H9" s="154"/>
      <c r="I9" s="228"/>
      <c r="Q9" s="292"/>
      <c r="R9" s="292"/>
      <c r="S9" s="292"/>
      <c r="T9" s="292"/>
      <c r="U9" s="292"/>
      <c r="V9" s="292"/>
      <c r="W9" s="292"/>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row>
    <row r="10" spans="1:79" s="122" customFormat="1" ht="12.75" customHeight="1">
      <c r="A10" s="4" t="s">
        <v>453</v>
      </c>
      <c r="B10" s="4"/>
      <c r="C10" s="4"/>
      <c r="D10" s="4">
        <v>3</v>
      </c>
      <c r="E10" s="4">
        <v>150</v>
      </c>
      <c r="F10" s="4"/>
      <c r="G10" s="4"/>
      <c r="H10" s="154">
        <f>SUM(C10,E10,G10)</f>
        <v>150</v>
      </c>
      <c r="I10" s="228"/>
      <c r="Q10" s="292"/>
      <c r="R10" s="292"/>
      <c r="S10" s="292"/>
      <c r="T10" s="292"/>
      <c r="U10" s="292"/>
      <c r="V10" s="292"/>
      <c r="W10" s="292"/>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row>
    <row r="11" spans="1:79" s="122" customFormat="1" ht="12.75" customHeight="1">
      <c r="A11" s="4" t="s">
        <v>454</v>
      </c>
      <c r="B11" s="4"/>
      <c r="C11" s="4"/>
      <c r="D11" s="4"/>
      <c r="E11" s="4"/>
      <c r="F11" s="4"/>
      <c r="G11" s="4"/>
      <c r="H11" s="154"/>
      <c r="I11" s="228"/>
      <c r="Q11" s="292"/>
      <c r="R11" s="292"/>
      <c r="S11" s="292"/>
      <c r="T11" s="292"/>
      <c r="U11" s="292"/>
      <c r="V11" s="292"/>
      <c r="W11" s="292"/>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row>
    <row r="12" spans="1:79" ht="12.75" customHeight="1">
      <c r="A12" s="4" t="s">
        <v>457</v>
      </c>
      <c r="B12" s="4"/>
      <c r="C12" s="4"/>
      <c r="D12" s="4"/>
      <c r="E12" s="4"/>
      <c r="F12" s="4"/>
      <c r="G12" s="4"/>
      <c r="H12" s="154"/>
      <c r="I12" s="154"/>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row>
    <row r="13" spans="1:79" ht="12.75" customHeight="1">
      <c r="A13" s="4" t="s">
        <v>396</v>
      </c>
      <c r="B13" s="4"/>
      <c r="C13" s="4"/>
      <c r="D13" s="4"/>
      <c r="E13" s="4"/>
      <c r="F13" s="4"/>
      <c r="G13" s="4"/>
      <c r="H13" s="154"/>
      <c r="I13" s="154"/>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row>
    <row r="14" spans="1:79" s="122" customFormat="1" ht="12.75" customHeight="1">
      <c r="A14" s="4" t="s">
        <v>458</v>
      </c>
      <c r="B14" s="4"/>
      <c r="C14" s="4"/>
      <c r="D14" s="4">
        <v>3</v>
      </c>
      <c r="E14" s="4">
        <v>105</v>
      </c>
      <c r="F14" s="4"/>
      <c r="G14" s="4"/>
      <c r="H14" s="154">
        <f>SUM(C14,E14,G14)</f>
        <v>105</v>
      </c>
      <c r="I14" s="228"/>
      <c r="Q14" s="292"/>
      <c r="R14" s="292"/>
      <c r="S14" s="292"/>
      <c r="T14" s="292"/>
      <c r="U14" s="292"/>
      <c r="V14" s="292"/>
      <c r="W14" s="292"/>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row>
    <row r="15" spans="1:79" ht="12.75" customHeight="1">
      <c r="A15" s="4" t="s">
        <v>398</v>
      </c>
      <c r="B15" s="4">
        <v>1</v>
      </c>
      <c r="C15" s="4">
        <v>44.5</v>
      </c>
      <c r="D15" s="4"/>
      <c r="E15" s="4"/>
      <c r="F15" s="4">
        <v>1</v>
      </c>
      <c r="G15" s="4">
        <v>6</v>
      </c>
      <c r="H15" s="154">
        <f>SUM(C15,E15,G15)</f>
        <v>50.5</v>
      </c>
      <c r="I15" s="154"/>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row>
    <row r="16" spans="1:79" ht="12.75" customHeight="1">
      <c r="A16" s="4" t="s">
        <v>170</v>
      </c>
      <c r="B16" s="4"/>
      <c r="C16" s="4"/>
      <c r="D16" s="4"/>
      <c r="E16" s="4"/>
      <c r="F16" s="4"/>
      <c r="G16" s="4"/>
      <c r="H16" s="154"/>
      <c r="I16" s="154"/>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7" ht="12.75" customHeight="1">
      <c r="A17" s="4" t="s">
        <v>463</v>
      </c>
      <c r="B17" s="4"/>
      <c r="C17" s="4"/>
      <c r="D17" s="4"/>
      <c r="E17" s="4"/>
      <c r="F17" s="4"/>
      <c r="G17" s="4"/>
      <c r="H17" s="154"/>
      <c r="I17" s="154"/>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ht="12.75" customHeight="1">
      <c r="A18" s="4" t="s">
        <v>465</v>
      </c>
      <c r="B18" s="4">
        <v>2</v>
      </c>
      <c r="C18" s="4">
        <v>67</v>
      </c>
      <c r="D18" s="4"/>
      <c r="E18" s="4"/>
      <c r="F18" s="4"/>
      <c r="G18" s="4"/>
      <c r="H18" s="154">
        <f>SUM(C18,E18,G18)</f>
        <v>67</v>
      </c>
      <c r="I18" s="154"/>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row>
    <row r="19" spans="1:77" ht="12.75" customHeight="1">
      <c r="A19" s="4" t="s">
        <v>400</v>
      </c>
      <c r="B19" s="4"/>
      <c r="C19" s="4"/>
      <c r="D19" s="4"/>
      <c r="E19" s="4"/>
      <c r="F19" s="4"/>
      <c r="G19" s="4"/>
      <c r="H19" s="154"/>
      <c r="I19" s="154"/>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7" ht="12.75" customHeight="1">
      <c r="A20" s="4" t="s">
        <v>401</v>
      </c>
      <c r="B20" s="4"/>
      <c r="C20" s="4"/>
      <c r="D20" s="4"/>
      <c r="E20" s="4"/>
      <c r="F20" s="4"/>
      <c r="G20" s="4"/>
      <c r="H20" s="154"/>
      <c r="I20" s="154"/>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row>
    <row r="21" spans="1:77" ht="12.75" customHeight="1">
      <c r="A21" s="4" t="s">
        <v>402</v>
      </c>
      <c r="B21" s="4"/>
      <c r="C21" s="4"/>
      <c r="D21" s="4"/>
      <c r="E21" s="4"/>
      <c r="F21" s="4"/>
      <c r="G21" s="4"/>
      <c r="H21" s="154"/>
      <c r="I21" s="154"/>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row>
    <row r="22" spans="1:77" ht="12.75" customHeight="1">
      <c r="A22" s="4" t="s">
        <v>193</v>
      </c>
      <c r="B22" s="4"/>
      <c r="C22" s="4"/>
      <c r="D22" s="4"/>
      <c r="E22" s="4"/>
      <c r="F22" s="4"/>
      <c r="G22" s="4"/>
      <c r="H22" s="154"/>
      <c r="I22" s="154"/>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7" ht="12.75" customHeight="1">
      <c r="A23" s="4" t="s">
        <v>403</v>
      </c>
      <c r="B23" s="4"/>
      <c r="C23" s="4"/>
      <c r="D23" s="4"/>
      <c r="E23" s="4"/>
      <c r="F23" s="4"/>
      <c r="G23" s="4"/>
      <c r="H23" s="154"/>
      <c r="I23" s="154"/>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row>
    <row r="24" spans="1:77" ht="12.75" customHeight="1">
      <c r="A24" s="4" t="s">
        <v>311</v>
      </c>
      <c r="B24" s="4"/>
      <c r="C24" s="4"/>
      <c r="D24" s="4"/>
      <c r="E24" s="4"/>
      <c r="F24" s="4"/>
      <c r="G24" s="4"/>
      <c r="H24" s="154"/>
      <c r="I24" s="154"/>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row>
    <row r="25" spans="1:77" s="122" customFormat="1" ht="12.75" customHeight="1">
      <c r="A25" s="4" t="s">
        <v>312</v>
      </c>
      <c r="B25" s="4"/>
      <c r="C25" s="4"/>
      <c r="D25" s="4">
        <v>1</v>
      </c>
      <c r="E25" s="4"/>
      <c r="F25" s="4">
        <v>1</v>
      </c>
      <c r="G25" s="4">
        <v>4</v>
      </c>
      <c r="H25" s="154">
        <f>SUM(C25,E25,G25)</f>
        <v>4</v>
      </c>
      <c r="I25" s="228"/>
      <c r="Q25" s="292"/>
      <c r="R25" s="292"/>
      <c r="S25" s="292"/>
      <c r="T25" s="292"/>
      <c r="U25" s="292"/>
      <c r="V25" s="292"/>
      <c r="W25" s="292"/>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row>
    <row r="26" spans="1:77" ht="12.75" customHeight="1">
      <c r="A26" s="4" t="s">
        <v>194</v>
      </c>
      <c r="B26" s="4">
        <v>2</v>
      </c>
      <c r="C26" s="4">
        <v>70</v>
      </c>
      <c r="D26" s="4"/>
      <c r="E26" s="4"/>
      <c r="F26" s="4"/>
      <c r="G26" s="4"/>
      <c r="H26" s="154">
        <f>SUM(C26,E26,G26)</f>
        <v>70</v>
      </c>
      <c r="I26" s="154"/>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row>
    <row r="27" spans="1:77" s="122" customFormat="1" ht="12.75" customHeight="1">
      <c r="A27" s="4" t="s">
        <v>405</v>
      </c>
      <c r="B27" s="4"/>
      <c r="C27" s="4"/>
      <c r="D27" s="4"/>
      <c r="E27" s="4"/>
      <c r="F27" s="4"/>
      <c r="G27" s="4"/>
      <c r="H27" s="154"/>
      <c r="I27" s="228"/>
      <c r="Q27" s="292"/>
      <c r="R27" s="292"/>
      <c r="S27" s="292"/>
      <c r="T27" s="292"/>
      <c r="U27" s="292"/>
      <c r="V27" s="292"/>
      <c r="W27" s="292"/>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row>
    <row r="28" spans="1:77" s="122" customFormat="1" ht="12.75" customHeight="1">
      <c r="A28" s="4" t="s">
        <v>313</v>
      </c>
      <c r="B28" s="4">
        <v>1</v>
      </c>
      <c r="C28" s="4">
        <v>42.5</v>
      </c>
      <c r="D28" s="4"/>
      <c r="E28" s="4"/>
      <c r="F28" s="4"/>
      <c r="G28" s="4"/>
      <c r="H28" s="154">
        <f>SUM(C28,E28,G28)</f>
        <v>42.5</v>
      </c>
      <c r="I28" s="228"/>
      <c r="Q28" s="292"/>
      <c r="R28" s="292"/>
      <c r="S28" s="292"/>
      <c r="T28" s="292"/>
      <c r="U28" s="292"/>
      <c r="V28" s="292"/>
      <c r="W28" s="292"/>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row>
    <row r="29" spans="1:77" ht="12.75" customHeight="1">
      <c r="A29" s="4" t="s">
        <v>471</v>
      </c>
      <c r="B29" s="4"/>
      <c r="C29" s="4"/>
      <c r="D29" s="4"/>
      <c r="E29" s="4"/>
      <c r="F29" s="4">
        <v>2</v>
      </c>
      <c r="G29" s="4">
        <v>10</v>
      </c>
      <c r="H29" s="154">
        <f>SUM(C29,E29,G29)</f>
        <v>10</v>
      </c>
      <c r="I29" s="154"/>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row>
    <row r="30" spans="1:77" s="122" customFormat="1" ht="12.75" customHeight="1">
      <c r="A30" s="4" t="s">
        <v>472</v>
      </c>
      <c r="B30" s="4"/>
      <c r="C30" s="4"/>
      <c r="D30" s="4"/>
      <c r="E30" s="4"/>
      <c r="F30" s="4"/>
      <c r="G30" s="4"/>
      <c r="H30" s="154"/>
      <c r="I30" s="228"/>
      <c r="Q30" s="292"/>
      <c r="R30" s="292"/>
      <c r="S30" s="292"/>
      <c r="T30" s="292"/>
      <c r="U30" s="292"/>
      <c r="V30" s="292"/>
      <c r="W30" s="292"/>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row>
    <row r="31" spans="1:77" ht="12.75" customHeight="1">
      <c r="A31" s="4" t="s">
        <v>484</v>
      </c>
      <c r="B31" s="4"/>
      <c r="C31" s="4"/>
      <c r="D31" s="4"/>
      <c r="E31" s="4"/>
      <c r="F31" s="4"/>
      <c r="G31" s="4"/>
      <c r="H31" s="154"/>
      <c r="I31" s="154"/>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row>
    <row r="32" spans="1:77" ht="12.75" customHeight="1">
      <c r="A32" s="4" t="s">
        <v>406</v>
      </c>
      <c r="B32" s="4"/>
      <c r="C32" s="4"/>
      <c r="D32" s="4"/>
      <c r="E32" s="4"/>
      <c r="F32" s="4"/>
      <c r="G32" s="4"/>
      <c r="H32" s="154"/>
      <c r="I32" s="154"/>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row>
    <row r="33" spans="1:77" ht="12.75" customHeight="1">
      <c r="A33" s="4" t="s">
        <v>152</v>
      </c>
      <c r="B33" s="4"/>
      <c r="C33" s="4"/>
      <c r="D33" s="4"/>
      <c r="E33" s="4"/>
      <c r="F33" s="4">
        <v>3</v>
      </c>
      <c r="G33" s="4">
        <v>13.45</v>
      </c>
      <c r="H33" s="154">
        <f t="shared" ref="H33:H39" si="0">SUM(C33,E33,G33)</f>
        <v>13.45</v>
      </c>
      <c r="I33" s="154"/>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row>
    <row r="34" spans="1:77" s="122" customFormat="1" ht="12.75" customHeight="1">
      <c r="A34" s="4" t="s">
        <v>407</v>
      </c>
      <c r="B34" s="4">
        <v>1</v>
      </c>
      <c r="C34" s="4">
        <v>40</v>
      </c>
      <c r="D34" s="4"/>
      <c r="E34" s="4"/>
      <c r="F34" s="4">
        <v>2</v>
      </c>
      <c r="G34" s="4">
        <v>16</v>
      </c>
      <c r="H34" s="154">
        <f t="shared" si="0"/>
        <v>56</v>
      </c>
      <c r="I34" s="228"/>
      <c r="Q34" s="292"/>
      <c r="R34" s="292"/>
      <c r="S34" s="292"/>
      <c r="T34" s="292"/>
      <c r="U34" s="292"/>
      <c r="V34" s="292"/>
      <c r="W34" s="292"/>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row>
    <row r="35" spans="1:77" ht="12.75" customHeight="1">
      <c r="A35" s="4" t="s">
        <v>157</v>
      </c>
      <c r="B35" s="4"/>
      <c r="C35" s="4"/>
      <c r="D35" s="4">
        <v>1</v>
      </c>
      <c r="E35" s="4">
        <v>3.5</v>
      </c>
      <c r="F35" s="4"/>
      <c r="G35" s="4"/>
      <c r="H35" s="154">
        <f t="shared" si="0"/>
        <v>3.5</v>
      </c>
      <c r="I35" s="154"/>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row>
    <row r="36" spans="1:77" ht="12.75" customHeight="1">
      <c r="A36" s="4" t="s">
        <v>488</v>
      </c>
      <c r="B36" s="4"/>
      <c r="C36" s="4"/>
      <c r="D36" s="4">
        <v>2</v>
      </c>
      <c r="E36" s="4">
        <v>16.5</v>
      </c>
      <c r="F36" s="4"/>
      <c r="G36" s="4"/>
      <c r="H36" s="154">
        <f t="shared" si="0"/>
        <v>16.5</v>
      </c>
      <c r="I36" s="154"/>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row>
    <row r="37" spans="1:77" ht="12.75" customHeight="1">
      <c r="A37" s="4" t="s">
        <v>489</v>
      </c>
      <c r="B37" s="4"/>
      <c r="C37" s="4"/>
      <c r="D37" s="4">
        <v>1</v>
      </c>
      <c r="E37" s="4">
        <v>37</v>
      </c>
      <c r="F37" s="4"/>
      <c r="G37" s="4"/>
      <c r="H37" s="154">
        <f t="shared" si="0"/>
        <v>37</v>
      </c>
      <c r="I37" s="154"/>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row>
    <row r="38" spans="1:77" ht="12.75" customHeight="1">
      <c r="A38" s="4" t="s">
        <v>171</v>
      </c>
      <c r="B38" s="4"/>
      <c r="C38" s="4"/>
      <c r="D38" s="4">
        <v>2</v>
      </c>
      <c r="E38" s="4">
        <v>80</v>
      </c>
      <c r="F38" s="4"/>
      <c r="G38" s="4"/>
      <c r="H38" s="154">
        <f t="shared" si="0"/>
        <v>80</v>
      </c>
      <c r="I38" s="154"/>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row>
    <row r="39" spans="1:77" ht="12.75" customHeight="1">
      <c r="A39" s="4" t="s">
        <v>492</v>
      </c>
      <c r="B39" s="4"/>
      <c r="C39" s="4"/>
      <c r="D39" s="4"/>
      <c r="E39" s="4"/>
      <c r="F39" s="4">
        <v>1</v>
      </c>
      <c r="G39" s="4">
        <v>4</v>
      </c>
      <c r="H39" s="154">
        <f t="shared" si="0"/>
        <v>4</v>
      </c>
      <c r="I39" s="154"/>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row>
    <row r="40" spans="1:77" ht="12.75" customHeight="1">
      <c r="A40" s="4" t="s">
        <v>493</v>
      </c>
      <c r="B40" s="4"/>
      <c r="C40" s="4"/>
      <c r="D40" s="4"/>
      <c r="E40" s="4"/>
      <c r="F40" s="4"/>
      <c r="G40" s="4"/>
      <c r="H40" s="154"/>
      <c r="I40" s="154"/>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row>
    <row r="41" spans="1:77" ht="12.75" customHeight="1">
      <c r="A41" s="4" t="s">
        <v>409</v>
      </c>
      <c r="B41" s="4"/>
      <c r="C41" s="4"/>
      <c r="D41" s="4">
        <v>6</v>
      </c>
      <c r="E41" s="4">
        <v>191</v>
      </c>
      <c r="F41" s="4"/>
      <c r="G41" s="4"/>
      <c r="H41" s="154">
        <f>SUM(C41,E41,G41)</f>
        <v>191</v>
      </c>
      <c r="I41" s="154"/>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row>
    <row r="42" spans="1:77" ht="12.75" customHeight="1">
      <c r="A42" s="4" t="s">
        <v>525</v>
      </c>
      <c r="B42" s="4"/>
      <c r="C42" s="4"/>
      <c r="D42" s="4"/>
      <c r="E42" s="4"/>
      <c r="F42" s="4"/>
      <c r="G42" s="4"/>
      <c r="H42" s="154"/>
      <c r="I42" s="154"/>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row>
    <row r="43" spans="1:77" ht="12.75" customHeight="1">
      <c r="A43" s="4" t="s">
        <v>411</v>
      </c>
      <c r="B43" s="4"/>
      <c r="C43" s="4"/>
      <c r="D43" s="4"/>
      <c r="E43" s="4"/>
      <c r="F43" s="4"/>
      <c r="G43" s="4"/>
      <c r="H43" s="154"/>
      <c r="I43" s="154"/>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row>
    <row r="44" spans="1:77" ht="12.75" customHeight="1">
      <c r="A44" s="4" t="s">
        <v>412</v>
      </c>
      <c r="B44" s="4"/>
      <c r="C44" s="4"/>
      <c r="D44" s="4"/>
      <c r="E44" s="4"/>
      <c r="F44" s="4"/>
      <c r="G44" s="4"/>
      <c r="H44" s="154"/>
      <c r="I44" s="154"/>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row>
    <row r="45" spans="1:77" s="122" customFormat="1" ht="12.75" customHeight="1">
      <c r="A45" s="4" t="s">
        <v>414</v>
      </c>
      <c r="B45" s="4"/>
      <c r="C45" s="4"/>
      <c r="D45" s="4"/>
      <c r="E45" s="4"/>
      <c r="F45" s="4"/>
      <c r="G45" s="4"/>
      <c r="H45" s="154"/>
      <c r="I45" s="228"/>
      <c r="Q45" s="292"/>
      <c r="R45" s="292"/>
      <c r="S45" s="292"/>
      <c r="T45" s="292"/>
      <c r="U45" s="292"/>
      <c r="V45" s="292"/>
      <c r="W45" s="292"/>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row>
    <row r="46" spans="1:77" ht="12.75" customHeight="1">
      <c r="A46" s="4" t="s">
        <v>496</v>
      </c>
      <c r="B46" s="4"/>
      <c r="C46" s="4"/>
      <c r="D46" s="4">
        <v>3</v>
      </c>
      <c r="E46" s="4">
        <v>76</v>
      </c>
      <c r="F46" s="4"/>
      <c r="G46" s="4"/>
      <c r="H46" s="154">
        <f>SUM(C46,E46,G46)</f>
        <v>76</v>
      </c>
      <c r="I46" s="154"/>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row>
    <row r="47" spans="1:77" ht="12.75" customHeight="1">
      <c r="A47" s="4" t="s">
        <v>499</v>
      </c>
      <c r="B47" s="4"/>
      <c r="C47" s="4"/>
      <c r="D47" s="4">
        <v>2</v>
      </c>
      <c r="E47" s="4">
        <v>6</v>
      </c>
      <c r="F47" s="4"/>
      <c r="G47" s="4"/>
      <c r="H47" s="154">
        <f>SUM(C47,E47,G47)</f>
        <v>6</v>
      </c>
      <c r="I47" s="154"/>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row>
    <row r="48" spans="1:77" ht="12.75" customHeight="1">
      <c r="A48" s="4" t="s">
        <v>416</v>
      </c>
      <c r="B48" s="4">
        <v>1</v>
      </c>
      <c r="C48" s="4">
        <v>39.5</v>
      </c>
      <c r="D48" s="4"/>
      <c r="E48" s="4"/>
      <c r="F48" s="4"/>
      <c r="G48" s="4"/>
      <c r="H48" s="154">
        <f>SUM(C48,E48,G48)</f>
        <v>39.5</v>
      </c>
      <c r="I48" s="154"/>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row>
    <row r="49" spans="1:77" s="122" customFormat="1" ht="12.75" customHeight="1">
      <c r="A49" s="4" t="s">
        <v>417</v>
      </c>
      <c r="B49" s="4"/>
      <c r="C49" s="4"/>
      <c r="D49" s="4"/>
      <c r="E49" s="4"/>
      <c r="F49" s="4"/>
      <c r="G49" s="4"/>
      <c r="H49" s="154"/>
      <c r="I49" s="228"/>
      <c r="Q49" s="292"/>
      <c r="R49" s="292"/>
      <c r="S49" s="292"/>
      <c r="T49" s="292"/>
      <c r="U49" s="292"/>
      <c r="V49" s="292"/>
      <c r="W49" s="292"/>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row>
    <row r="50" spans="1:77" s="122" customFormat="1" ht="12.75" customHeight="1">
      <c r="A50" s="4" t="s">
        <v>201</v>
      </c>
      <c r="B50" s="4"/>
      <c r="C50" s="4"/>
      <c r="D50" s="4"/>
      <c r="E50" s="4"/>
      <c r="F50" s="4"/>
      <c r="G50" s="4"/>
      <c r="H50" s="154"/>
      <c r="I50" s="228"/>
      <c r="Q50" s="292"/>
      <c r="R50" s="292"/>
      <c r="S50" s="292"/>
      <c r="T50" s="292"/>
      <c r="U50" s="292"/>
      <c r="V50" s="292"/>
      <c r="W50" s="292"/>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row>
    <row r="51" spans="1:77" ht="12.75" customHeight="1">
      <c r="A51" s="4" t="s">
        <v>501</v>
      </c>
      <c r="B51" s="4"/>
      <c r="C51" s="4"/>
      <c r="D51" s="4">
        <v>1</v>
      </c>
      <c r="E51" s="4">
        <v>36</v>
      </c>
      <c r="F51" s="4"/>
      <c r="G51" s="4"/>
      <c r="H51" s="154">
        <f t="shared" ref="H51:H56" si="1">SUM(C51,E51,G51)</f>
        <v>36</v>
      </c>
      <c r="I51" s="154"/>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row>
    <row r="52" spans="1:77" ht="12.75" customHeight="1">
      <c r="A52" s="4" t="s">
        <v>420</v>
      </c>
      <c r="B52" s="4">
        <v>2</v>
      </c>
      <c r="C52" s="4">
        <v>95</v>
      </c>
      <c r="D52" s="4"/>
      <c r="E52" s="4"/>
      <c r="F52" s="4"/>
      <c r="G52" s="4"/>
      <c r="H52" s="154">
        <f t="shared" si="1"/>
        <v>95</v>
      </c>
      <c r="Q52" s="22"/>
      <c r="R52" s="22"/>
      <c r="S52" s="22"/>
      <c r="T52" s="22"/>
      <c r="U52" s="22"/>
      <c r="V52" s="22"/>
      <c r="W52" s="22"/>
    </row>
    <row r="53" spans="1:77" ht="12.75" customHeight="1">
      <c r="A53" s="4" t="s">
        <v>421</v>
      </c>
      <c r="B53" s="4"/>
      <c r="C53" s="4"/>
      <c r="D53" s="4"/>
      <c r="E53" s="4"/>
      <c r="F53" s="4"/>
      <c r="G53" s="4"/>
      <c r="H53" s="154"/>
      <c r="I53" s="154"/>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row>
    <row r="54" spans="1:77" ht="12.75" customHeight="1">
      <c r="A54" s="4" t="s">
        <v>502</v>
      </c>
      <c r="B54" s="4"/>
      <c r="C54" s="4"/>
      <c r="D54" s="4">
        <v>1</v>
      </c>
      <c r="E54" s="4">
        <v>50</v>
      </c>
      <c r="F54" s="4"/>
      <c r="G54" s="4"/>
      <c r="H54" s="154">
        <f t="shared" si="1"/>
        <v>50</v>
      </c>
      <c r="I54" s="154"/>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row>
    <row r="55" spans="1:77" ht="12.75" customHeight="1">
      <c r="A55" s="4" t="s">
        <v>422</v>
      </c>
      <c r="B55" s="4">
        <v>4</v>
      </c>
      <c r="C55" s="4">
        <v>34.5</v>
      </c>
      <c r="D55" s="4"/>
      <c r="E55" s="4"/>
      <c r="F55" s="4"/>
      <c r="G55" s="4"/>
      <c r="H55" s="154">
        <f t="shared" si="1"/>
        <v>34.5</v>
      </c>
      <c r="I55" s="154"/>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row>
    <row r="56" spans="1:77" ht="12.75" customHeight="1">
      <c r="A56" s="4" t="s">
        <v>504</v>
      </c>
      <c r="B56" s="4"/>
      <c r="C56" s="4"/>
      <c r="D56" s="4">
        <v>1</v>
      </c>
      <c r="E56" s="4">
        <v>3</v>
      </c>
      <c r="F56" s="4"/>
      <c r="G56" s="4"/>
      <c r="H56" s="154">
        <f t="shared" si="1"/>
        <v>3</v>
      </c>
      <c r="I56" s="154"/>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row>
    <row r="57" spans="1:77" ht="12.75" customHeight="1">
      <c r="A57" s="4" t="s">
        <v>423</v>
      </c>
      <c r="B57" s="4">
        <v>1</v>
      </c>
      <c r="C57" s="4">
        <v>25</v>
      </c>
      <c r="D57" s="4"/>
      <c r="E57" s="4"/>
      <c r="F57" s="4"/>
      <c r="G57" s="4"/>
      <c r="H57" s="154">
        <f>SUM(C57,E57,G57)</f>
        <v>25</v>
      </c>
      <c r="I57" s="154"/>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row>
    <row r="58" spans="1:77" ht="12.95" customHeight="1">
      <c r="I58" s="154"/>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row>
    <row r="59" spans="1:77" ht="12.95" customHeight="1">
      <c r="I59" s="154"/>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row>
    <row r="60" spans="1:77" ht="12.95" customHeight="1">
      <c r="I60" s="154"/>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row>
    <row r="61" spans="1:77" ht="12.95" customHeight="1">
      <c r="I61" s="154"/>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row>
    <row r="62" spans="1:77" ht="12.95" customHeight="1">
      <c r="I62" s="154"/>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row>
    <row r="63" spans="1:77" ht="12.95" customHeight="1">
      <c r="I63" s="154"/>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row>
    <row r="64" spans="1:77" ht="12.95" customHeight="1">
      <c r="I64" s="154"/>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row>
    <row r="65" spans="9:77" ht="12.95" customHeight="1">
      <c r="I65" s="154"/>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row>
    <row r="66" spans="9:77" ht="12.95" customHeight="1">
      <c r="I66" s="154"/>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row>
    <row r="67" spans="9:77" ht="12.95" customHeight="1">
      <c r="I67" s="154"/>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row>
    <row r="68" spans="9:77" ht="12.95" customHeight="1">
      <c r="I68" s="154"/>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row>
    <row r="69" spans="9:77" ht="12.95" customHeight="1">
      <c r="I69" s="154"/>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row>
    <row r="70" spans="9:77" ht="12.95" customHeight="1">
      <c r="I70" s="154"/>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row>
    <row r="71" spans="9:77" ht="12.95" customHeight="1">
      <c r="I71" s="154"/>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row>
    <row r="72" spans="9:77" ht="12.75" customHeight="1">
      <c r="I72" s="154"/>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row>
    <row r="73" spans="9:77" ht="12.75" customHeight="1">
      <c r="I73" s="154"/>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row>
    <row r="74" spans="9:77" ht="12.75" customHeight="1">
      <c r="I74" s="154"/>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row>
    <row r="75" spans="9:77" ht="12.75" customHeight="1">
      <c r="I75" s="154"/>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row>
    <row r="76" spans="9:77" ht="12.75" customHeight="1">
      <c r="I76" s="154"/>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row>
    <row r="77" spans="9:77" ht="12.75" customHeight="1">
      <c r="I77" s="154"/>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row>
    <row r="78" spans="9:77" ht="12.75" customHeight="1">
      <c r="I78" s="154"/>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row>
    <row r="79" spans="9:77" ht="12.75" customHeight="1">
      <c r="I79" s="154"/>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row>
    <row r="80" spans="9:77" ht="12.75" customHeight="1">
      <c r="I80" s="154"/>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row>
    <row r="81" spans="9:77" ht="12.75" customHeight="1">
      <c r="I81" s="154"/>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row>
    <row r="82" spans="9:77" ht="12.75" customHeight="1">
      <c r="I82" s="154"/>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row>
    <row r="83" spans="9:77" ht="12.75" customHeight="1">
      <c r="I83" s="154"/>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row>
    <row r="84" spans="9:77" ht="12.75" customHeight="1">
      <c r="I84" s="154"/>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row>
    <row r="85" spans="9:77" ht="12.75" customHeight="1">
      <c r="I85" s="154"/>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row>
    <row r="86" spans="9:77" ht="12.75" customHeight="1">
      <c r="I86" s="154"/>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row>
    <row r="87" spans="9:77" ht="12.75" customHeight="1">
      <c r="I87" s="154"/>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row>
    <row r="88" spans="9:77" ht="12.75" customHeight="1">
      <c r="I88" s="154"/>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row>
    <row r="89" spans="9:77" ht="12.75" customHeight="1">
      <c r="I89" s="154"/>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row>
    <row r="90" spans="9:77" ht="12.75" customHeight="1">
      <c r="I90" s="154"/>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row>
    <row r="91" spans="9:77" ht="12.75" customHeight="1">
      <c r="I91" s="154"/>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row>
    <row r="92" spans="9:77" ht="12.75" customHeight="1">
      <c r="I92" s="154"/>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row>
    <row r="93" spans="9:77" ht="12.75" customHeight="1">
      <c r="I93" s="154"/>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row>
    <row r="94" spans="9:77" ht="12.75" customHeight="1">
      <c r="I94" s="154"/>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row>
    <row r="95" spans="9:77" ht="12.75" customHeight="1">
      <c r="I95" s="154"/>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row>
    <row r="96" spans="9:77" ht="12.75" customHeight="1">
      <c r="I96" s="154"/>
      <c r="Q96" s="391"/>
      <c r="R96" s="391"/>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row>
    <row r="97" spans="1:77" ht="12.75" customHeight="1">
      <c r="I97" s="154"/>
      <c r="Q97" s="391"/>
      <c r="R97" s="391"/>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row>
    <row r="98" spans="1:77" ht="12.75" customHeight="1">
      <c r="I98" s="86"/>
      <c r="Q98" s="391"/>
      <c r="R98" s="391"/>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row>
    <row r="99" spans="1:77" ht="12.75" customHeight="1">
      <c r="I99" s="8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row>
    <row r="100" spans="1:77" ht="12.75" customHeight="1">
      <c r="B100" s="86"/>
      <c r="C100" s="86"/>
      <c r="D100" s="86"/>
      <c r="E100" s="86"/>
      <c r="F100" s="86"/>
      <c r="G100" s="86"/>
      <c r="H100" s="472"/>
      <c r="I100" s="8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row>
    <row r="101" spans="1:77" ht="12.75" customHeight="1">
      <c r="B101" s="166"/>
      <c r="C101" s="166"/>
      <c r="D101" s="127"/>
      <c r="E101" s="127"/>
      <c r="F101" s="127"/>
      <c r="G101" s="127"/>
      <c r="H101" s="166"/>
      <c r="I101" s="127"/>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row>
    <row r="102" spans="1:77" ht="12.75" customHeight="1">
      <c r="B102" s="32"/>
      <c r="C102" s="32"/>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row>
    <row r="103" spans="1:77" ht="12.75" customHeight="1">
      <c r="B103" s="32"/>
      <c r="C103" s="32"/>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row>
    <row r="104" spans="1:77" ht="12.75" customHeight="1">
      <c r="B104" s="32"/>
      <c r="C104" s="32"/>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row>
    <row r="105" spans="1:77" ht="12.75" customHeight="1">
      <c r="A105" s="63"/>
      <c r="B105" s="32"/>
      <c r="C105" s="32"/>
      <c r="D105" s="51"/>
      <c r="E105" s="51"/>
      <c r="F105" s="51"/>
      <c r="G105" s="51"/>
      <c r="H105" s="233"/>
      <c r="I105" s="51"/>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row>
    <row r="106" spans="1:77" ht="12.75" customHeight="1">
      <c r="A106" s="63"/>
      <c r="B106" s="32"/>
      <c r="C106" s="32"/>
      <c r="D106" s="51"/>
      <c r="E106" s="51"/>
      <c r="F106" s="51"/>
      <c r="G106" s="51"/>
      <c r="H106" s="233"/>
      <c r="I106" s="51"/>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row>
    <row r="107" spans="1:77" ht="12.75" customHeight="1">
      <c r="B107" s="32"/>
      <c r="C107" s="32"/>
      <c r="D107" s="51"/>
      <c r="E107" s="51"/>
      <c r="F107" s="51"/>
      <c r="G107" s="51"/>
      <c r="H107" s="233"/>
      <c r="I107" s="51"/>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row>
    <row r="108" spans="1:77" ht="12.75" customHeight="1">
      <c r="B108" s="32"/>
      <c r="C108" s="32"/>
      <c r="D108" s="51"/>
      <c r="E108" s="51"/>
      <c r="F108" s="51"/>
      <c r="G108" s="51"/>
      <c r="H108" s="233"/>
      <c r="I108" s="51"/>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row>
    <row r="109" spans="1:77" ht="12.75" customHeight="1">
      <c r="B109" s="32"/>
      <c r="C109" s="32"/>
      <c r="D109" s="51"/>
      <c r="E109" s="51"/>
      <c r="F109" s="51"/>
      <c r="G109" s="51"/>
      <c r="H109" s="233"/>
      <c r="I109" s="51"/>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row>
    <row r="110" spans="1:77" ht="12.75" customHeight="1">
      <c r="B110" s="32"/>
      <c r="C110" s="32"/>
      <c r="D110" s="51"/>
      <c r="E110" s="51"/>
      <c r="F110" s="51"/>
      <c r="G110" s="51"/>
      <c r="H110" s="233"/>
      <c r="I110" s="51"/>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row>
    <row r="111" spans="1:77" ht="12.75" customHeight="1">
      <c r="B111" s="32"/>
      <c r="C111" s="32"/>
      <c r="D111" s="51"/>
      <c r="E111" s="51"/>
      <c r="F111" s="51"/>
      <c r="G111" s="51"/>
      <c r="H111" s="233"/>
      <c r="I111" s="51"/>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row>
    <row r="112" spans="1:77" ht="12.75" customHeight="1">
      <c r="D112" s="51"/>
      <c r="E112" s="51"/>
      <c r="F112" s="51"/>
      <c r="G112" s="51"/>
      <c r="H112" s="233"/>
      <c r="I112" s="51"/>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row>
    <row r="113" spans="4:77" ht="12.75" customHeight="1">
      <c r="D113" s="51"/>
      <c r="E113" s="51"/>
      <c r="F113" s="51"/>
      <c r="G113" s="51"/>
      <c r="H113" s="233"/>
      <c r="I113" s="51"/>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row>
    <row r="114" spans="4:77" ht="12.75" customHeight="1">
      <c r="D114" s="51"/>
      <c r="E114" s="51"/>
      <c r="F114" s="51"/>
      <c r="G114" s="51"/>
      <c r="H114" s="233"/>
      <c r="I114" s="51"/>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row>
    <row r="115" spans="4:77" ht="12.75" customHeight="1">
      <c r="D115" s="51"/>
      <c r="E115" s="51"/>
      <c r="F115" s="51"/>
      <c r="G115" s="51"/>
      <c r="H115" s="233"/>
      <c r="I115" s="51"/>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row>
    <row r="116" spans="4:77" ht="12.75" customHeight="1">
      <c r="D116" s="51"/>
      <c r="E116" s="51"/>
      <c r="F116" s="51"/>
      <c r="G116" s="51"/>
      <c r="H116" s="233"/>
      <c r="I116" s="51"/>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row>
    <row r="117" spans="4:77" ht="12.75" customHeight="1">
      <c r="D117" s="51"/>
      <c r="E117" s="51"/>
      <c r="F117" s="51"/>
      <c r="G117" s="51"/>
      <c r="H117" s="233"/>
      <c r="I117" s="51"/>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row>
    <row r="118" spans="4:77" ht="12.75" customHeight="1">
      <c r="D118" s="51"/>
      <c r="E118" s="51"/>
      <c r="F118" s="51"/>
      <c r="G118" s="51"/>
      <c r="H118" s="233"/>
      <c r="I118" s="51"/>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row>
    <row r="119" spans="4:77" ht="12.75" customHeight="1">
      <c r="D119" s="51"/>
      <c r="E119" s="51"/>
      <c r="F119" s="51"/>
      <c r="G119" s="51"/>
      <c r="H119" s="233"/>
      <c r="I119" s="51"/>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row>
    <row r="120" spans="4:77" ht="12.75" customHeight="1">
      <c r="D120" s="51"/>
      <c r="E120" s="51"/>
      <c r="F120" s="51"/>
      <c r="G120" s="51"/>
      <c r="H120" s="233"/>
      <c r="I120" s="51"/>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row>
    <row r="121" spans="4:77" ht="12.75" customHeight="1">
      <c r="D121" s="51"/>
      <c r="E121" s="51"/>
      <c r="F121" s="51"/>
      <c r="G121" s="51"/>
      <c r="H121" s="233"/>
      <c r="I121" s="51"/>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row>
    <row r="122" spans="4:77" ht="12.75" customHeight="1">
      <c r="D122" s="51"/>
      <c r="E122" s="51"/>
      <c r="F122" s="51"/>
      <c r="G122" s="51"/>
      <c r="H122" s="233"/>
      <c r="I122" s="51"/>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row>
    <row r="123" spans="4:77" ht="12.75" customHeight="1">
      <c r="D123" s="51"/>
      <c r="E123" s="51"/>
      <c r="F123" s="51"/>
      <c r="G123" s="51"/>
      <c r="H123" s="233"/>
      <c r="I123" s="51"/>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row>
    <row r="124" spans="4:77" ht="12.75" customHeight="1">
      <c r="D124" s="51"/>
      <c r="E124" s="51"/>
      <c r="F124" s="51"/>
      <c r="G124" s="51"/>
      <c r="H124" s="233"/>
      <c r="I124" s="51"/>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row>
    <row r="125" spans="4:77" ht="12.75" customHeight="1">
      <c r="D125" s="51"/>
      <c r="E125" s="51"/>
      <c r="F125" s="51"/>
      <c r="G125" s="51"/>
      <c r="H125" s="233"/>
      <c r="I125" s="51"/>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row>
    <row r="126" spans="4:77" ht="12.75" customHeight="1">
      <c r="D126" s="51"/>
      <c r="E126" s="51"/>
      <c r="F126" s="51"/>
      <c r="G126" s="51"/>
      <c r="H126" s="233"/>
      <c r="I126" s="51"/>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row>
    <row r="127" spans="4:77" ht="12.75" customHeight="1">
      <c r="D127" s="51"/>
      <c r="E127" s="51"/>
      <c r="F127" s="51"/>
      <c r="G127" s="51"/>
      <c r="H127" s="233"/>
      <c r="I127" s="51"/>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row>
    <row r="128" spans="4:77" ht="12.75" customHeight="1">
      <c r="D128" s="51"/>
      <c r="E128" s="51"/>
      <c r="F128" s="51"/>
      <c r="G128" s="51"/>
      <c r="H128" s="233"/>
      <c r="I128" s="51"/>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row>
    <row r="129" spans="4:77" ht="12.75" customHeight="1">
      <c r="D129" s="51"/>
      <c r="E129" s="51"/>
      <c r="F129" s="51"/>
      <c r="G129" s="51"/>
      <c r="H129" s="233"/>
      <c r="I129" s="51"/>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row>
    <row r="130" spans="4:77" ht="12.75" customHeight="1">
      <c r="D130" s="51"/>
      <c r="E130" s="51"/>
      <c r="F130" s="51"/>
      <c r="G130" s="51"/>
      <c r="H130" s="233"/>
      <c r="I130" s="51"/>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row>
    <row r="131" spans="4:77" ht="12.75" customHeight="1">
      <c r="D131" s="51"/>
      <c r="E131" s="51"/>
      <c r="F131" s="51"/>
      <c r="G131" s="51"/>
      <c r="H131" s="233"/>
      <c r="I131" s="51"/>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row>
    <row r="132" spans="4:77" ht="12.75" customHeight="1">
      <c r="D132" s="51"/>
      <c r="E132" s="51"/>
      <c r="F132" s="51"/>
      <c r="G132" s="51"/>
      <c r="H132" s="233"/>
      <c r="I132" s="51"/>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row>
    <row r="133" spans="4:77" ht="12.75" customHeight="1">
      <c r="D133" s="51"/>
      <c r="E133" s="51"/>
      <c r="F133" s="51"/>
      <c r="G133" s="51"/>
      <c r="H133" s="233"/>
      <c r="I133" s="51"/>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row>
    <row r="134" spans="4:77" ht="12.75" customHeight="1">
      <c r="D134" s="51"/>
      <c r="E134" s="51"/>
      <c r="F134" s="51"/>
      <c r="G134" s="51"/>
      <c r="H134" s="233"/>
      <c r="I134" s="51"/>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row>
    <row r="135" spans="4:77" ht="12.75" customHeight="1">
      <c r="D135" s="51"/>
      <c r="E135" s="51"/>
      <c r="F135" s="51"/>
      <c r="G135" s="51"/>
      <c r="H135" s="233"/>
      <c r="I135" s="51"/>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row>
    <row r="136" spans="4:77" ht="12.75" customHeight="1">
      <c r="D136" s="51"/>
      <c r="E136" s="51"/>
      <c r="F136" s="51"/>
      <c r="G136" s="51"/>
      <c r="H136" s="233"/>
      <c r="I136" s="51"/>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row>
    <row r="137" spans="4:77" ht="12.75" customHeight="1">
      <c r="D137" s="51"/>
      <c r="E137" s="51"/>
      <c r="F137" s="51"/>
      <c r="G137" s="51"/>
      <c r="H137" s="233"/>
      <c r="I137" s="51"/>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row>
    <row r="138" spans="4:77" ht="12.75" customHeight="1">
      <c r="D138" s="51"/>
      <c r="E138" s="51"/>
      <c r="F138" s="51"/>
      <c r="G138" s="51"/>
      <c r="H138" s="233"/>
      <c r="I138" s="51"/>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row>
    <row r="139" spans="4:77" ht="12.75" customHeight="1">
      <c r="D139" s="51"/>
      <c r="E139" s="51"/>
      <c r="F139" s="51"/>
      <c r="G139" s="51"/>
      <c r="H139" s="233"/>
      <c r="I139" s="51"/>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row>
    <row r="140" spans="4:77" ht="12.75" customHeight="1">
      <c r="D140" s="51"/>
      <c r="E140" s="51"/>
      <c r="F140" s="51"/>
      <c r="G140" s="51"/>
      <c r="H140" s="233"/>
      <c r="I140" s="51"/>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row>
    <row r="141" spans="4:77" ht="12.75" customHeight="1">
      <c r="D141" s="51"/>
      <c r="E141" s="51"/>
      <c r="F141" s="51"/>
      <c r="G141" s="51"/>
      <c r="H141" s="233"/>
      <c r="I141" s="51"/>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row>
    <row r="142" spans="4:77" ht="12.75" customHeight="1">
      <c r="D142" s="51"/>
      <c r="E142" s="51"/>
      <c r="F142" s="51"/>
      <c r="G142" s="51"/>
      <c r="H142" s="233"/>
      <c r="I142" s="51"/>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row>
    <row r="143" spans="4:77" ht="12.75" customHeight="1">
      <c r="D143" s="51"/>
      <c r="E143" s="51"/>
      <c r="F143" s="51"/>
      <c r="G143" s="51"/>
      <c r="H143" s="233"/>
      <c r="I143" s="51"/>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row>
    <row r="144" spans="4:77" ht="12.75" customHeight="1">
      <c r="D144" s="51"/>
      <c r="E144" s="51"/>
      <c r="F144" s="51"/>
      <c r="G144" s="51"/>
      <c r="H144" s="233"/>
      <c r="I144" s="51"/>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row>
    <row r="145" spans="4:77" ht="12.75" customHeight="1">
      <c r="D145" s="51"/>
      <c r="E145" s="51"/>
      <c r="F145" s="51"/>
      <c r="G145" s="51"/>
      <c r="H145" s="233"/>
      <c r="I145" s="51"/>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row>
    <row r="146" spans="4:77" ht="12.75" customHeight="1">
      <c r="D146" s="51"/>
      <c r="E146" s="51"/>
      <c r="F146" s="51"/>
      <c r="G146" s="51"/>
      <c r="H146" s="233"/>
      <c r="I146" s="51"/>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row>
    <row r="147" spans="4:77" ht="12.75" customHeight="1">
      <c r="D147" s="51"/>
      <c r="E147" s="51"/>
      <c r="F147" s="51"/>
      <c r="G147" s="51"/>
      <c r="H147" s="233"/>
      <c r="I147" s="51"/>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row>
    <row r="148" spans="4:77" ht="12.75" customHeight="1">
      <c r="D148" s="51"/>
      <c r="E148" s="51"/>
      <c r="F148" s="51"/>
      <c r="G148" s="51"/>
      <c r="H148" s="233"/>
      <c r="I148" s="51"/>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row>
    <row r="149" spans="4:77" ht="12.75" customHeight="1">
      <c r="D149" s="51"/>
      <c r="E149" s="51"/>
      <c r="F149" s="51"/>
      <c r="G149" s="51"/>
      <c r="H149" s="233"/>
      <c r="I149" s="51"/>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row>
    <row r="150" spans="4:77" ht="12.75" customHeight="1">
      <c r="D150" s="51"/>
      <c r="E150" s="51"/>
      <c r="F150" s="51"/>
      <c r="G150" s="51"/>
      <c r="H150" s="233"/>
      <c r="I150" s="51"/>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row>
    <row r="151" spans="4:77" ht="12.75" customHeight="1">
      <c r="D151" s="51"/>
      <c r="E151" s="51"/>
      <c r="F151" s="51"/>
      <c r="G151" s="51"/>
      <c r="H151" s="233"/>
      <c r="I151" s="51"/>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row>
    <row r="152" spans="4:77" ht="12.75" customHeight="1">
      <c r="D152" s="51"/>
      <c r="E152" s="51"/>
      <c r="F152" s="51"/>
      <c r="G152" s="51"/>
      <c r="H152" s="233"/>
      <c r="I152" s="51"/>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row>
    <row r="153" spans="4:77" ht="12.75" customHeight="1">
      <c r="D153" s="51"/>
      <c r="E153" s="51"/>
      <c r="F153" s="51"/>
      <c r="G153" s="51"/>
      <c r="H153" s="233"/>
      <c r="I153" s="51"/>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row>
    <row r="154" spans="4:77" ht="12.75" customHeight="1">
      <c r="D154" s="51"/>
      <c r="E154" s="51"/>
      <c r="F154" s="51"/>
      <c r="G154" s="51"/>
      <c r="H154" s="233"/>
      <c r="I154" s="51"/>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row>
    <row r="155" spans="4:77" ht="12.75" customHeight="1">
      <c r="D155" s="51"/>
      <c r="E155" s="51"/>
      <c r="F155" s="51"/>
      <c r="G155" s="51"/>
      <c r="H155" s="233"/>
      <c r="I155" s="51"/>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row>
    <row r="156" spans="4:77" ht="12.75" customHeight="1">
      <c r="D156" s="51"/>
      <c r="E156" s="51"/>
      <c r="F156" s="51"/>
      <c r="G156" s="51"/>
      <c r="H156" s="233"/>
      <c r="I156" s="51"/>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row>
    <row r="157" spans="4:77" ht="12.75" customHeight="1">
      <c r="D157" s="51"/>
      <c r="E157" s="51"/>
      <c r="F157" s="51"/>
      <c r="G157" s="51"/>
      <c r="H157" s="233"/>
      <c r="I157" s="51"/>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row>
    <row r="158" spans="4:77" ht="12.75" customHeight="1">
      <c r="D158" s="51"/>
      <c r="E158" s="51"/>
      <c r="F158" s="51"/>
      <c r="G158" s="51"/>
      <c r="H158" s="233"/>
      <c r="I158" s="51"/>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row>
    <row r="159" spans="4:77" ht="12.75" customHeight="1">
      <c r="D159" s="51"/>
      <c r="E159" s="51"/>
      <c r="F159" s="51"/>
      <c r="G159" s="51"/>
      <c r="H159" s="233"/>
      <c r="I159" s="51"/>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row>
    <row r="160" spans="4:77" ht="12.75" customHeight="1">
      <c r="D160" s="51"/>
      <c r="E160" s="51"/>
      <c r="F160" s="51"/>
      <c r="G160" s="51"/>
      <c r="H160" s="233"/>
      <c r="I160" s="51"/>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row>
    <row r="161" spans="4:77" ht="12.75" customHeight="1">
      <c r="D161" s="51"/>
      <c r="E161" s="51"/>
      <c r="F161" s="51"/>
      <c r="G161" s="51"/>
      <c r="H161" s="233"/>
      <c r="I161" s="51"/>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row>
    <row r="162" spans="4:77" ht="12.75" customHeight="1">
      <c r="D162" s="51"/>
      <c r="E162" s="51"/>
      <c r="F162" s="51"/>
      <c r="G162" s="51"/>
      <c r="H162" s="233"/>
      <c r="I162" s="51"/>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row>
    <row r="163" spans="4:77" ht="12.75" customHeight="1">
      <c r="D163" s="51"/>
      <c r="E163" s="51"/>
      <c r="F163" s="51"/>
      <c r="G163" s="51"/>
      <c r="H163" s="233"/>
      <c r="I163" s="51"/>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row>
    <row r="164" spans="4:77" ht="12.75" customHeight="1">
      <c r="D164" s="51"/>
      <c r="E164" s="51"/>
      <c r="F164" s="51"/>
      <c r="G164" s="51"/>
      <c r="H164" s="233"/>
      <c r="I164" s="51"/>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row>
    <row r="165" spans="4:77" ht="12.75" customHeight="1">
      <c r="D165" s="51"/>
      <c r="E165" s="51"/>
      <c r="F165" s="51"/>
      <c r="G165" s="51"/>
      <c r="H165" s="233"/>
      <c r="I165" s="51"/>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row>
    <row r="166" spans="4:77" ht="12.75" customHeight="1">
      <c r="D166" s="51"/>
      <c r="E166" s="51"/>
      <c r="F166" s="51"/>
      <c r="G166" s="51"/>
      <c r="H166" s="233"/>
      <c r="I166" s="51"/>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row>
    <row r="167" spans="4:77" ht="12.75" customHeight="1">
      <c r="D167" s="51"/>
      <c r="E167" s="51"/>
      <c r="F167" s="51"/>
      <c r="G167" s="51"/>
      <c r="H167" s="233"/>
      <c r="I167" s="51"/>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row>
    <row r="168" spans="4:77" ht="12.75" customHeight="1">
      <c r="D168" s="51"/>
      <c r="E168" s="51"/>
      <c r="F168" s="51"/>
      <c r="G168" s="51"/>
      <c r="H168" s="233"/>
      <c r="I168" s="51"/>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row>
    <row r="169" spans="4:77" ht="12.75" customHeight="1">
      <c r="D169" s="51"/>
      <c r="E169" s="51"/>
      <c r="F169" s="51"/>
      <c r="G169" s="51"/>
      <c r="H169" s="233"/>
      <c r="I169" s="51"/>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row>
    <row r="170" spans="4:77" ht="12.75" customHeight="1">
      <c r="D170" s="51"/>
      <c r="E170" s="51"/>
      <c r="F170" s="51"/>
      <c r="G170" s="51"/>
      <c r="H170" s="233"/>
      <c r="I170" s="51"/>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row>
    <row r="171" spans="4:77" ht="12.75" customHeight="1">
      <c r="D171" s="51"/>
      <c r="E171" s="51"/>
      <c r="F171" s="51"/>
      <c r="G171" s="51"/>
      <c r="H171" s="233"/>
      <c r="I171" s="51"/>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row>
    <row r="172" spans="4:77" ht="12.75" customHeight="1">
      <c r="D172" s="51"/>
      <c r="E172" s="51"/>
      <c r="F172" s="51"/>
      <c r="G172" s="51"/>
      <c r="H172" s="233"/>
      <c r="I172" s="51"/>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row>
    <row r="173" spans="4:77" ht="12.75" customHeight="1">
      <c r="D173" s="51"/>
      <c r="E173" s="51"/>
      <c r="F173" s="51"/>
      <c r="G173" s="51"/>
      <c r="H173" s="233"/>
      <c r="I173" s="51"/>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row>
    <row r="174" spans="4:77" ht="12.75" customHeight="1">
      <c r="D174" s="51"/>
      <c r="E174" s="51"/>
      <c r="F174" s="51"/>
      <c r="G174" s="51"/>
      <c r="H174" s="233"/>
      <c r="I174" s="51"/>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row>
    <row r="175" spans="4:77" ht="12.75" customHeight="1">
      <c r="D175" s="51"/>
      <c r="E175" s="51"/>
      <c r="F175" s="51"/>
      <c r="G175" s="51"/>
      <c r="H175" s="233"/>
      <c r="I175" s="51"/>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row>
    <row r="176" spans="4:77" ht="12.75" customHeight="1">
      <c r="D176" s="51"/>
      <c r="E176" s="51"/>
      <c r="F176" s="51"/>
      <c r="G176" s="51"/>
      <c r="H176" s="233"/>
      <c r="I176" s="51"/>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row>
    <row r="177" spans="4:77" ht="12.75" customHeight="1">
      <c r="D177" s="51"/>
      <c r="E177" s="51"/>
      <c r="F177" s="51"/>
      <c r="G177" s="51"/>
      <c r="H177" s="233"/>
      <c r="I177" s="51"/>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row>
    <row r="178" spans="4:77" ht="12.75" customHeight="1">
      <c r="D178" s="51"/>
      <c r="E178" s="51"/>
      <c r="F178" s="51"/>
      <c r="G178" s="51"/>
      <c r="H178" s="233"/>
      <c r="I178" s="51"/>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row>
    <row r="179" spans="4:77" ht="12.75" customHeight="1">
      <c r="D179" s="51"/>
      <c r="E179" s="51"/>
      <c r="F179" s="51"/>
      <c r="G179" s="51"/>
      <c r="H179" s="233"/>
      <c r="I179" s="51"/>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row>
    <row r="180" spans="4:77" ht="12.75" customHeight="1">
      <c r="D180" s="51"/>
      <c r="E180" s="51"/>
      <c r="F180" s="51"/>
      <c r="G180" s="51"/>
      <c r="H180" s="233"/>
      <c r="I180" s="51"/>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row>
    <row r="181" spans="4:77" ht="12.75" customHeight="1">
      <c r="D181" s="51"/>
      <c r="E181" s="51"/>
      <c r="F181" s="51"/>
      <c r="G181" s="51"/>
      <c r="H181" s="233"/>
      <c r="I181" s="51"/>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row>
    <row r="182" spans="4:77" ht="12.75" customHeight="1">
      <c r="D182" s="51"/>
      <c r="E182" s="51"/>
      <c r="F182" s="51"/>
      <c r="G182" s="51"/>
      <c r="H182" s="233"/>
      <c r="I182" s="51"/>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row>
    <row r="183" spans="4:77" ht="12.75" customHeight="1">
      <c r="D183" s="51"/>
      <c r="E183" s="51"/>
      <c r="F183" s="51"/>
      <c r="G183" s="51"/>
      <c r="H183" s="233"/>
      <c r="I183" s="51"/>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row>
    <row r="184" spans="4:77" ht="12.75" customHeight="1">
      <c r="D184" s="51"/>
      <c r="E184" s="51"/>
      <c r="F184" s="51"/>
      <c r="G184" s="51"/>
      <c r="H184" s="233"/>
      <c r="I184" s="51"/>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row>
    <row r="185" spans="4:77" ht="12.75" customHeight="1">
      <c r="D185" s="51"/>
      <c r="E185" s="51"/>
      <c r="F185" s="51"/>
      <c r="G185" s="51"/>
      <c r="H185" s="233"/>
      <c r="I185" s="51"/>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row>
    <row r="186" spans="4:77" ht="12.75" customHeight="1">
      <c r="D186" s="51"/>
      <c r="E186" s="51"/>
      <c r="F186" s="51"/>
      <c r="G186" s="51"/>
      <c r="H186" s="233"/>
      <c r="I186" s="51"/>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row>
    <row r="187" spans="4:77" ht="12.75" customHeight="1">
      <c r="D187" s="51"/>
      <c r="E187" s="51"/>
      <c r="F187" s="51"/>
      <c r="G187" s="51"/>
      <c r="H187" s="233"/>
      <c r="I187" s="51"/>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row>
    <row r="188" spans="4:77" ht="12.75" customHeight="1">
      <c r="D188" s="51"/>
      <c r="E188" s="51"/>
      <c r="F188" s="51"/>
      <c r="G188" s="51"/>
      <c r="H188" s="233"/>
      <c r="I188" s="51"/>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row>
    <row r="189" spans="4:77" ht="12.75" customHeight="1">
      <c r="D189" s="51"/>
      <c r="E189" s="51"/>
      <c r="F189" s="51"/>
      <c r="G189" s="51"/>
      <c r="H189" s="233"/>
      <c r="I189" s="51"/>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row>
    <row r="190" spans="4:77" ht="12.75" customHeight="1">
      <c r="D190" s="51"/>
      <c r="E190" s="51"/>
      <c r="F190" s="51"/>
      <c r="G190" s="51"/>
      <c r="H190" s="233"/>
      <c r="I190" s="51"/>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row>
    <row r="191" spans="4:77" ht="12.75" customHeight="1">
      <c r="D191" s="51"/>
      <c r="E191" s="51"/>
      <c r="F191" s="51"/>
      <c r="G191" s="51"/>
      <c r="H191" s="233"/>
      <c r="I191" s="51"/>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row>
    <row r="192" spans="4:77" ht="12.75" customHeight="1">
      <c r="D192" s="51"/>
      <c r="E192" s="51"/>
      <c r="F192" s="51"/>
      <c r="G192" s="51"/>
      <c r="H192" s="233"/>
      <c r="I192" s="51"/>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row>
    <row r="193" spans="4:77" ht="12.75" customHeight="1">
      <c r="D193" s="51"/>
      <c r="E193" s="51"/>
      <c r="F193" s="51"/>
      <c r="G193" s="51"/>
      <c r="H193" s="233"/>
      <c r="I193" s="51"/>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row>
    <row r="194" spans="4:77" ht="12.75" customHeight="1">
      <c r="D194" s="51"/>
      <c r="E194" s="51"/>
      <c r="F194" s="51"/>
      <c r="G194" s="51"/>
      <c r="H194" s="233"/>
      <c r="I194" s="51"/>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row>
    <row r="195" spans="4:77" ht="12.75" customHeight="1">
      <c r="D195" s="51"/>
      <c r="E195" s="51"/>
      <c r="F195" s="51"/>
      <c r="G195" s="51"/>
      <c r="H195" s="233"/>
      <c r="I195" s="51"/>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row>
    <row r="196" spans="4:77" ht="12.75" customHeight="1">
      <c r="D196" s="51"/>
      <c r="E196" s="51"/>
      <c r="F196" s="51"/>
      <c r="G196" s="51"/>
      <c r="H196" s="233"/>
      <c r="I196" s="51"/>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row>
    <row r="197" spans="4:77" ht="12.75" customHeight="1">
      <c r="D197" s="51"/>
      <c r="E197" s="51"/>
      <c r="F197" s="51"/>
      <c r="G197" s="51"/>
      <c r="H197" s="233"/>
      <c r="I197" s="51"/>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row>
    <row r="198" spans="4:77" ht="12.75" customHeight="1">
      <c r="D198" s="51"/>
      <c r="E198" s="51"/>
      <c r="F198" s="51"/>
      <c r="G198" s="51"/>
      <c r="H198" s="233"/>
      <c r="I198" s="51"/>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row>
    <row r="199" spans="4:77" ht="12.75" customHeight="1">
      <c r="D199" s="51"/>
      <c r="E199" s="51"/>
      <c r="F199" s="51"/>
      <c r="G199" s="51"/>
      <c r="H199" s="233"/>
      <c r="I199" s="51"/>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row>
    <row r="200" spans="4:77" ht="12.75" customHeight="1">
      <c r="D200" s="51"/>
      <c r="E200" s="51"/>
      <c r="F200" s="51"/>
      <c r="G200" s="51"/>
      <c r="H200" s="233"/>
      <c r="I200" s="51"/>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row>
    <row r="201" spans="4:77" ht="12.75" customHeight="1">
      <c r="D201" s="51"/>
      <c r="E201" s="51"/>
      <c r="F201" s="51"/>
      <c r="G201" s="51"/>
      <c r="H201" s="233"/>
      <c r="I201" s="51"/>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row>
    <row r="202" spans="4:77" ht="12.75" customHeight="1">
      <c r="D202" s="51"/>
      <c r="E202" s="51"/>
      <c r="F202" s="51"/>
      <c r="G202" s="51"/>
      <c r="H202" s="233"/>
      <c r="I202" s="51"/>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row>
    <row r="203" spans="4:77" ht="12.75" customHeight="1">
      <c r="D203" s="51"/>
      <c r="E203" s="51"/>
      <c r="F203" s="51"/>
      <c r="G203" s="51"/>
      <c r="H203" s="233"/>
      <c r="I203" s="51"/>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row>
    <row r="204" spans="4:77" ht="12.75" customHeight="1">
      <c r="D204" s="51"/>
      <c r="E204" s="51"/>
      <c r="F204" s="51"/>
      <c r="G204" s="51"/>
      <c r="H204" s="233"/>
      <c r="I204" s="51"/>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row>
    <row r="205" spans="4:77" ht="12.75" customHeight="1">
      <c r="D205" s="51"/>
      <c r="E205" s="51"/>
      <c r="F205" s="51"/>
      <c r="G205" s="51"/>
      <c r="H205" s="233"/>
      <c r="I205" s="51"/>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row>
    <row r="206" spans="4:77" ht="12.75" customHeight="1">
      <c r="D206" s="51"/>
      <c r="E206" s="51"/>
      <c r="F206" s="51"/>
      <c r="G206" s="51"/>
      <c r="H206" s="233"/>
      <c r="I206" s="51"/>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row>
    <row r="207" spans="4:77" ht="12.75" customHeight="1">
      <c r="D207" s="51"/>
      <c r="E207" s="51"/>
      <c r="F207" s="51"/>
      <c r="G207" s="51"/>
      <c r="H207" s="233"/>
      <c r="I207" s="51"/>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row>
    <row r="208" spans="4:77" ht="12.75" customHeight="1">
      <c r="D208" s="51"/>
      <c r="E208" s="51"/>
      <c r="F208" s="51"/>
      <c r="G208" s="51"/>
      <c r="H208" s="233"/>
      <c r="I208" s="51"/>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row>
    <row r="209" spans="4:77" ht="12.75" customHeight="1">
      <c r="D209" s="51"/>
      <c r="E209" s="51"/>
      <c r="F209" s="51"/>
      <c r="G209" s="51"/>
      <c r="H209" s="233"/>
      <c r="I209" s="51"/>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row>
    <row r="210" spans="4:77" ht="12.75" customHeight="1">
      <c r="D210" s="51"/>
      <c r="E210" s="51"/>
      <c r="F210" s="51"/>
      <c r="G210" s="51"/>
      <c r="H210" s="233"/>
      <c r="I210" s="51"/>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row>
    <row r="211" spans="4:77" ht="12.75" customHeight="1">
      <c r="D211" s="51"/>
      <c r="E211" s="51"/>
      <c r="F211" s="51"/>
      <c r="G211" s="51"/>
      <c r="H211" s="233"/>
      <c r="I211" s="51"/>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row>
    <row r="212" spans="4:77" ht="12.75" customHeight="1">
      <c r="D212" s="51"/>
      <c r="E212" s="51"/>
      <c r="F212" s="51"/>
      <c r="G212" s="51"/>
      <c r="H212" s="233"/>
      <c r="I212" s="51"/>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row>
    <row r="213" spans="4:77" ht="12.75" customHeight="1">
      <c r="D213" s="51"/>
      <c r="E213" s="51"/>
      <c r="F213" s="51"/>
      <c r="G213" s="51"/>
      <c r="H213" s="233"/>
      <c r="I213" s="51"/>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row>
    <row r="214" spans="4:77" ht="12.75" customHeight="1">
      <c r="D214" s="51"/>
      <c r="E214" s="51"/>
      <c r="F214" s="51"/>
      <c r="G214" s="51"/>
      <c r="H214" s="233"/>
      <c r="I214" s="51"/>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row>
    <row r="215" spans="4:77" ht="12.75" customHeight="1">
      <c r="D215" s="51"/>
      <c r="E215" s="51"/>
      <c r="F215" s="51"/>
      <c r="G215" s="51"/>
      <c r="H215" s="233"/>
      <c r="I215" s="51"/>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row>
    <row r="216" spans="4:77" ht="12.75" customHeight="1">
      <c r="D216" s="51"/>
      <c r="E216" s="51"/>
      <c r="F216" s="51"/>
      <c r="G216" s="51"/>
      <c r="H216" s="233"/>
      <c r="I216" s="51"/>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row>
    <row r="217" spans="4:77" ht="12.75" customHeight="1">
      <c r="D217" s="51"/>
      <c r="E217" s="51"/>
      <c r="F217" s="51"/>
      <c r="G217" s="51"/>
      <c r="H217" s="233"/>
      <c r="I217" s="51"/>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row>
    <row r="218" spans="4:77" ht="12.75" customHeight="1">
      <c r="D218" s="51"/>
      <c r="E218" s="51"/>
      <c r="F218" s="51"/>
      <c r="G218" s="51"/>
      <c r="H218" s="233"/>
      <c r="I218" s="51"/>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row>
    <row r="219" spans="4:77" ht="12.75" customHeight="1">
      <c r="D219" s="51"/>
      <c r="E219" s="51"/>
      <c r="F219" s="51"/>
      <c r="G219" s="51"/>
      <c r="H219" s="233"/>
      <c r="I219" s="51"/>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row>
    <row r="220" spans="4:77" ht="12.75" customHeight="1">
      <c r="D220" s="51"/>
      <c r="E220" s="51"/>
      <c r="F220" s="51"/>
      <c r="G220" s="51"/>
      <c r="H220" s="233"/>
      <c r="I220" s="51"/>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row>
    <row r="221" spans="4:77" ht="12.75" customHeight="1">
      <c r="D221" s="51"/>
      <c r="E221" s="51"/>
      <c r="F221" s="51"/>
      <c r="G221" s="51"/>
      <c r="H221" s="233"/>
      <c r="I221" s="51"/>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row>
    <row r="222" spans="4:77" ht="12.75" customHeight="1">
      <c r="D222" s="51"/>
      <c r="E222" s="51"/>
      <c r="F222" s="51"/>
      <c r="G222" s="51"/>
      <c r="H222" s="233"/>
      <c r="I222" s="51"/>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row>
    <row r="223" spans="4:77" ht="12.75" customHeight="1">
      <c r="D223" s="51"/>
      <c r="E223" s="51"/>
      <c r="F223" s="51"/>
      <c r="G223" s="51"/>
      <c r="H223" s="233"/>
      <c r="I223" s="51"/>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row>
    <row r="224" spans="4:77" ht="12.75" customHeight="1">
      <c r="D224" s="51"/>
      <c r="E224" s="51"/>
      <c r="F224" s="51"/>
      <c r="G224" s="51"/>
      <c r="H224" s="233"/>
      <c r="I224" s="51"/>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row>
    <row r="225" spans="4:77" ht="12.75" customHeight="1">
      <c r="D225" s="51"/>
      <c r="E225" s="51"/>
      <c r="F225" s="51"/>
      <c r="G225" s="51"/>
      <c r="H225" s="233"/>
      <c r="I225" s="51"/>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row>
    <row r="226" spans="4:77" ht="12.75" customHeight="1">
      <c r="D226" s="51"/>
      <c r="E226" s="51"/>
      <c r="F226" s="51"/>
      <c r="G226" s="51"/>
      <c r="H226" s="233"/>
      <c r="I226" s="51"/>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row>
    <row r="227" spans="4:77" ht="12.75" customHeight="1">
      <c r="D227" s="51"/>
      <c r="E227" s="51"/>
      <c r="F227" s="51"/>
      <c r="G227" s="51"/>
      <c r="H227" s="233"/>
      <c r="I227" s="51"/>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row>
    <row r="228" spans="4:77" ht="12.75" customHeight="1">
      <c r="D228" s="51"/>
      <c r="E228" s="51"/>
      <c r="F228" s="51"/>
      <c r="G228" s="51"/>
      <c r="H228" s="233"/>
      <c r="I228" s="51"/>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row>
    <row r="229" spans="4:77" ht="12.75" customHeight="1">
      <c r="D229" s="51"/>
      <c r="E229" s="51"/>
      <c r="F229" s="51"/>
      <c r="G229" s="51"/>
      <c r="H229" s="233"/>
      <c r="I229" s="51"/>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row>
    <row r="230" spans="4:77" ht="12.75" customHeight="1">
      <c r="D230" s="51"/>
      <c r="E230" s="51"/>
      <c r="F230" s="51"/>
      <c r="G230" s="51"/>
      <c r="H230" s="233"/>
      <c r="I230" s="51"/>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row>
    <row r="231" spans="4:77" ht="12.75" customHeight="1">
      <c r="D231" s="51"/>
      <c r="E231" s="51"/>
      <c r="F231" s="51"/>
      <c r="G231" s="51"/>
      <c r="H231" s="233"/>
      <c r="I231" s="51"/>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row>
    <row r="232" spans="4:77" ht="12.75" customHeight="1">
      <c r="D232" s="51"/>
      <c r="E232" s="51"/>
      <c r="F232" s="51"/>
      <c r="G232" s="51"/>
      <c r="H232" s="233"/>
      <c r="I232" s="51"/>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row>
    <row r="233" spans="4:77" ht="12.75" customHeight="1">
      <c r="D233" s="51"/>
      <c r="E233" s="51"/>
      <c r="F233" s="51"/>
      <c r="G233" s="51"/>
      <c r="H233" s="233"/>
      <c r="I233" s="51"/>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row>
    <row r="234" spans="4:77" ht="12.75" customHeight="1">
      <c r="D234" s="51"/>
      <c r="E234" s="51"/>
      <c r="F234" s="51"/>
      <c r="G234" s="51"/>
      <c r="H234" s="233"/>
      <c r="I234" s="51"/>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row>
    <row r="235" spans="4:77" ht="12.75" customHeight="1">
      <c r="D235" s="51"/>
      <c r="E235" s="51"/>
      <c r="F235" s="51"/>
      <c r="G235" s="51"/>
      <c r="H235" s="233"/>
      <c r="I235" s="51"/>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row>
    <row r="236" spans="4:77" ht="12.75" customHeight="1">
      <c r="D236" s="51"/>
      <c r="E236" s="51"/>
      <c r="F236" s="51"/>
      <c r="G236" s="51"/>
      <c r="H236" s="233"/>
      <c r="I236" s="51"/>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row>
    <row r="237" spans="4:77" ht="12.75" customHeight="1">
      <c r="D237" s="51"/>
      <c r="E237" s="51"/>
      <c r="F237" s="51"/>
      <c r="G237" s="51"/>
      <c r="H237" s="233"/>
      <c r="I237" s="51"/>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row>
    <row r="238" spans="4:77" ht="12.75" customHeight="1">
      <c r="D238" s="51"/>
      <c r="E238" s="51"/>
      <c r="F238" s="51"/>
      <c r="G238" s="51"/>
      <c r="H238" s="233"/>
      <c r="I238" s="51"/>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row>
    <row r="239" spans="4:77" ht="12.75" customHeight="1">
      <c r="D239" s="51"/>
      <c r="E239" s="51"/>
      <c r="F239" s="51"/>
      <c r="G239" s="51"/>
      <c r="H239" s="233"/>
      <c r="I239" s="51"/>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row>
    <row r="240" spans="4:77" ht="12.75" customHeight="1">
      <c r="D240" s="51"/>
      <c r="E240" s="51"/>
      <c r="F240" s="51"/>
      <c r="G240" s="51"/>
      <c r="H240" s="233"/>
      <c r="I240" s="51"/>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row>
    <row r="241" spans="4:77" ht="12.75" customHeight="1">
      <c r="D241" s="51"/>
      <c r="E241" s="51"/>
      <c r="F241" s="51"/>
      <c r="G241" s="51"/>
      <c r="H241" s="233"/>
      <c r="I241" s="51"/>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row>
    <row r="242" spans="4:77" ht="12.75" customHeight="1">
      <c r="D242" s="51"/>
      <c r="E242" s="51"/>
      <c r="F242" s="51"/>
      <c r="G242" s="51"/>
      <c r="H242" s="233"/>
      <c r="I242" s="51"/>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row>
    <row r="243" spans="4:77" ht="12.75" customHeight="1">
      <c r="D243" s="51"/>
      <c r="E243" s="51"/>
      <c r="F243" s="51"/>
      <c r="G243" s="51"/>
      <c r="H243" s="233"/>
      <c r="I243" s="51"/>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row>
    <row r="244" spans="4:77" ht="12.75" customHeight="1">
      <c r="D244" s="51"/>
      <c r="E244" s="51"/>
      <c r="F244" s="51"/>
      <c r="G244" s="51"/>
      <c r="H244" s="233"/>
      <c r="I244" s="51"/>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row>
    <row r="245" spans="4:77" ht="12.75" customHeight="1">
      <c r="D245" s="51"/>
      <c r="E245" s="51"/>
      <c r="F245" s="51"/>
      <c r="G245" s="51"/>
      <c r="H245" s="233"/>
      <c r="I245" s="51"/>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row>
    <row r="246" spans="4:77" ht="12.75" customHeight="1">
      <c r="D246" s="51"/>
      <c r="E246" s="51"/>
      <c r="F246" s="51"/>
      <c r="G246" s="51"/>
      <c r="H246" s="233"/>
      <c r="I246" s="51"/>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row>
    <row r="247" spans="4:77" ht="12.75" customHeight="1">
      <c r="D247" s="51"/>
      <c r="E247" s="51"/>
      <c r="F247" s="51"/>
      <c r="G247" s="51"/>
      <c r="H247" s="233"/>
      <c r="I247" s="51"/>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row>
    <row r="248" spans="4:77" ht="12.75" customHeight="1">
      <c r="D248" s="51"/>
      <c r="E248" s="51"/>
      <c r="F248" s="51"/>
      <c r="G248" s="51"/>
      <c r="H248" s="233"/>
      <c r="I248" s="51"/>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row>
    <row r="249" spans="4:77" ht="12.75" customHeight="1">
      <c r="D249" s="51"/>
      <c r="E249" s="51"/>
      <c r="F249" s="51"/>
      <c r="G249" s="51"/>
      <c r="H249" s="233"/>
      <c r="I249" s="51"/>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row>
    <row r="250" spans="4:77" ht="12.75" customHeight="1">
      <c r="D250" s="51"/>
      <c r="E250" s="51"/>
      <c r="F250" s="51"/>
      <c r="G250" s="51"/>
      <c r="H250" s="233"/>
      <c r="I250" s="51"/>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row>
    <row r="251" spans="4:77" ht="12.75" customHeight="1">
      <c r="D251" s="51"/>
      <c r="E251" s="51"/>
      <c r="F251" s="51"/>
      <c r="G251" s="51"/>
      <c r="H251" s="233"/>
      <c r="I251" s="51"/>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row>
    <row r="252" spans="4:77" ht="12.75" customHeight="1">
      <c r="D252" s="51"/>
      <c r="E252" s="51"/>
      <c r="F252" s="51"/>
      <c r="G252" s="51"/>
      <c r="H252" s="233"/>
      <c r="I252" s="51"/>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row>
    <row r="253" spans="4:77" ht="12.75" customHeight="1">
      <c r="D253" s="51"/>
      <c r="E253" s="51"/>
      <c r="F253" s="51"/>
      <c r="G253" s="51"/>
      <c r="H253" s="233"/>
      <c r="I253" s="51"/>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row>
    <row r="254" spans="4:77" ht="12.75" customHeight="1">
      <c r="D254" s="51"/>
      <c r="E254" s="51"/>
      <c r="F254" s="51"/>
      <c r="G254" s="51"/>
      <c r="H254" s="233"/>
      <c r="I254" s="51"/>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row>
    <row r="255" spans="4:77" ht="12.75" customHeight="1">
      <c r="D255" s="51"/>
      <c r="E255" s="51"/>
      <c r="F255" s="51"/>
      <c r="G255" s="51"/>
      <c r="H255" s="233"/>
      <c r="I255" s="51"/>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row>
    <row r="256" spans="4:77" ht="12.75" customHeight="1">
      <c r="D256" s="51"/>
      <c r="E256" s="51"/>
      <c r="F256" s="51"/>
      <c r="G256" s="51"/>
      <c r="H256" s="233"/>
      <c r="I256" s="51"/>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row>
    <row r="257" spans="4:77" ht="12.75" customHeight="1">
      <c r="D257" s="51"/>
      <c r="E257" s="51"/>
      <c r="F257" s="51"/>
      <c r="G257" s="51"/>
      <c r="H257" s="233"/>
      <c r="I257" s="51"/>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row>
    <row r="258" spans="4:77" ht="12.75" customHeight="1">
      <c r="D258" s="51"/>
      <c r="E258" s="51"/>
      <c r="F258" s="51"/>
      <c r="G258" s="51"/>
      <c r="H258" s="233"/>
      <c r="I258" s="51"/>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row>
    <row r="259" spans="4:77" ht="12.75" customHeight="1">
      <c r="D259" s="51"/>
      <c r="E259" s="51"/>
      <c r="F259" s="51"/>
      <c r="G259" s="51"/>
      <c r="H259" s="233"/>
      <c r="I259" s="51"/>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row>
    <row r="260" spans="4:77" ht="12.75" customHeight="1">
      <c r="D260" s="51"/>
      <c r="E260" s="51"/>
      <c r="F260" s="51"/>
      <c r="G260" s="51"/>
      <c r="H260" s="233"/>
      <c r="I260" s="51"/>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row>
    <row r="261" spans="4:77" ht="12.75" customHeight="1">
      <c r="D261" s="51"/>
      <c r="E261" s="51"/>
      <c r="F261" s="51"/>
      <c r="G261" s="51"/>
      <c r="H261" s="233"/>
      <c r="I261" s="51"/>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row>
    <row r="262" spans="4:77" ht="12.75" customHeight="1">
      <c r="D262" s="51"/>
      <c r="E262" s="51"/>
      <c r="F262" s="51"/>
      <c r="G262" s="51"/>
      <c r="H262" s="233"/>
      <c r="I262" s="51"/>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row>
    <row r="263" spans="4:77" ht="12.75" customHeight="1">
      <c r="D263" s="51"/>
      <c r="E263" s="51"/>
      <c r="F263" s="51"/>
      <c r="G263" s="51"/>
      <c r="H263" s="233"/>
      <c r="I263" s="51"/>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row>
    <row r="264" spans="4:77" ht="12.75" customHeight="1">
      <c r="D264" s="51"/>
      <c r="E264" s="51"/>
      <c r="F264" s="51"/>
      <c r="G264" s="51"/>
      <c r="H264" s="233"/>
      <c r="I264" s="51"/>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row>
    <row r="265" spans="4:77" ht="12.75" customHeight="1">
      <c r="D265" s="51"/>
      <c r="E265" s="51"/>
      <c r="F265" s="51"/>
      <c r="G265" s="51"/>
      <c r="H265" s="233"/>
      <c r="I265" s="51"/>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row>
    <row r="266" spans="4:77" ht="12.75" customHeight="1">
      <c r="D266" s="51"/>
      <c r="E266" s="51"/>
      <c r="F266" s="51"/>
      <c r="G266" s="51"/>
      <c r="H266" s="233"/>
      <c r="I266" s="51"/>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row>
    <row r="267" spans="4:77" ht="12.75" customHeight="1">
      <c r="D267" s="51"/>
      <c r="E267" s="51"/>
      <c r="F267" s="51"/>
      <c r="G267" s="51"/>
      <c r="H267" s="233"/>
      <c r="I267" s="51"/>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row>
    <row r="268" spans="4:77" ht="12.75" customHeight="1">
      <c r="D268" s="51"/>
      <c r="E268" s="51"/>
      <c r="F268" s="51"/>
      <c r="G268" s="51"/>
      <c r="H268" s="233"/>
      <c r="I268" s="51"/>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row>
    <row r="269" spans="4:77" ht="12.75" customHeight="1">
      <c r="D269" s="51"/>
      <c r="E269" s="51"/>
      <c r="F269" s="51"/>
      <c r="G269" s="51"/>
      <c r="H269" s="233"/>
      <c r="I269" s="51"/>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row>
    <row r="270" spans="4:77" ht="12.75" customHeight="1">
      <c r="D270" s="51"/>
      <c r="E270" s="51"/>
      <c r="F270" s="51"/>
      <c r="G270" s="51"/>
      <c r="H270" s="233"/>
      <c r="I270" s="51"/>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row>
    <row r="271" spans="4:77" ht="12.75" customHeight="1">
      <c r="D271" s="51"/>
      <c r="E271" s="51"/>
      <c r="F271" s="51"/>
      <c r="G271" s="51"/>
      <c r="H271" s="233"/>
      <c r="I271" s="51"/>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row>
    <row r="272" spans="4:77" ht="12.75" customHeight="1">
      <c r="D272" s="51"/>
      <c r="E272" s="51"/>
      <c r="F272" s="51"/>
      <c r="G272" s="51"/>
      <c r="H272" s="233"/>
      <c r="I272" s="51"/>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row>
    <row r="273" spans="4:77" ht="12.75" customHeight="1">
      <c r="D273" s="51"/>
      <c r="E273" s="51"/>
      <c r="F273" s="51"/>
      <c r="G273" s="51"/>
      <c r="H273" s="233"/>
      <c r="I273" s="51"/>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row>
    <row r="274" spans="4:77" ht="12.75" customHeight="1">
      <c r="D274" s="51"/>
      <c r="E274" s="51"/>
      <c r="F274" s="51"/>
      <c r="G274" s="51"/>
      <c r="H274" s="233"/>
      <c r="I274" s="51"/>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row>
    <row r="275" spans="4:77" ht="12.75" customHeight="1">
      <c r="D275" s="51"/>
      <c r="E275" s="51"/>
      <c r="F275" s="51"/>
      <c r="G275" s="51"/>
      <c r="H275" s="233"/>
      <c r="I275" s="51"/>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row>
    <row r="276" spans="4:77" ht="12.75" customHeight="1">
      <c r="D276" s="51"/>
      <c r="E276" s="51"/>
      <c r="F276" s="51"/>
      <c r="G276" s="51"/>
      <c r="H276" s="233"/>
      <c r="I276" s="51"/>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row>
    <row r="277" spans="4:77" ht="12.75" customHeight="1">
      <c r="D277" s="51"/>
      <c r="E277" s="51"/>
      <c r="F277" s="51"/>
      <c r="G277" s="51"/>
      <c r="H277" s="233"/>
      <c r="I277" s="51"/>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row>
    <row r="278" spans="4:77" ht="12.75" customHeight="1">
      <c r="D278" s="51"/>
      <c r="E278" s="51"/>
      <c r="F278" s="51"/>
      <c r="G278" s="51"/>
      <c r="H278" s="233"/>
      <c r="I278" s="51"/>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row>
    <row r="279" spans="4:77" ht="12.75" customHeight="1">
      <c r="D279" s="51"/>
      <c r="E279" s="51"/>
      <c r="F279" s="51"/>
      <c r="G279" s="51"/>
      <c r="H279" s="233"/>
      <c r="I279" s="51"/>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row>
    <row r="280" spans="4:77" ht="12.75" customHeight="1">
      <c r="D280" s="51"/>
      <c r="E280" s="51"/>
      <c r="F280" s="51"/>
      <c r="G280" s="51"/>
      <c r="H280" s="233"/>
      <c r="I280" s="51"/>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row>
    <row r="281" spans="4:77" ht="12.75" customHeight="1">
      <c r="D281" s="51"/>
      <c r="E281" s="51"/>
      <c r="F281" s="51"/>
      <c r="G281" s="51"/>
      <c r="H281" s="233"/>
      <c r="I281" s="51"/>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row>
    <row r="282" spans="4:77" ht="12.75" customHeight="1">
      <c r="D282" s="51"/>
      <c r="E282" s="51"/>
      <c r="F282" s="51"/>
      <c r="G282" s="51"/>
      <c r="H282" s="233"/>
      <c r="I282" s="51"/>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row>
    <row r="283" spans="4:77" ht="12.75" customHeight="1">
      <c r="D283" s="51"/>
      <c r="E283" s="51"/>
      <c r="F283" s="51"/>
      <c r="G283" s="51"/>
      <c r="H283" s="233"/>
      <c r="I283" s="51"/>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row>
    <row r="284" spans="4:77" ht="12.75" customHeight="1">
      <c r="D284" s="51"/>
      <c r="E284" s="51"/>
      <c r="F284" s="51"/>
      <c r="G284" s="51"/>
      <c r="H284" s="233"/>
      <c r="I284" s="51"/>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row>
    <row r="285" spans="4:77" ht="12.75" customHeight="1">
      <c r="D285" s="51"/>
      <c r="E285" s="51"/>
      <c r="F285" s="51"/>
      <c r="G285" s="51"/>
      <c r="H285" s="233"/>
      <c r="I285" s="51"/>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row>
    <row r="286" spans="4:77" ht="12.75" customHeight="1">
      <c r="D286" s="51"/>
      <c r="E286" s="51"/>
      <c r="F286" s="51"/>
      <c r="G286" s="51"/>
      <c r="H286" s="233"/>
      <c r="I286" s="51"/>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row>
    <row r="287" spans="4:77" ht="12.75" customHeight="1">
      <c r="D287" s="51"/>
      <c r="E287" s="51"/>
      <c r="F287" s="51"/>
      <c r="G287" s="51"/>
      <c r="H287" s="233"/>
      <c r="I287" s="51"/>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row>
    <row r="288" spans="4:77" ht="12.75" customHeight="1">
      <c r="D288" s="51"/>
      <c r="E288" s="51"/>
      <c r="F288" s="51"/>
      <c r="G288" s="51"/>
      <c r="H288" s="233"/>
      <c r="I288" s="51"/>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row>
    <row r="289" spans="4:77" ht="12.75" customHeight="1">
      <c r="D289" s="51"/>
      <c r="E289" s="51"/>
      <c r="F289" s="51"/>
      <c r="G289" s="51"/>
      <c r="H289" s="233"/>
      <c r="I289" s="51"/>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row>
    <row r="290" spans="4:77" ht="12.75" customHeight="1">
      <c r="D290" s="51"/>
      <c r="E290" s="51"/>
      <c r="F290" s="51"/>
      <c r="G290" s="51"/>
      <c r="H290" s="233"/>
      <c r="I290" s="51"/>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row>
    <row r="291" spans="4:77" ht="12.75" customHeight="1">
      <c r="D291" s="51"/>
      <c r="E291" s="51"/>
      <c r="F291" s="51"/>
      <c r="G291" s="51"/>
      <c r="H291" s="233"/>
      <c r="I291" s="51"/>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row>
    <row r="292" spans="4:77" ht="12.75" customHeight="1">
      <c r="D292" s="51"/>
      <c r="E292" s="51"/>
      <c r="F292" s="51"/>
      <c r="G292" s="51"/>
      <c r="H292" s="233"/>
      <c r="I292" s="51"/>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row>
    <row r="293" spans="4:77" ht="12.75" customHeight="1">
      <c r="D293" s="51"/>
      <c r="E293" s="51"/>
      <c r="F293" s="51"/>
      <c r="G293" s="51"/>
      <c r="H293" s="233"/>
      <c r="I293" s="51"/>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row>
    <row r="294" spans="4:77" ht="12.75" customHeight="1">
      <c r="D294" s="51"/>
      <c r="E294" s="51"/>
      <c r="F294" s="51"/>
      <c r="G294" s="51"/>
      <c r="H294" s="233"/>
      <c r="I294" s="51"/>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row>
    <row r="295" spans="4:77" ht="12.75" customHeight="1">
      <c r="D295" s="51"/>
      <c r="E295" s="51"/>
      <c r="F295" s="51"/>
      <c r="G295" s="51"/>
      <c r="H295" s="233"/>
      <c r="I295" s="51"/>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row>
    <row r="296" spans="4:77" ht="12.75" customHeight="1">
      <c r="D296" s="51"/>
      <c r="E296" s="51"/>
      <c r="F296" s="51"/>
      <c r="G296" s="51"/>
      <c r="H296" s="233"/>
      <c r="I296" s="51"/>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row>
    <row r="297" spans="4:77" ht="12.75" customHeight="1">
      <c r="D297" s="51"/>
      <c r="E297" s="51"/>
      <c r="F297" s="51"/>
      <c r="G297" s="51"/>
      <c r="H297" s="233"/>
      <c r="I297" s="51"/>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row>
    <row r="298" spans="4:77" ht="12.75" customHeight="1">
      <c r="D298" s="51"/>
      <c r="E298" s="51"/>
      <c r="F298" s="51"/>
      <c r="G298" s="51"/>
      <c r="H298" s="233"/>
      <c r="I298" s="51"/>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row>
    <row r="299" spans="4:77" ht="12.75" customHeight="1">
      <c r="D299" s="51"/>
      <c r="E299" s="51"/>
      <c r="F299" s="51"/>
      <c r="G299" s="51"/>
      <c r="H299" s="233"/>
      <c r="I299" s="51"/>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row>
    <row r="300" spans="4:77" ht="12.75" customHeight="1">
      <c r="D300" s="51"/>
      <c r="E300" s="51"/>
      <c r="F300" s="51"/>
      <c r="G300" s="51"/>
      <c r="H300" s="233"/>
      <c r="I300" s="51"/>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row>
    <row r="301" spans="4:77" ht="12.75" customHeight="1">
      <c r="D301" s="51"/>
      <c r="E301" s="51"/>
      <c r="F301" s="51"/>
      <c r="G301" s="51"/>
      <c r="H301" s="233"/>
      <c r="I301" s="51"/>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row>
    <row r="302" spans="4:77" ht="12.75" customHeight="1">
      <c r="D302" s="51"/>
      <c r="E302" s="51"/>
      <c r="F302" s="51"/>
      <c r="G302" s="51"/>
      <c r="H302" s="233"/>
      <c r="I302" s="51"/>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row>
    <row r="303" spans="4:77" ht="12.75" customHeight="1">
      <c r="D303" s="51"/>
      <c r="E303" s="51"/>
      <c r="F303" s="51"/>
      <c r="G303" s="51"/>
      <c r="H303" s="233"/>
      <c r="I303" s="51"/>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row>
    <row r="304" spans="4:77" ht="12.75" customHeight="1">
      <c r="D304" s="51"/>
      <c r="E304" s="51"/>
      <c r="F304" s="51"/>
      <c r="G304" s="51"/>
      <c r="H304" s="233"/>
      <c r="I304" s="51"/>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row>
    <row r="305" spans="4:77" ht="12.75" customHeight="1">
      <c r="D305" s="51"/>
      <c r="E305" s="51"/>
      <c r="F305" s="51"/>
      <c r="G305" s="51"/>
      <c r="H305" s="233"/>
      <c r="I305" s="51"/>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row>
    <row r="306" spans="4:77" ht="12.75" customHeight="1">
      <c r="D306" s="51"/>
      <c r="E306" s="51"/>
      <c r="F306" s="51"/>
      <c r="G306" s="51"/>
      <c r="H306" s="233"/>
      <c r="I306" s="51"/>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row>
    <row r="307" spans="4:77" ht="12.75" customHeight="1">
      <c r="D307" s="51"/>
      <c r="E307" s="51"/>
      <c r="F307" s="51"/>
      <c r="G307" s="51"/>
      <c r="H307" s="233"/>
      <c r="I307" s="51"/>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row>
    <row r="308" spans="4:77" ht="12.75" customHeight="1">
      <c r="D308" s="51"/>
      <c r="E308" s="51"/>
      <c r="F308" s="51"/>
      <c r="G308" s="51"/>
      <c r="H308" s="233"/>
      <c r="I308" s="51"/>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row>
    <row r="309" spans="4:77" ht="12.75" customHeight="1">
      <c r="D309" s="51"/>
      <c r="E309" s="51"/>
      <c r="F309" s="51"/>
      <c r="G309" s="51"/>
      <c r="H309" s="233"/>
      <c r="I309" s="51"/>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row>
    <row r="310" spans="4:77" ht="12.75" customHeight="1">
      <c r="D310" s="51"/>
      <c r="E310" s="51"/>
      <c r="F310" s="51"/>
      <c r="G310" s="51"/>
      <c r="H310" s="233"/>
      <c r="I310" s="51"/>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row>
    <row r="311" spans="4:77" ht="12.75" customHeight="1">
      <c r="D311" s="51"/>
      <c r="E311" s="51"/>
      <c r="F311" s="51"/>
      <c r="G311" s="51"/>
      <c r="H311" s="233"/>
      <c r="I311" s="51"/>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row>
    <row r="312" spans="4:77" ht="12.75" customHeight="1">
      <c r="D312" s="51"/>
      <c r="E312" s="51"/>
      <c r="F312" s="51"/>
      <c r="G312" s="51"/>
      <c r="H312" s="233"/>
      <c r="I312" s="51"/>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row>
    <row r="313" spans="4:77" ht="12.75" customHeight="1">
      <c r="D313" s="51"/>
      <c r="E313" s="51"/>
      <c r="F313" s="51"/>
      <c r="G313" s="51"/>
      <c r="H313" s="233"/>
      <c r="I313" s="51"/>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row>
    <row r="314" spans="4:77" ht="12.75" customHeight="1">
      <c r="D314" s="51"/>
      <c r="E314" s="51"/>
      <c r="F314" s="51"/>
      <c r="G314" s="51"/>
      <c r="H314" s="233"/>
      <c r="I314" s="51"/>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row>
    <row r="315" spans="4:77" ht="12.75" customHeight="1">
      <c r="D315" s="51"/>
      <c r="E315" s="51"/>
      <c r="F315" s="51"/>
      <c r="G315" s="51"/>
      <c r="H315" s="233"/>
      <c r="I315" s="51"/>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row>
    <row r="316" spans="4:77" ht="12.75" customHeight="1">
      <c r="D316" s="51"/>
      <c r="E316" s="51"/>
      <c r="F316" s="51"/>
      <c r="G316" s="51"/>
      <c r="H316" s="233"/>
      <c r="I316" s="51"/>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row>
    <row r="317" spans="4:77" ht="12.75" customHeight="1">
      <c r="D317" s="51"/>
      <c r="E317" s="51"/>
      <c r="F317" s="51"/>
      <c r="G317" s="51"/>
      <c r="H317" s="233"/>
      <c r="I317" s="51"/>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row>
    <row r="318" spans="4:77" ht="12.75" customHeight="1">
      <c r="D318" s="51"/>
      <c r="E318" s="51"/>
      <c r="F318" s="51"/>
      <c r="G318" s="51"/>
      <c r="H318" s="233"/>
      <c r="I318" s="51"/>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row>
    <row r="319" spans="4:77" ht="12.75" customHeight="1">
      <c r="D319" s="51"/>
      <c r="E319" s="51"/>
      <c r="F319" s="51"/>
      <c r="G319" s="51"/>
      <c r="H319" s="233"/>
      <c r="I319" s="51"/>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row>
    <row r="320" spans="4:77" ht="12.75" customHeight="1">
      <c r="D320" s="51"/>
      <c r="E320" s="51"/>
      <c r="F320" s="51"/>
      <c r="G320" s="51"/>
      <c r="H320" s="233"/>
      <c r="I320" s="51"/>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row>
    <row r="321" spans="4:77" ht="12.75" customHeight="1">
      <c r="D321" s="51"/>
      <c r="E321" s="51"/>
      <c r="F321" s="51"/>
      <c r="G321" s="51"/>
      <c r="H321" s="233"/>
      <c r="I321" s="51"/>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row>
    <row r="322" spans="4:77" ht="12.75" customHeight="1">
      <c r="D322" s="51"/>
      <c r="E322" s="51"/>
      <c r="F322" s="51"/>
      <c r="G322" s="51"/>
      <c r="H322" s="233"/>
      <c r="I322" s="51"/>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row>
    <row r="323" spans="4:77" ht="12.75" customHeight="1">
      <c r="D323" s="51"/>
      <c r="E323" s="51"/>
      <c r="F323" s="51"/>
      <c r="G323" s="51"/>
      <c r="H323" s="233"/>
      <c r="I323" s="51"/>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row>
    <row r="324" spans="4:77" ht="12.75" customHeight="1">
      <c r="D324" s="51"/>
      <c r="E324" s="51"/>
      <c r="F324" s="51"/>
      <c r="G324" s="51"/>
      <c r="H324" s="233"/>
      <c r="I324" s="51"/>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row>
    <row r="325" spans="4:77" ht="12.75" customHeight="1">
      <c r="D325" s="51"/>
      <c r="E325" s="51"/>
      <c r="F325" s="51"/>
      <c r="G325" s="51"/>
      <c r="H325" s="233"/>
      <c r="I325" s="51"/>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row>
    <row r="326" spans="4:77" ht="12.75" customHeight="1">
      <c r="D326" s="51"/>
      <c r="E326" s="51"/>
      <c r="F326" s="51"/>
      <c r="G326" s="51"/>
      <c r="H326" s="233"/>
      <c r="I326" s="51"/>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row>
    <row r="327" spans="4:77" ht="12.75" customHeight="1">
      <c r="D327" s="51"/>
      <c r="E327" s="51"/>
      <c r="F327" s="51"/>
      <c r="G327" s="51"/>
      <c r="H327" s="233"/>
      <c r="I327" s="51"/>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row>
    <row r="328" spans="4:77" ht="12.75" customHeight="1">
      <c r="D328" s="51"/>
      <c r="E328" s="51"/>
      <c r="F328" s="51"/>
      <c r="G328" s="51"/>
      <c r="H328" s="233"/>
      <c r="I328" s="51"/>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row>
    <row r="329" spans="4:77" ht="12.75" customHeight="1">
      <c r="D329" s="51"/>
      <c r="E329" s="51"/>
      <c r="F329" s="51"/>
      <c r="G329" s="51"/>
      <c r="H329" s="233"/>
      <c r="I329" s="51"/>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row>
    <row r="330" spans="4:77" ht="12.75" customHeight="1">
      <c r="D330" s="51"/>
      <c r="E330" s="51"/>
      <c r="F330" s="51"/>
      <c r="G330" s="51"/>
      <c r="H330" s="233"/>
      <c r="I330" s="51"/>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row>
    <row r="331" spans="4:77" ht="12.75" customHeight="1">
      <c r="D331" s="51"/>
      <c r="E331" s="51"/>
      <c r="F331" s="51"/>
      <c r="G331" s="51"/>
      <c r="H331" s="233"/>
      <c r="I331" s="51"/>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row>
    <row r="332" spans="4:77" ht="12.75" customHeight="1">
      <c r="D332" s="51"/>
      <c r="E332" s="51"/>
      <c r="F332" s="51"/>
      <c r="G332" s="51"/>
      <c r="H332" s="233"/>
      <c r="I332" s="51"/>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row>
    <row r="333" spans="4:77" ht="12.75" customHeight="1">
      <c r="D333" s="51"/>
      <c r="E333" s="51"/>
      <c r="F333" s="51"/>
      <c r="G333" s="51"/>
      <c r="H333" s="233"/>
      <c r="I333" s="51"/>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row>
    <row r="334" spans="4:77" ht="12.75" customHeight="1">
      <c r="D334" s="51"/>
      <c r="E334" s="51"/>
      <c r="F334" s="51"/>
      <c r="G334" s="51"/>
      <c r="H334" s="233"/>
      <c r="I334" s="51"/>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row>
    <row r="335" spans="4:77" ht="12.75" customHeight="1">
      <c r="D335" s="51"/>
      <c r="E335" s="51"/>
      <c r="F335" s="51"/>
      <c r="G335" s="51"/>
      <c r="H335" s="233"/>
      <c r="I335" s="51"/>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row>
    <row r="336" spans="4:77" ht="12.75" customHeight="1">
      <c r="D336" s="51"/>
      <c r="E336" s="51"/>
      <c r="F336" s="51"/>
      <c r="G336" s="51"/>
      <c r="H336" s="233"/>
      <c r="I336" s="51"/>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row>
    <row r="337" spans="4:77" ht="12.75" customHeight="1">
      <c r="D337" s="51"/>
      <c r="E337" s="51"/>
      <c r="F337" s="51"/>
      <c r="G337" s="51"/>
      <c r="H337" s="233"/>
      <c r="I337" s="51"/>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row>
    <row r="338" spans="4:77" ht="12.75" customHeight="1">
      <c r="D338" s="51"/>
      <c r="E338" s="51"/>
      <c r="F338" s="51"/>
      <c r="G338" s="51"/>
      <c r="H338" s="233"/>
      <c r="I338" s="51"/>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row>
    <row r="339" spans="4:77" ht="12.75" customHeight="1">
      <c r="D339" s="51"/>
      <c r="E339" s="51"/>
      <c r="F339" s="51"/>
      <c r="G339" s="51"/>
      <c r="H339" s="233"/>
      <c r="I339" s="51"/>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row>
    <row r="340" spans="4:77" ht="12.75" customHeight="1">
      <c r="D340" s="51"/>
      <c r="E340" s="51"/>
      <c r="F340" s="51"/>
      <c r="G340" s="51"/>
      <c r="H340" s="233"/>
      <c r="I340" s="51"/>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row>
    <row r="341" spans="4:77" ht="12.75" customHeight="1">
      <c r="D341" s="51"/>
      <c r="E341" s="51"/>
      <c r="F341" s="51"/>
      <c r="G341" s="51"/>
      <c r="H341" s="233"/>
      <c r="I341" s="51"/>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row>
    <row r="342" spans="4:77" ht="12.75" customHeight="1">
      <c r="D342" s="51"/>
      <c r="E342" s="51"/>
      <c r="F342" s="51"/>
      <c r="G342" s="51"/>
      <c r="H342" s="233"/>
      <c r="I342" s="51"/>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row>
    <row r="343" spans="4:77" ht="12.75" customHeight="1">
      <c r="D343" s="51"/>
      <c r="E343" s="51"/>
      <c r="F343" s="51"/>
      <c r="G343" s="51"/>
      <c r="H343" s="233"/>
      <c r="I343" s="51"/>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row>
    <row r="344" spans="4:77" ht="12.75" customHeight="1">
      <c r="D344" s="51"/>
      <c r="E344" s="51"/>
      <c r="F344" s="51"/>
      <c r="G344" s="51"/>
      <c r="H344" s="233"/>
      <c r="I344" s="51"/>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row>
    <row r="345" spans="4:77" ht="12.75" customHeight="1">
      <c r="D345" s="51"/>
      <c r="E345" s="51"/>
      <c r="F345" s="51"/>
      <c r="G345" s="51"/>
      <c r="H345" s="233"/>
      <c r="I345" s="51"/>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row>
    <row r="346" spans="4:77" ht="12.75" customHeight="1">
      <c r="D346" s="51"/>
      <c r="E346" s="51"/>
      <c r="F346" s="51"/>
      <c r="G346" s="51"/>
      <c r="H346" s="233"/>
      <c r="I346" s="51"/>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row>
    <row r="347" spans="4:77" ht="12.75" customHeight="1">
      <c r="D347" s="51"/>
      <c r="E347" s="51"/>
      <c r="F347" s="51"/>
      <c r="G347" s="51"/>
      <c r="H347" s="233"/>
      <c r="I347" s="51"/>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row>
    <row r="348" spans="4:77" ht="12.75" customHeight="1">
      <c r="D348" s="51"/>
      <c r="E348" s="51"/>
      <c r="F348" s="51"/>
      <c r="G348" s="51"/>
      <c r="H348" s="233"/>
      <c r="I348" s="51"/>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row>
    <row r="349" spans="4:77" ht="12.75" customHeight="1">
      <c r="D349" s="51"/>
      <c r="E349" s="51"/>
      <c r="F349" s="51"/>
      <c r="G349" s="51"/>
      <c r="H349" s="233"/>
      <c r="I349" s="51"/>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row>
    <row r="350" spans="4:77" ht="12.75" customHeight="1">
      <c r="D350" s="51"/>
      <c r="E350" s="51"/>
      <c r="F350" s="51"/>
      <c r="G350" s="51"/>
      <c r="H350" s="233"/>
      <c r="I350" s="51"/>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row>
    <row r="351" spans="4:77" ht="12.75" customHeight="1">
      <c r="D351" s="51"/>
      <c r="E351" s="51"/>
      <c r="F351" s="51"/>
      <c r="G351" s="51"/>
      <c r="H351" s="233"/>
      <c r="I351" s="51"/>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row>
    <row r="352" spans="4:77" ht="12.75" customHeight="1">
      <c r="D352" s="51"/>
      <c r="E352" s="51"/>
      <c r="F352" s="51"/>
      <c r="G352" s="51"/>
      <c r="H352" s="233"/>
      <c r="I352" s="51"/>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row>
    <row r="353" spans="4:77" ht="12.75" customHeight="1">
      <c r="D353" s="51"/>
      <c r="E353" s="51"/>
      <c r="F353" s="51"/>
      <c r="G353" s="51"/>
      <c r="H353" s="233"/>
      <c r="I353" s="51"/>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row>
    <row r="354" spans="4:77" ht="12.75" customHeight="1">
      <c r="D354" s="51"/>
      <c r="E354" s="51"/>
      <c r="F354" s="51"/>
      <c r="G354" s="51"/>
      <c r="H354" s="233"/>
      <c r="I354" s="51"/>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row>
    <row r="355" spans="4:77" ht="12.75" customHeight="1">
      <c r="D355" s="51"/>
      <c r="E355" s="51"/>
      <c r="F355" s="51"/>
      <c r="G355" s="51"/>
      <c r="H355" s="233"/>
      <c r="I355" s="51"/>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row>
    <row r="356" spans="4:77" ht="12.75" customHeight="1">
      <c r="D356" s="51"/>
      <c r="E356" s="51"/>
      <c r="F356" s="51"/>
      <c r="G356" s="51"/>
      <c r="H356" s="233"/>
      <c r="I356" s="51"/>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row>
    <row r="357" spans="4:77" ht="12.75" customHeight="1">
      <c r="D357" s="51"/>
      <c r="E357" s="51"/>
      <c r="F357" s="51"/>
      <c r="G357" s="51"/>
      <c r="H357" s="233"/>
      <c r="I357" s="51"/>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row>
    <row r="358" spans="4:77" ht="12.75" customHeight="1">
      <c r="D358" s="51"/>
      <c r="E358" s="51"/>
      <c r="F358" s="51"/>
      <c r="G358" s="51"/>
      <c r="H358" s="233"/>
      <c r="I358" s="51"/>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row>
    <row r="359" spans="4:77" ht="12.75" customHeight="1">
      <c r="D359" s="51"/>
      <c r="E359" s="51"/>
      <c r="F359" s="51"/>
      <c r="G359" s="51"/>
      <c r="H359" s="233"/>
      <c r="I359" s="51"/>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row>
    <row r="360" spans="4:77" ht="12.75" customHeight="1">
      <c r="D360" s="51"/>
      <c r="E360" s="51"/>
      <c r="F360" s="51"/>
      <c r="G360" s="51"/>
      <c r="H360" s="233"/>
      <c r="I360" s="51"/>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row>
    <row r="361" spans="4:77" ht="12.75" customHeight="1">
      <c r="D361" s="51"/>
      <c r="E361" s="51"/>
      <c r="F361" s="51"/>
      <c r="G361" s="51"/>
      <c r="H361" s="233"/>
      <c r="I361" s="51"/>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row>
    <row r="362" spans="4:77" ht="12.75" customHeight="1">
      <c r="D362" s="51"/>
      <c r="E362" s="51"/>
      <c r="F362" s="51"/>
      <c r="G362" s="51"/>
      <c r="H362" s="233"/>
      <c r="I362" s="51"/>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row>
    <row r="363" spans="4:77" ht="12.75" customHeight="1">
      <c r="D363" s="51"/>
      <c r="E363" s="51"/>
      <c r="F363" s="51"/>
      <c r="G363" s="51"/>
      <c r="H363" s="233"/>
      <c r="I363" s="51"/>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row>
    <row r="364" spans="4:77" ht="12.75" customHeight="1">
      <c r="D364" s="51"/>
      <c r="E364" s="51"/>
      <c r="F364" s="51"/>
      <c r="G364" s="51"/>
      <c r="H364" s="233"/>
      <c r="I364" s="51"/>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row>
    <row r="365" spans="4:77" ht="12.75" customHeight="1">
      <c r="D365" s="51"/>
      <c r="E365" s="51"/>
      <c r="F365" s="51"/>
      <c r="G365" s="51"/>
      <c r="H365" s="233"/>
      <c r="I365" s="51"/>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row>
    <row r="366" spans="4:77" ht="12.75" customHeight="1">
      <c r="D366" s="51"/>
      <c r="E366" s="51"/>
      <c r="F366" s="51"/>
      <c r="G366" s="51"/>
      <c r="H366" s="233"/>
      <c r="I366" s="51"/>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row>
    <row r="367" spans="4:77" ht="12.75" customHeight="1">
      <c r="D367" s="51"/>
      <c r="E367" s="51"/>
      <c r="F367" s="51"/>
      <c r="G367" s="51"/>
      <c r="H367" s="233"/>
      <c r="I367" s="51"/>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row>
    <row r="368" spans="4:77" ht="12.75" customHeight="1">
      <c r="D368" s="51"/>
      <c r="E368" s="51"/>
      <c r="F368" s="51"/>
      <c r="G368" s="51"/>
      <c r="H368" s="233"/>
      <c r="I368" s="51"/>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row>
    <row r="369" spans="4:77" ht="12.75" customHeight="1">
      <c r="D369" s="51"/>
      <c r="E369" s="51"/>
      <c r="F369" s="51"/>
      <c r="G369" s="51"/>
      <c r="H369" s="233"/>
      <c r="I369" s="51"/>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row>
    <row r="370" spans="4:77" ht="12.75" customHeight="1">
      <c r="D370" s="51"/>
      <c r="E370" s="51"/>
      <c r="F370" s="51"/>
      <c r="G370" s="51"/>
      <c r="H370" s="233"/>
      <c r="I370" s="51"/>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row>
    <row r="371" spans="4:77" ht="12.75" customHeight="1">
      <c r="D371" s="51"/>
      <c r="E371" s="51"/>
      <c r="F371" s="51"/>
      <c r="G371" s="51"/>
      <c r="H371" s="233"/>
      <c r="I371" s="51"/>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row>
    <row r="372" spans="4:77" ht="12.75" customHeight="1">
      <c r="D372" s="51"/>
      <c r="E372" s="51"/>
      <c r="F372" s="51"/>
      <c r="G372" s="51"/>
      <c r="H372" s="233"/>
      <c r="I372" s="51"/>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row>
    <row r="373" spans="4:77" ht="12.75" customHeight="1">
      <c r="D373" s="51"/>
      <c r="E373" s="51"/>
      <c r="F373" s="51"/>
      <c r="G373" s="51"/>
      <c r="H373" s="233"/>
      <c r="I373" s="51"/>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row>
    <row r="374" spans="4:77" ht="12.75" customHeight="1">
      <c r="D374" s="51"/>
      <c r="E374" s="51"/>
      <c r="F374" s="51"/>
      <c r="G374" s="51"/>
      <c r="H374" s="233"/>
      <c r="I374" s="51"/>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row>
    <row r="375" spans="4:77" ht="12.75" customHeight="1">
      <c r="D375" s="51"/>
      <c r="E375" s="51"/>
      <c r="F375" s="51"/>
      <c r="G375" s="51"/>
      <c r="H375" s="233"/>
      <c r="I375" s="51"/>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row>
    <row r="376" spans="4:77" ht="12.75" customHeight="1">
      <c r="D376" s="51"/>
      <c r="E376" s="51"/>
      <c r="F376" s="51"/>
      <c r="G376" s="51"/>
      <c r="H376" s="233"/>
      <c r="I376" s="51"/>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row>
    <row r="377" spans="4:77" ht="12.75" customHeight="1">
      <c r="D377" s="51"/>
      <c r="E377" s="51"/>
      <c r="F377" s="51"/>
      <c r="G377" s="51"/>
      <c r="H377" s="233"/>
      <c r="I377" s="51"/>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row>
    <row r="378" spans="4:77" ht="12.75" customHeight="1">
      <c r="D378" s="51"/>
      <c r="E378" s="51"/>
      <c r="F378" s="51"/>
      <c r="G378" s="51"/>
      <c r="H378" s="233"/>
      <c r="I378" s="51"/>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row>
    <row r="379" spans="4:77" ht="12.75" customHeight="1">
      <c r="D379" s="51"/>
      <c r="E379" s="51"/>
      <c r="F379" s="51"/>
      <c r="G379" s="51"/>
      <c r="H379" s="233"/>
      <c r="I379" s="51"/>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row>
    <row r="380" spans="4:77" ht="12.75" customHeight="1">
      <c r="D380" s="51"/>
      <c r="E380" s="51"/>
      <c r="F380" s="51"/>
      <c r="G380" s="51"/>
      <c r="H380" s="233"/>
      <c r="I380" s="51"/>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row>
    <row r="381" spans="4:77" ht="12.75" customHeight="1">
      <c r="D381" s="51"/>
      <c r="E381" s="51"/>
      <c r="F381" s="51"/>
      <c r="G381" s="51"/>
      <c r="H381" s="233"/>
      <c r="I381" s="51"/>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row>
    <row r="382" spans="4:77" ht="12.75" customHeight="1">
      <c r="D382" s="51"/>
      <c r="E382" s="51"/>
      <c r="F382" s="51"/>
      <c r="G382" s="51"/>
      <c r="H382" s="233"/>
      <c r="I382" s="51"/>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row>
    <row r="383" spans="4:77" ht="12.75" customHeight="1">
      <c r="D383" s="51"/>
      <c r="E383" s="51"/>
      <c r="F383" s="51"/>
      <c r="G383" s="51"/>
      <c r="H383" s="233"/>
      <c r="I383" s="51"/>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row>
    <row r="384" spans="4:77" ht="12.75" customHeight="1">
      <c r="D384" s="51"/>
      <c r="E384" s="51"/>
      <c r="F384" s="51"/>
      <c r="G384" s="51"/>
      <c r="H384" s="233"/>
      <c r="I384" s="51"/>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row>
    <row r="385" spans="4:77" ht="12.75" customHeight="1">
      <c r="D385" s="51"/>
      <c r="E385" s="51"/>
      <c r="F385" s="51"/>
      <c r="G385" s="51"/>
      <c r="H385" s="233"/>
      <c r="I385" s="51"/>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row>
    <row r="386" spans="4:77" ht="12.75" customHeight="1">
      <c r="D386" s="51"/>
      <c r="E386" s="51"/>
      <c r="F386" s="51"/>
      <c r="G386" s="51"/>
      <c r="H386" s="233"/>
      <c r="I386" s="51"/>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row>
    <row r="387" spans="4:77" ht="12.75" customHeight="1">
      <c r="D387" s="51"/>
      <c r="E387" s="51"/>
      <c r="F387" s="51"/>
      <c r="G387" s="51"/>
      <c r="H387" s="233"/>
      <c r="I387" s="51"/>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row>
    <row r="388" spans="4:77" ht="12.75" customHeight="1">
      <c r="D388" s="51"/>
      <c r="E388" s="51"/>
      <c r="F388" s="51"/>
      <c r="G388" s="51"/>
      <c r="H388" s="233"/>
      <c r="I388" s="51"/>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row>
    <row r="389" spans="4:77" ht="12.75" customHeight="1">
      <c r="D389" s="51"/>
      <c r="E389" s="51"/>
      <c r="F389" s="51"/>
      <c r="G389" s="51"/>
      <c r="H389" s="233"/>
      <c r="I389" s="51"/>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row>
    <row r="390" spans="4:77" ht="12.75" customHeight="1">
      <c r="D390" s="51"/>
      <c r="E390" s="51"/>
      <c r="F390" s="51"/>
      <c r="G390" s="51"/>
      <c r="H390" s="233"/>
      <c r="I390" s="51"/>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row>
    <row r="391" spans="4:77" ht="12.75" customHeight="1">
      <c r="D391" s="51"/>
      <c r="E391" s="51"/>
      <c r="F391" s="51"/>
      <c r="G391" s="51"/>
      <c r="H391" s="233"/>
      <c r="I391" s="51"/>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row>
    <row r="392" spans="4:77" ht="12.75" customHeight="1">
      <c r="D392" s="51"/>
      <c r="E392" s="51"/>
      <c r="F392" s="51"/>
      <c r="G392" s="51"/>
      <c r="H392" s="233"/>
      <c r="I392" s="51"/>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row>
    <row r="393" spans="4:77" ht="12.75" customHeight="1">
      <c r="D393" s="51"/>
      <c r="E393" s="51"/>
      <c r="F393" s="51"/>
      <c r="G393" s="51"/>
      <c r="H393" s="233"/>
      <c r="I393" s="51"/>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row>
    <row r="394" spans="4:77" ht="12.75" customHeight="1">
      <c r="D394" s="51"/>
      <c r="E394" s="51"/>
      <c r="F394" s="51"/>
      <c r="G394" s="51"/>
      <c r="H394" s="233"/>
      <c r="I394" s="51"/>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row>
    <row r="395" spans="4:77" ht="12.75" customHeight="1">
      <c r="D395" s="51"/>
      <c r="E395" s="51"/>
      <c r="F395" s="51"/>
      <c r="G395" s="51"/>
      <c r="H395" s="233"/>
      <c r="I395" s="51"/>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row>
    <row r="396" spans="4:77" ht="12.75" customHeight="1">
      <c r="D396" s="51"/>
      <c r="E396" s="51"/>
      <c r="F396" s="51"/>
      <c r="G396" s="51"/>
      <c r="H396" s="233"/>
      <c r="I396" s="51"/>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row>
    <row r="397" spans="4:77" ht="12.75" customHeight="1">
      <c r="D397" s="51"/>
      <c r="E397" s="51"/>
      <c r="F397" s="51"/>
      <c r="G397" s="51"/>
      <c r="H397" s="233"/>
      <c r="I397" s="51"/>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row>
    <row r="398" spans="4:77" ht="12.75" customHeight="1">
      <c r="D398" s="51"/>
      <c r="E398" s="51"/>
      <c r="F398" s="51"/>
      <c r="G398" s="51"/>
      <c r="H398" s="233"/>
      <c r="I398" s="51"/>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row>
    <row r="399" spans="4:77" ht="12.75" customHeight="1">
      <c r="D399" s="51"/>
      <c r="E399" s="51"/>
      <c r="F399" s="51"/>
      <c r="G399" s="51"/>
      <c r="H399" s="233"/>
      <c r="I399" s="51"/>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row>
    <row r="400" spans="4:77" ht="12.75" customHeight="1">
      <c r="D400" s="51"/>
      <c r="E400" s="51"/>
      <c r="F400" s="51"/>
      <c r="G400" s="51"/>
      <c r="H400" s="233"/>
      <c r="I400" s="51"/>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row>
    <row r="401" spans="4:77" ht="12.75" customHeight="1">
      <c r="D401" s="51"/>
      <c r="E401" s="51"/>
      <c r="F401" s="51"/>
      <c r="G401" s="51"/>
      <c r="H401" s="233"/>
      <c r="I401" s="51"/>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row>
    <row r="402" spans="4:77" ht="12.75" customHeight="1">
      <c r="D402" s="51"/>
      <c r="E402" s="51"/>
      <c r="F402" s="51"/>
      <c r="G402" s="51"/>
      <c r="H402" s="233"/>
      <c r="I402" s="51"/>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row>
    <row r="403" spans="4:77" ht="12.75" customHeight="1">
      <c r="D403" s="51"/>
      <c r="E403" s="51"/>
      <c r="F403" s="51"/>
      <c r="G403" s="51"/>
      <c r="H403" s="233"/>
      <c r="I403" s="51"/>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row>
    <row r="404" spans="4:77" ht="12.75" customHeight="1">
      <c r="D404" s="51"/>
      <c r="E404" s="51"/>
      <c r="F404" s="51"/>
      <c r="G404" s="51"/>
      <c r="H404" s="233"/>
      <c r="I404" s="51"/>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row>
    <row r="405" spans="4:77" ht="12.75" customHeight="1">
      <c r="D405" s="51"/>
      <c r="E405" s="51"/>
      <c r="F405" s="51"/>
      <c r="G405" s="51"/>
      <c r="H405" s="233"/>
      <c r="I405" s="51"/>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row>
    <row r="406" spans="4:77" ht="12.75" customHeight="1">
      <c r="D406" s="51"/>
      <c r="E406" s="51"/>
      <c r="F406" s="51"/>
      <c r="G406" s="51"/>
      <c r="H406" s="233"/>
      <c r="I406" s="51"/>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row>
    <row r="407" spans="4:77" ht="12.75" customHeight="1">
      <c r="D407" s="51"/>
      <c r="E407" s="51"/>
      <c r="F407" s="51"/>
      <c r="G407" s="51"/>
      <c r="H407" s="233"/>
      <c r="I407" s="51"/>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row>
    <row r="408" spans="4:77" ht="12.75" customHeight="1">
      <c r="D408" s="51"/>
      <c r="E408" s="51"/>
      <c r="F408" s="51"/>
      <c r="G408" s="51"/>
      <c r="H408" s="233"/>
      <c r="I408" s="51"/>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row>
    <row r="409" spans="4:77" ht="12.75" customHeight="1">
      <c r="D409" s="51"/>
      <c r="E409" s="51"/>
      <c r="F409" s="51"/>
      <c r="G409" s="51"/>
      <c r="H409" s="233"/>
      <c r="I409" s="51"/>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row>
    <row r="410" spans="4:77" ht="12.75" customHeight="1">
      <c r="D410" s="51"/>
      <c r="E410" s="51"/>
      <c r="F410" s="51"/>
      <c r="G410" s="51"/>
      <c r="H410" s="233"/>
      <c r="I410" s="51"/>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row>
    <row r="411" spans="4:77" ht="12.75" customHeight="1">
      <c r="D411" s="51"/>
      <c r="E411" s="51"/>
      <c r="F411" s="51"/>
      <c r="G411" s="51"/>
      <c r="H411" s="233"/>
      <c r="I411" s="51"/>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row>
    <row r="412" spans="4:77" ht="12.75" customHeight="1">
      <c r="D412" s="51"/>
      <c r="E412" s="51"/>
      <c r="F412" s="51"/>
      <c r="G412" s="51"/>
      <c r="H412" s="233"/>
      <c r="I412" s="51"/>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row>
    <row r="413" spans="4:77" ht="12.75" customHeight="1">
      <c r="D413" s="51"/>
      <c r="E413" s="51"/>
      <c r="F413" s="51"/>
      <c r="G413" s="51"/>
      <c r="H413" s="233"/>
      <c r="I413" s="51"/>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row>
    <row r="414" spans="4:77" ht="12.75" customHeight="1">
      <c r="D414" s="51"/>
      <c r="E414" s="51"/>
      <c r="F414" s="51"/>
      <c r="G414" s="51"/>
      <c r="H414" s="233"/>
      <c r="I414" s="51"/>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row>
    <row r="415" spans="4:77" ht="12.75" customHeight="1">
      <c r="D415" s="51"/>
      <c r="E415" s="51"/>
      <c r="F415" s="51"/>
      <c r="G415" s="51"/>
      <c r="H415" s="233"/>
      <c r="I415" s="51"/>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row>
    <row r="416" spans="4:77" ht="12.75" customHeight="1">
      <c r="D416" s="51"/>
      <c r="E416" s="51"/>
      <c r="F416" s="51"/>
      <c r="G416" s="51"/>
      <c r="H416" s="233"/>
      <c r="I416" s="51"/>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row>
    <row r="417" spans="4:77" ht="12.75" customHeight="1">
      <c r="D417" s="51"/>
      <c r="E417" s="51"/>
      <c r="F417" s="51"/>
      <c r="G417" s="51"/>
      <c r="H417" s="233"/>
      <c r="I417" s="51"/>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row>
    <row r="418" spans="4:77" ht="12.75" customHeight="1">
      <c r="D418" s="51"/>
      <c r="E418" s="51"/>
      <c r="F418" s="51"/>
      <c r="G418" s="51"/>
      <c r="H418" s="233"/>
      <c r="I418" s="51"/>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row>
    <row r="419" spans="4:77" ht="12.75" customHeight="1">
      <c r="D419" s="51"/>
      <c r="E419" s="51"/>
      <c r="F419" s="51"/>
      <c r="G419" s="51"/>
      <c r="H419" s="233"/>
      <c r="I419" s="51"/>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row>
    <row r="420" spans="4:77" ht="12.75" customHeight="1">
      <c r="D420" s="51"/>
      <c r="E420" s="51"/>
      <c r="F420" s="51"/>
      <c r="G420" s="51"/>
      <c r="H420" s="233"/>
      <c r="I420" s="51"/>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row>
    <row r="421" spans="4:77" ht="12.75" customHeight="1">
      <c r="D421" s="51"/>
      <c r="E421" s="51"/>
      <c r="F421" s="51"/>
      <c r="G421" s="51"/>
      <c r="H421" s="233"/>
      <c r="I421" s="51"/>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row>
    <row r="422" spans="4:77" ht="12.75" customHeight="1">
      <c r="D422" s="51"/>
      <c r="E422" s="51"/>
      <c r="F422" s="51"/>
      <c r="G422" s="51"/>
      <c r="H422" s="233"/>
      <c r="I422" s="51"/>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row>
    <row r="423" spans="4:77" ht="12.75" customHeight="1">
      <c r="D423" s="51"/>
      <c r="E423" s="51"/>
      <c r="F423" s="51"/>
      <c r="G423" s="51"/>
      <c r="H423" s="233"/>
      <c r="I423" s="51"/>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row>
    <row r="424" spans="4:77" ht="12.75" customHeight="1">
      <c r="D424" s="51"/>
      <c r="E424" s="51"/>
      <c r="F424" s="51"/>
      <c r="G424" s="51"/>
      <c r="H424" s="233"/>
      <c r="I424" s="51"/>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row>
    <row r="425" spans="4:77" ht="12.75" customHeight="1">
      <c r="D425" s="51"/>
      <c r="E425" s="51"/>
      <c r="F425" s="51"/>
      <c r="G425" s="51"/>
      <c r="H425" s="233"/>
      <c r="I425" s="51"/>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row>
    <row r="426" spans="4:77" ht="12.75" customHeight="1">
      <c r="D426" s="51"/>
      <c r="E426" s="51"/>
      <c r="F426" s="51"/>
      <c r="G426" s="51"/>
      <c r="H426" s="233"/>
      <c r="I426" s="51"/>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row>
    <row r="427" spans="4:77" ht="12.75" customHeight="1">
      <c r="D427" s="51"/>
      <c r="E427" s="51"/>
      <c r="F427" s="51"/>
      <c r="G427" s="51"/>
      <c r="H427" s="233"/>
      <c r="I427" s="51"/>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row>
    <row r="428" spans="4:77" ht="12.75" customHeight="1">
      <c r="D428" s="51"/>
      <c r="E428" s="51"/>
      <c r="F428" s="51"/>
      <c r="G428" s="51"/>
      <c r="H428" s="233"/>
      <c r="I428" s="51"/>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row>
    <row r="429" spans="4:77" ht="12.75" customHeight="1">
      <c r="D429" s="51"/>
      <c r="E429" s="51"/>
      <c r="F429" s="51"/>
      <c r="G429" s="51"/>
      <c r="H429" s="233"/>
      <c r="I429" s="51"/>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row>
    <row r="430" spans="4:77" ht="12.75" customHeight="1">
      <c r="D430" s="51"/>
      <c r="E430" s="51"/>
      <c r="F430" s="51"/>
      <c r="G430" s="51"/>
      <c r="H430" s="233"/>
      <c r="I430" s="51"/>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row>
    <row r="431" spans="4:77" ht="12.75" customHeight="1">
      <c r="D431" s="51"/>
      <c r="E431" s="51"/>
      <c r="F431" s="51"/>
      <c r="G431" s="51"/>
      <c r="H431" s="233"/>
      <c r="I431" s="51"/>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row>
    <row r="432" spans="4:77" ht="12.75" customHeight="1">
      <c r="D432" s="51"/>
      <c r="E432" s="51"/>
      <c r="F432" s="51"/>
      <c r="G432" s="51"/>
      <c r="H432" s="233"/>
      <c r="I432" s="51"/>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row>
    <row r="433" spans="4:77" ht="12.75" customHeight="1">
      <c r="D433" s="51"/>
      <c r="E433" s="51"/>
      <c r="F433" s="51"/>
      <c r="G433" s="51"/>
      <c r="H433" s="233"/>
      <c r="I433" s="51"/>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row>
    <row r="434" spans="4:77" ht="12.75" customHeight="1">
      <c r="D434" s="51"/>
      <c r="E434" s="51"/>
      <c r="F434" s="51"/>
      <c r="G434" s="51"/>
      <c r="H434" s="233"/>
      <c r="I434" s="51"/>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row>
    <row r="435" spans="4:77" ht="12.75" customHeight="1">
      <c r="D435" s="51"/>
      <c r="E435" s="51"/>
      <c r="F435" s="51"/>
      <c r="G435" s="51"/>
      <c r="H435" s="233"/>
      <c r="I435" s="51"/>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row>
    <row r="436" spans="4:77" ht="12.75" customHeight="1">
      <c r="D436" s="51"/>
      <c r="E436" s="51"/>
      <c r="F436" s="51"/>
      <c r="G436" s="51"/>
      <c r="H436" s="233"/>
      <c r="I436" s="51"/>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row>
    <row r="437" spans="4:77" ht="12.75" customHeight="1">
      <c r="D437" s="51"/>
      <c r="E437" s="51"/>
      <c r="F437" s="51"/>
      <c r="G437" s="51"/>
      <c r="H437" s="233"/>
      <c r="I437" s="51"/>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row>
    <row r="438" spans="4:77" ht="12.75" customHeight="1">
      <c r="D438" s="51"/>
      <c r="E438" s="51"/>
      <c r="F438" s="51"/>
      <c r="G438" s="51"/>
      <c r="H438" s="233"/>
      <c r="I438" s="51"/>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row>
    <row r="439" spans="4:77" ht="12.75" customHeight="1">
      <c r="D439" s="51"/>
      <c r="E439" s="51"/>
      <c r="F439" s="51"/>
      <c r="G439" s="51"/>
      <c r="H439" s="233"/>
      <c r="I439" s="51"/>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row>
    <row r="440" spans="4:77" ht="12.75" customHeight="1">
      <c r="D440" s="51"/>
      <c r="E440" s="51"/>
      <c r="F440" s="51"/>
      <c r="G440" s="51"/>
      <c r="H440" s="233"/>
      <c r="I440" s="51"/>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row>
    <row r="441" spans="4:77" ht="12.75" customHeight="1">
      <c r="D441" s="51"/>
      <c r="E441" s="51"/>
      <c r="F441" s="51"/>
      <c r="G441" s="51"/>
      <c r="H441" s="233"/>
      <c r="I441" s="51"/>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row>
    <row r="442" spans="4:77" ht="12.75" customHeight="1">
      <c r="D442" s="51"/>
      <c r="E442" s="51"/>
      <c r="F442" s="51"/>
      <c r="G442" s="51"/>
      <c r="H442" s="233"/>
      <c r="I442" s="51"/>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row>
    <row r="443" spans="4:77" ht="12.75" customHeight="1">
      <c r="D443" s="51"/>
      <c r="E443" s="51"/>
      <c r="F443" s="51"/>
      <c r="G443" s="51"/>
      <c r="H443" s="233"/>
      <c r="I443" s="51"/>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row>
    <row r="444" spans="4:77" ht="12.75" customHeight="1">
      <c r="D444" s="51"/>
      <c r="E444" s="51"/>
      <c r="F444" s="51"/>
      <c r="G444" s="51"/>
      <c r="H444" s="233"/>
      <c r="I444" s="51"/>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row>
    <row r="445" spans="4:77" ht="12.75" customHeight="1">
      <c r="D445" s="51"/>
      <c r="E445" s="51"/>
      <c r="F445" s="51"/>
      <c r="G445" s="51"/>
      <c r="H445" s="233"/>
      <c r="I445" s="51"/>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row>
    <row r="446" spans="4:77" ht="12.75" customHeight="1">
      <c r="D446" s="51"/>
      <c r="E446" s="51"/>
      <c r="F446" s="51"/>
      <c r="G446" s="51"/>
      <c r="H446" s="233"/>
      <c r="I446" s="51"/>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row>
    <row r="447" spans="4:77" ht="12.75" customHeight="1">
      <c r="D447" s="51"/>
      <c r="E447" s="51"/>
      <c r="F447" s="51"/>
      <c r="G447" s="51"/>
      <c r="H447" s="233"/>
      <c r="I447" s="51"/>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row>
    <row r="448" spans="4:77" ht="12.75" customHeight="1">
      <c r="D448" s="51"/>
      <c r="E448" s="51"/>
      <c r="F448" s="51"/>
      <c r="G448" s="51"/>
      <c r="H448" s="233"/>
      <c r="I448" s="51"/>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row>
    <row r="449" spans="4:77" ht="12.75" customHeight="1">
      <c r="D449" s="51"/>
      <c r="E449" s="51"/>
      <c r="F449" s="51"/>
      <c r="G449" s="51"/>
      <c r="H449" s="233"/>
      <c r="I449" s="51"/>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row>
    <row r="450" spans="4:77" ht="12.75" customHeight="1">
      <c r="D450" s="51"/>
      <c r="E450" s="51"/>
      <c r="F450" s="51"/>
      <c r="G450" s="51"/>
      <c r="H450" s="233"/>
      <c r="I450" s="51"/>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row>
    <row r="451" spans="4:77" ht="12.75" customHeight="1">
      <c r="D451" s="51"/>
      <c r="E451" s="51"/>
      <c r="F451" s="51"/>
      <c r="G451" s="51"/>
      <c r="H451" s="233"/>
      <c r="I451" s="51"/>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row>
    <row r="452" spans="4:77" ht="12.75" customHeight="1">
      <c r="D452" s="51"/>
      <c r="E452" s="51"/>
      <c r="F452" s="51"/>
      <c r="G452" s="51"/>
      <c r="H452" s="233"/>
      <c r="I452" s="51"/>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row>
    <row r="453" spans="4:77" ht="12.75" customHeight="1">
      <c r="D453" s="51"/>
      <c r="E453" s="51"/>
      <c r="F453" s="51"/>
      <c r="G453" s="51"/>
      <c r="H453" s="233"/>
      <c r="I453" s="51"/>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row>
    <row r="454" spans="4:77" ht="12.75" customHeight="1">
      <c r="D454" s="51"/>
      <c r="E454" s="51"/>
      <c r="F454" s="51"/>
      <c r="G454" s="51"/>
      <c r="H454" s="233"/>
      <c r="I454" s="51"/>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row>
    <row r="455" spans="4:77" ht="12.75" customHeight="1">
      <c r="D455" s="51"/>
      <c r="E455" s="51"/>
      <c r="F455" s="51"/>
      <c r="G455" s="51"/>
      <c r="H455" s="233"/>
      <c r="I455" s="51"/>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row>
    <row r="456" spans="4:77" ht="12.75" customHeight="1">
      <c r="D456" s="51"/>
      <c r="E456" s="51"/>
      <c r="F456" s="51"/>
      <c r="G456" s="51"/>
      <c r="H456" s="233"/>
      <c r="I456" s="51"/>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row>
    <row r="457" spans="4:77" ht="12.75" customHeight="1">
      <c r="D457" s="51"/>
      <c r="E457" s="51"/>
      <c r="F457" s="51"/>
      <c r="G457" s="51"/>
      <c r="H457" s="233"/>
      <c r="I457" s="51"/>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row>
    <row r="458" spans="4:77" ht="12.75" customHeight="1">
      <c r="D458" s="51"/>
      <c r="E458" s="51"/>
      <c r="F458" s="51"/>
      <c r="G458" s="51"/>
      <c r="H458" s="233"/>
      <c r="I458" s="51"/>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row>
    <row r="459" spans="4:77" ht="12.75" customHeight="1">
      <c r="D459" s="51"/>
      <c r="E459" s="51"/>
      <c r="F459" s="51"/>
      <c r="G459" s="51"/>
      <c r="H459" s="233"/>
      <c r="I459" s="51"/>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row>
    <row r="460" spans="4:77" ht="12.75" customHeight="1">
      <c r="D460" s="51"/>
      <c r="E460" s="51"/>
      <c r="F460" s="51"/>
      <c r="G460" s="51"/>
      <c r="H460" s="233"/>
      <c r="I460" s="51"/>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row>
    <row r="461" spans="4:77" ht="12.75" customHeight="1">
      <c r="D461" s="51"/>
      <c r="E461" s="51"/>
      <c r="F461" s="51"/>
      <c r="G461" s="51"/>
      <c r="H461" s="233"/>
      <c r="I461" s="51"/>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row>
    <row r="462" spans="4:77" ht="12.75" customHeight="1">
      <c r="D462" s="51"/>
      <c r="E462" s="51"/>
      <c r="F462" s="51"/>
      <c r="G462" s="51"/>
      <c r="H462" s="233"/>
      <c r="I462" s="51"/>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row>
    <row r="463" spans="4:77" ht="12.75" customHeight="1">
      <c r="D463" s="51"/>
      <c r="E463" s="51"/>
      <c r="F463" s="51"/>
      <c r="G463" s="51"/>
      <c r="H463" s="233"/>
      <c r="I463" s="51"/>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row>
    <row r="464" spans="4:77" ht="12.75" customHeight="1">
      <c r="D464" s="51"/>
      <c r="E464" s="51"/>
      <c r="F464" s="51"/>
      <c r="G464" s="51"/>
      <c r="H464" s="233"/>
      <c r="I464" s="51"/>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row>
    <row r="465" spans="4:77" ht="12.75" customHeight="1">
      <c r="D465" s="51"/>
      <c r="E465" s="51"/>
      <c r="F465" s="51"/>
      <c r="G465" s="51"/>
      <c r="H465" s="233"/>
      <c r="I465" s="51"/>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row>
    <row r="466" spans="4:77" ht="12.75" customHeight="1">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row>
    <row r="467" spans="4:77" ht="12.75" customHeight="1">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row>
    <row r="468" spans="4:77" ht="12.75" customHeight="1">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row>
    <row r="469" spans="4:77" ht="12.75" customHeight="1">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row>
    <row r="470" spans="4:77" ht="12.75" customHeight="1">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row>
    <row r="471" spans="4:77" ht="12.75" customHeight="1">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row>
    <row r="472" spans="4:77" ht="12.75" customHeight="1">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row>
    <row r="473" spans="4:77" ht="12.75" customHeight="1">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row>
    <row r="474" spans="4:77" ht="12.75" customHeight="1">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row>
    <row r="475" spans="4:77" ht="12.75" customHeight="1">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row>
    <row r="476" spans="4:77" ht="12.75" customHeight="1">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row>
    <row r="477" spans="4:77" ht="12.75" customHeight="1">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row>
    <row r="478" spans="4:77" ht="12.75" customHeight="1">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row>
    <row r="479" spans="4:77" ht="12.75" customHeight="1">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row>
    <row r="480" spans="4:77" ht="12.75" customHeight="1">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row>
    <row r="481" spans="24:77" ht="12.75" customHeight="1">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row>
    <row r="482" spans="24:77" ht="12.75" customHeight="1">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row>
    <row r="483" spans="24:77" ht="12.75" customHeight="1">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row>
    <row r="484" spans="24:77" ht="12.75" customHeight="1">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row>
    <row r="485" spans="24:77" ht="12.75" customHeight="1">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row>
    <row r="486" spans="24:77" ht="12.75" customHeight="1">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row>
    <row r="487" spans="24:77" ht="12.75" customHeight="1">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row>
    <row r="488" spans="24:77" ht="12.75" customHeight="1">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row>
    <row r="489" spans="24:77" ht="12.75" customHeight="1">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row>
    <row r="490" spans="24:77" ht="12.75" customHeight="1">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row>
    <row r="491" spans="24:77" ht="12.75" customHeight="1">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row>
    <row r="492" spans="24:77" ht="12.75" customHeight="1">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row>
    <row r="493" spans="24:77" ht="12.75" customHeight="1">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row>
    <row r="494" spans="24:77" ht="12.75" customHeight="1">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row>
    <row r="495" spans="24:77" ht="12.75" customHeight="1">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row>
    <row r="496" spans="24:77" ht="12.75" customHeight="1">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row>
    <row r="497" spans="24:77" ht="12.75" customHeight="1">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row>
    <row r="498" spans="24:77" ht="12.75" customHeight="1">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row>
    <row r="499" spans="24:77" ht="12.75" customHeight="1">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row>
    <row r="500" spans="24:77" ht="12.75" customHeight="1">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row>
    <row r="501" spans="24:77" ht="12.75" customHeight="1">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row>
    <row r="502" spans="24:77" ht="12.75" customHeight="1">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row>
    <row r="503" spans="24:77" ht="12.75" customHeight="1">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row>
    <row r="504" spans="24:77" ht="12.75" customHeight="1">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row>
    <row r="505" spans="24:77" ht="12.75" customHeight="1">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row>
    <row r="506" spans="24:77" ht="12.75" customHeight="1">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row>
    <row r="507" spans="24:77" ht="12.75" customHeight="1">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row>
    <row r="508" spans="24:77" ht="12.75" customHeight="1">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row>
    <row r="509" spans="24:77" ht="12.75" customHeight="1">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row>
    <row r="510" spans="24:77" ht="12.75" customHeight="1">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row>
    <row r="511" spans="24:77" ht="12.75" customHeight="1">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row>
    <row r="512" spans="24:77" ht="12.75" customHeight="1">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row>
    <row r="513" spans="24:77" ht="12.75" customHeight="1">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row>
    <row r="514" spans="24:77" ht="12.75" customHeight="1">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row>
    <row r="515" spans="24:77" ht="12.75" customHeight="1">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row>
    <row r="516" spans="24:77" ht="12.75" customHeight="1">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row>
    <row r="517" spans="24:77" ht="12.75" customHeight="1">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row>
    <row r="518" spans="24:77" ht="12.75" customHeight="1">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row>
    <row r="519" spans="24:77" ht="12.75" customHeight="1">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row>
    <row r="520" spans="24:77" ht="12.75" customHeight="1">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row>
    <row r="521" spans="24:77" ht="12.75" customHeight="1">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row>
    <row r="522" spans="24:77" ht="12.75" customHeight="1">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row>
    <row r="523" spans="24:77" ht="12.75" customHeight="1">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row>
    <row r="524" spans="24:77" ht="12.75" customHeight="1">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row>
    <row r="525" spans="24:77" ht="12.75" customHeight="1">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row>
    <row r="526" spans="24:77" ht="12.75" customHeight="1">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row>
    <row r="527" spans="24:77" ht="12.75" customHeight="1">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row>
    <row r="528" spans="24:77" ht="12.75" customHeight="1">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row>
    <row r="529" spans="24:77" ht="12.75" customHeight="1">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row>
    <row r="530" spans="24:77" ht="12.75" customHeight="1">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row>
    <row r="531" spans="24:77" ht="12.75" customHeight="1">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row>
    <row r="532" spans="24:77" ht="12.75" customHeight="1">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row>
    <row r="533" spans="24:77" ht="12.75" customHeight="1">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row>
    <row r="534" spans="24:77" ht="12.75" customHeight="1">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row>
    <row r="535" spans="24:77" ht="12.75" customHeight="1">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row>
    <row r="536" spans="24:77" ht="12.75" customHeight="1">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row>
    <row r="537" spans="24:77" ht="12.75" customHeight="1">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row>
    <row r="538" spans="24:77" ht="12.75" customHeight="1">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row>
    <row r="539" spans="24:77" ht="12.75" customHeight="1">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row>
    <row r="540" spans="24:77" ht="12.75" customHeight="1">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row>
    <row r="541" spans="24:77" ht="12.75" customHeight="1">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row>
    <row r="542" spans="24:77" ht="12.75" customHeight="1">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row>
    <row r="543" spans="24:77" ht="12.75" customHeight="1">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row>
    <row r="544" spans="24:77" ht="12.75" customHeight="1">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row>
    <row r="545" spans="24:77" ht="12.75" customHeight="1">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row>
    <row r="546" spans="24:77" ht="12.75" customHeight="1">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row>
    <row r="547" spans="24:77" ht="12.75" customHeight="1">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row>
    <row r="548" spans="24:77" ht="12.75" customHeight="1">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row>
    <row r="549" spans="24:77" ht="12.75" customHeight="1">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row>
    <row r="550" spans="24:77" ht="12.75" customHeight="1">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row>
    <row r="551" spans="24:77" ht="12.75" customHeight="1">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row>
    <row r="552" spans="24:77" ht="12.75" customHeight="1">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row>
    <row r="553" spans="24:77" ht="12.75" customHeight="1">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row>
    <row r="554" spans="24:77" ht="12.75" customHeight="1">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row>
    <row r="555" spans="24:77" ht="12.75" customHeight="1">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row>
    <row r="556" spans="24:77" ht="12.75" customHeight="1">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row>
    <row r="557" spans="24:77" ht="12.75" customHeight="1">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row>
    <row r="558" spans="24:77" ht="12.75" customHeight="1">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row>
    <row r="559" spans="24:77" ht="12.75" customHeight="1">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row>
    <row r="560" spans="24:77" ht="12.75" customHeight="1">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row>
    <row r="561" spans="24:77" ht="12.75" customHeight="1">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row>
    <row r="562" spans="24:77" ht="12.75" customHeight="1">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row>
    <row r="563" spans="24:77" ht="12.75" customHeight="1">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row>
    <row r="564" spans="24:77" ht="12.75" customHeight="1">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row>
    <row r="565" spans="24:77" ht="12.75" customHeight="1">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row>
    <row r="566" spans="24:77" ht="12.75" customHeight="1">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row>
    <row r="567" spans="24:77" ht="12.75" customHeight="1">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row>
    <row r="568" spans="24:77" ht="12.75" customHeight="1">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row>
    <row r="569" spans="24:77" ht="12.75" customHeight="1">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row>
    <row r="570" spans="24:77" ht="12.75" customHeight="1">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row>
    <row r="571" spans="24:77" ht="12.75" customHeight="1">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row>
    <row r="572" spans="24:77" ht="12.75" customHeight="1">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row>
    <row r="573" spans="24:77" ht="12.75" customHeight="1">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row>
    <row r="574" spans="24:77" ht="12.75" customHeight="1">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row>
    <row r="575" spans="24:77" ht="12.75" customHeight="1">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row>
    <row r="576" spans="24:77" ht="12.75" customHeight="1">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row>
    <row r="577" spans="24:77" ht="12.75" customHeight="1">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row>
    <row r="578" spans="24:77" ht="12.75" customHeight="1">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row>
    <row r="579" spans="24:77" ht="12.75" customHeight="1">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row>
    <row r="580" spans="24:77" ht="12.75" customHeight="1">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row>
    <row r="581" spans="24:77" ht="12.75" customHeight="1">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row>
    <row r="582" spans="24:77" ht="12.75" customHeight="1">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row>
    <row r="583" spans="24:77" ht="12.75" customHeight="1">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row>
    <row r="584" spans="24:77" ht="12.75" customHeight="1">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row>
    <row r="585" spans="24:77" ht="12.75" customHeight="1">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row>
    <row r="586" spans="24:77" ht="12.75" customHeight="1">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row>
    <row r="587" spans="24:77" ht="12.75" customHeight="1">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row>
    <row r="588" spans="24:77" ht="12.75" customHeight="1">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row>
    <row r="589" spans="24:77" ht="12.75" customHeight="1">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row>
    <row r="590" spans="24:77" ht="12.75" customHeight="1">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row>
    <row r="591" spans="24:77" ht="12.75" customHeight="1">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row>
    <row r="592" spans="24:77" ht="12.75" customHeight="1">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row>
    <row r="593" spans="24:77" ht="12.75" customHeight="1">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row>
    <row r="594" spans="24:77" ht="12.75" customHeight="1">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row>
    <row r="595" spans="24:77" ht="12.75" customHeight="1">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row>
    <row r="596" spans="24:77" ht="12.75" customHeight="1">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row>
    <row r="597" spans="24:77" ht="12.75" customHeight="1">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row>
    <row r="598" spans="24:77" ht="12.75" customHeight="1">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row>
    <row r="599" spans="24:77" ht="12.75" customHeight="1">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row>
    <row r="600" spans="24:77" ht="12.75" customHeight="1">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row>
    <row r="601" spans="24:77" ht="12.75" customHeight="1">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row>
    <row r="602" spans="24:77" ht="12.75" customHeight="1">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row>
    <row r="603" spans="24:77" ht="12.75" customHeight="1">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row>
    <row r="604" spans="24:77" ht="12.75" customHeight="1">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row>
    <row r="605" spans="24:77" ht="12.75" customHeight="1">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row>
    <row r="606" spans="24:77" ht="12.75" customHeight="1">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row>
    <row r="607" spans="24:77" ht="12.75" customHeight="1">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row>
    <row r="608" spans="24:77" ht="12.75" customHeight="1">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row>
    <row r="609" spans="24:77" ht="12.75" customHeight="1">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row>
    <row r="610" spans="24:77" ht="12.75" customHeight="1">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row>
    <row r="611" spans="24:77" ht="12.75" customHeight="1">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row>
    <row r="612" spans="24:77" ht="12.75" customHeight="1">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row>
    <row r="613" spans="24:77" ht="12.75" customHeight="1">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row>
    <row r="614" spans="24:77" ht="12.75" customHeight="1">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row>
    <row r="615" spans="24:77" ht="12.75" customHeight="1">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row>
    <row r="616" spans="24:77" ht="12.75" customHeight="1">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row>
    <row r="617" spans="24:77" ht="12.75" customHeight="1">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row>
    <row r="618" spans="24:77" ht="12.75" customHeight="1">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row>
    <row r="619" spans="24:77" ht="12.75" customHeight="1">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row>
    <row r="620" spans="24:77" ht="12.75" customHeight="1">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row>
    <row r="621" spans="24:77" ht="12.75" customHeight="1">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row>
    <row r="622" spans="24:77" ht="12.75" customHeight="1">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row>
    <row r="623" spans="24:77" ht="12.75" customHeight="1">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row>
    <row r="624" spans="24:77" ht="12.75" customHeight="1">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row>
    <row r="625" spans="24:77" ht="12.75" customHeight="1">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row>
  </sheetData>
  <phoneticPr fontId="25" type="noConversion"/>
  <pageMargins left="0.39370078740157483" right="0.39370078740157483" top="0.51181102362204722" bottom="0.51181102362204722" header="0" footer="0"/>
  <pageSetup paperSize="9" orientation="portrait" r:id="rId1"/>
  <headerFooter alignWithMargins="0">
    <oddFooter>&amp;L&amp;9Public Library Statistics 2012/13&amp;C&amp;9&amp;P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42"/>
  <sheetViews>
    <sheetView zoomScaleNormal="100" workbookViewId="0">
      <pane ySplit="9" topLeftCell="A10" activePane="bottomLeft" state="frozen"/>
      <selection activeCell="D14" sqref="D14"/>
      <selection pane="bottomLeft" activeCell="F70" sqref="F70"/>
    </sheetView>
  </sheetViews>
  <sheetFormatPr defaultColWidth="8.85546875" defaultRowHeight="12.75"/>
  <cols>
    <col min="1" max="1" width="5.7109375" customWidth="1"/>
    <col min="2" max="2" width="18" customWidth="1"/>
    <col min="3" max="3" width="7.5703125" style="1" customWidth="1"/>
    <col min="4" max="4" width="8.85546875" style="168" customWidth="1"/>
    <col min="5" max="5" width="11.7109375" style="200" customWidth="1"/>
    <col min="6" max="6" width="5.7109375" style="200" customWidth="1"/>
    <col min="7" max="7" width="10.85546875" style="200" customWidth="1"/>
    <col min="8" max="8" width="12.28515625" style="455" bestFit="1" customWidth="1"/>
    <col min="9" max="9" width="5.7109375" style="200" customWidth="1"/>
    <col min="10" max="10" width="12" style="168" customWidth="1"/>
    <col min="11" max="12" width="8.85546875" customWidth="1"/>
    <col min="13" max="13" width="13.28515625" bestFit="1" customWidth="1"/>
    <col min="14" max="14" width="8.42578125" bestFit="1" customWidth="1"/>
  </cols>
  <sheetData>
    <row r="1" spans="1:10" ht="13.5" customHeight="1">
      <c r="A1" s="13" t="s">
        <v>186</v>
      </c>
      <c r="B1" s="112"/>
    </row>
    <row r="2" spans="1:10" ht="7.5" customHeight="1">
      <c r="B2" s="7"/>
      <c r="C2"/>
      <c r="I2"/>
    </row>
    <row r="3" spans="1:10">
      <c r="A3" s="5" t="s">
        <v>38</v>
      </c>
      <c r="B3" s="7"/>
      <c r="C3"/>
      <c r="I3"/>
    </row>
    <row r="4" spans="1:10" ht="7.5" customHeight="1">
      <c r="A4" s="5"/>
      <c r="B4" s="7"/>
      <c r="C4"/>
      <c r="I4"/>
    </row>
    <row r="5" spans="1:10">
      <c r="B5" s="7"/>
      <c r="C5"/>
      <c r="H5" s="451" t="s">
        <v>375</v>
      </c>
      <c r="I5"/>
      <c r="J5" s="282" t="s">
        <v>129</v>
      </c>
    </row>
    <row r="6" spans="1:10">
      <c r="B6" s="7"/>
      <c r="C6" s="111" t="s">
        <v>369</v>
      </c>
      <c r="D6" s="277"/>
      <c r="E6" s="269" t="s">
        <v>385</v>
      </c>
      <c r="F6" s="269" t="s">
        <v>373</v>
      </c>
      <c r="G6" s="269" t="s">
        <v>386</v>
      </c>
      <c r="H6" s="451" t="s">
        <v>388</v>
      </c>
      <c r="I6" s="269" t="s">
        <v>373</v>
      </c>
      <c r="J6" s="343" t="s">
        <v>40</v>
      </c>
    </row>
    <row r="7" spans="1:10" ht="14.25" customHeight="1">
      <c r="A7" s="111" t="s">
        <v>387</v>
      </c>
      <c r="B7" s="112"/>
      <c r="C7" s="332" t="s">
        <v>185</v>
      </c>
      <c r="D7" s="277" t="s">
        <v>371</v>
      </c>
      <c r="E7" s="269" t="s">
        <v>388</v>
      </c>
      <c r="F7" s="658" t="s">
        <v>37</v>
      </c>
      <c r="G7" s="269" t="s">
        <v>388</v>
      </c>
      <c r="H7" s="632" t="s">
        <v>563</v>
      </c>
      <c r="I7" s="658" t="s">
        <v>37</v>
      </c>
      <c r="J7" s="343" t="s">
        <v>33</v>
      </c>
    </row>
    <row r="8" spans="1:10" ht="14.25" customHeight="1">
      <c r="A8" s="111" t="s">
        <v>389</v>
      </c>
      <c r="B8" s="112"/>
      <c r="C8" s="111" t="s">
        <v>374</v>
      </c>
      <c r="D8" s="344">
        <v>2012</v>
      </c>
      <c r="E8" s="269"/>
      <c r="F8" s="269"/>
      <c r="G8" s="269"/>
      <c r="H8" s="452"/>
      <c r="I8" s="269"/>
      <c r="J8" s="633" t="s">
        <v>564</v>
      </c>
    </row>
    <row r="9" spans="1:10" ht="11.25" customHeight="1">
      <c r="A9" s="111"/>
      <c r="B9" s="112"/>
      <c r="C9" s="113"/>
      <c r="D9" s="289"/>
      <c r="E9" s="269" t="s">
        <v>376</v>
      </c>
      <c r="F9" s="269" t="s">
        <v>376</v>
      </c>
      <c r="G9" s="269" t="s">
        <v>376</v>
      </c>
      <c r="H9" s="452" t="s">
        <v>376</v>
      </c>
      <c r="I9" s="269" t="s">
        <v>376</v>
      </c>
      <c r="J9" s="282" t="s">
        <v>376</v>
      </c>
    </row>
    <row r="10" spans="1:10" ht="14.25" customHeight="1">
      <c r="A10" s="171" t="s">
        <v>390</v>
      </c>
      <c r="B10" s="447" t="s">
        <v>429</v>
      </c>
      <c r="C10" s="445">
        <v>1964</v>
      </c>
      <c r="D10" s="638">
        <v>67977</v>
      </c>
      <c r="E10" s="215">
        <v>3515246.47</v>
      </c>
      <c r="F10" s="215">
        <f>E10/D10</f>
        <v>51.712291951689544</v>
      </c>
      <c r="G10" s="215">
        <v>594258.30000000005</v>
      </c>
      <c r="H10" s="273">
        <f>SUM(G10,E10)</f>
        <v>4109504.7700000005</v>
      </c>
      <c r="I10" s="274">
        <f>AVERAGE(H10/D10)</f>
        <v>60.45434146843786</v>
      </c>
      <c r="J10" s="259">
        <v>165287</v>
      </c>
    </row>
    <row r="11" spans="1:10" ht="14.25" customHeight="1">
      <c r="A11" s="171" t="s">
        <v>456</v>
      </c>
      <c r="B11" s="171" t="s">
        <v>514</v>
      </c>
      <c r="C11" s="445">
        <v>1968</v>
      </c>
      <c r="D11" s="638">
        <v>5209</v>
      </c>
      <c r="E11" s="215">
        <v>149357.85</v>
      </c>
      <c r="F11" s="215">
        <f t="shared" ref="F11:F60" si="0">E11/D11</f>
        <v>28.673037051257442</v>
      </c>
      <c r="G11" s="215">
        <v>33960</v>
      </c>
      <c r="H11" s="273">
        <f t="shared" ref="H11:H60" si="1">SUM(G11,E11)</f>
        <v>183317.85</v>
      </c>
      <c r="I11" s="274">
        <f t="shared" ref="I11:I60" si="2">AVERAGE(H11/D11)</f>
        <v>35.192522557112689</v>
      </c>
      <c r="J11" s="259">
        <v>27711</v>
      </c>
    </row>
    <row r="12" spans="1:10" ht="14.25" customHeight="1">
      <c r="A12" s="171" t="s">
        <v>404</v>
      </c>
      <c r="B12" s="171" t="s">
        <v>515</v>
      </c>
      <c r="C12" s="445">
        <v>1956</v>
      </c>
      <c r="D12" s="638">
        <v>40149</v>
      </c>
      <c r="E12" s="215">
        <v>1732104</v>
      </c>
      <c r="F12" s="215">
        <f t="shared" si="0"/>
        <v>43.141896435776729</v>
      </c>
      <c r="G12" s="215">
        <v>112579</v>
      </c>
      <c r="H12" s="273">
        <f t="shared" si="1"/>
        <v>1844683</v>
      </c>
      <c r="I12" s="274">
        <f t="shared" si="2"/>
        <v>45.945926424070336</v>
      </c>
      <c r="J12" s="259">
        <v>107000</v>
      </c>
    </row>
    <row r="13" spans="1:10" ht="14.25" customHeight="1">
      <c r="A13" s="171" t="s">
        <v>467</v>
      </c>
      <c r="B13" s="171" t="s">
        <v>16</v>
      </c>
      <c r="C13" s="445">
        <v>1949</v>
      </c>
      <c r="D13" s="638">
        <v>15053</v>
      </c>
      <c r="E13" s="215">
        <v>307321.32</v>
      </c>
      <c r="F13" s="215">
        <f t="shared" si="0"/>
        <v>20.415951637547334</v>
      </c>
      <c r="G13" s="215">
        <v>83629.02</v>
      </c>
      <c r="H13" s="273">
        <f t="shared" si="1"/>
        <v>390950.34</v>
      </c>
      <c r="I13" s="274">
        <f t="shared" si="2"/>
        <v>25.971589716335615</v>
      </c>
      <c r="J13" s="259">
        <v>66800</v>
      </c>
    </row>
    <row r="14" spans="1:10" ht="14.25" customHeight="1">
      <c r="A14" s="171" t="s">
        <v>467</v>
      </c>
      <c r="B14" s="171" t="s">
        <v>516</v>
      </c>
      <c r="C14" s="445">
        <v>1946</v>
      </c>
      <c r="D14" s="638">
        <v>15148</v>
      </c>
      <c r="E14" s="215">
        <v>668862.23</v>
      </c>
      <c r="F14" s="215">
        <f t="shared" si="0"/>
        <v>44.155151175072618</v>
      </c>
      <c r="G14" s="215">
        <v>161597</v>
      </c>
      <c r="H14" s="273">
        <f t="shared" si="1"/>
        <v>830459.23</v>
      </c>
      <c r="I14" s="274">
        <f t="shared" si="2"/>
        <v>54.823028122524427</v>
      </c>
      <c r="J14" s="259">
        <v>52771</v>
      </c>
    </row>
    <row r="15" spans="1:10" ht="14.25" customHeight="1">
      <c r="A15" s="171" t="s">
        <v>393</v>
      </c>
      <c r="B15" s="447" t="s">
        <v>430</v>
      </c>
      <c r="C15" s="445">
        <v>1958</v>
      </c>
      <c r="D15" s="638">
        <v>178226</v>
      </c>
      <c r="E15" s="215">
        <v>7791356</v>
      </c>
      <c r="F15" s="215">
        <f t="shared" si="0"/>
        <v>43.716158136298858</v>
      </c>
      <c r="G15" s="215">
        <v>813540</v>
      </c>
      <c r="H15" s="273">
        <f t="shared" si="1"/>
        <v>8604896</v>
      </c>
      <c r="I15" s="274">
        <f t="shared" si="2"/>
        <v>48.280812002738095</v>
      </c>
      <c r="J15" s="259">
        <v>433942</v>
      </c>
    </row>
    <row r="16" spans="1:10" ht="14.25" customHeight="1">
      <c r="A16" s="171" t="s">
        <v>395</v>
      </c>
      <c r="B16" s="447" t="s">
        <v>431</v>
      </c>
      <c r="C16" s="445">
        <v>1948</v>
      </c>
      <c r="D16" s="638">
        <v>186937</v>
      </c>
      <c r="E16" s="215">
        <v>6275147.6100000003</v>
      </c>
      <c r="F16" s="215">
        <f t="shared" si="0"/>
        <v>33.568248179868085</v>
      </c>
      <c r="G16" s="215">
        <v>776290</v>
      </c>
      <c r="H16" s="273">
        <f t="shared" si="1"/>
        <v>7051437.6100000003</v>
      </c>
      <c r="I16" s="274">
        <f t="shared" si="2"/>
        <v>37.72093063438485</v>
      </c>
      <c r="J16" s="259">
        <v>462138</v>
      </c>
    </row>
    <row r="17" spans="1:10">
      <c r="A17" s="171" t="s">
        <v>390</v>
      </c>
      <c r="B17" s="447" t="s">
        <v>432</v>
      </c>
      <c r="C17" s="445">
        <v>1992</v>
      </c>
      <c r="D17" s="638">
        <v>60974</v>
      </c>
      <c r="E17" s="273">
        <v>3521397.68</v>
      </c>
      <c r="F17" s="215">
        <f t="shared" si="0"/>
        <v>57.752446616590682</v>
      </c>
      <c r="G17" s="273">
        <v>367730.82</v>
      </c>
      <c r="H17" s="273">
        <f t="shared" si="1"/>
        <v>3889128.5</v>
      </c>
      <c r="I17" s="274">
        <f t="shared" si="2"/>
        <v>63.783391281529831</v>
      </c>
      <c r="J17" s="588">
        <v>154170</v>
      </c>
    </row>
    <row r="18" spans="1:10">
      <c r="A18" s="171" t="s">
        <v>283</v>
      </c>
      <c r="B18" s="4" t="s">
        <v>21</v>
      </c>
      <c r="C18" s="445">
        <v>1949</v>
      </c>
      <c r="D18" s="638">
        <v>75693</v>
      </c>
      <c r="E18" s="273">
        <v>2472703.84</v>
      </c>
      <c r="F18" s="215">
        <f t="shared" si="0"/>
        <v>32.667536496109278</v>
      </c>
      <c r="G18" s="273">
        <v>534900.81000000006</v>
      </c>
      <c r="H18" s="273">
        <f t="shared" si="1"/>
        <v>3007604.65</v>
      </c>
      <c r="I18" s="274">
        <f t="shared" si="2"/>
        <v>39.734250855429167</v>
      </c>
      <c r="J18" s="588">
        <v>197359</v>
      </c>
    </row>
    <row r="19" spans="1:10">
      <c r="A19" s="171" t="s">
        <v>404</v>
      </c>
      <c r="B19" s="171" t="s">
        <v>282</v>
      </c>
      <c r="C19" s="445">
        <v>1944</v>
      </c>
      <c r="D19" s="638">
        <v>67746</v>
      </c>
      <c r="E19" s="273">
        <v>3140586</v>
      </c>
      <c r="F19" s="215">
        <f t="shared" si="0"/>
        <v>46.358249933575415</v>
      </c>
      <c r="G19" s="273">
        <v>251509</v>
      </c>
      <c r="H19" s="273">
        <f t="shared" si="1"/>
        <v>3392095</v>
      </c>
      <c r="I19" s="274">
        <f t="shared" si="2"/>
        <v>50.070779086588139</v>
      </c>
      <c r="J19" s="588">
        <v>184267</v>
      </c>
    </row>
    <row r="20" spans="1:10">
      <c r="A20" s="171" t="s">
        <v>404</v>
      </c>
      <c r="B20" s="447" t="s">
        <v>178</v>
      </c>
      <c r="C20" s="445">
        <v>1945</v>
      </c>
      <c r="D20" s="638">
        <v>40026</v>
      </c>
      <c r="E20" s="273">
        <v>1656305</v>
      </c>
      <c r="F20" s="215">
        <f t="shared" si="0"/>
        <v>41.380727527107382</v>
      </c>
      <c r="G20" s="273">
        <v>144795</v>
      </c>
      <c r="H20" s="273">
        <f t="shared" si="1"/>
        <v>1801100</v>
      </c>
      <c r="I20" s="274">
        <f t="shared" si="2"/>
        <v>44.998251136761105</v>
      </c>
      <c r="J20" s="588">
        <v>115123</v>
      </c>
    </row>
    <row r="21" spans="1:10">
      <c r="A21" s="171" t="s">
        <v>393</v>
      </c>
      <c r="B21" s="447" t="s">
        <v>434</v>
      </c>
      <c r="C21" s="445">
        <v>1952</v>
      </c>
      <c r="D21" s="638">
        <v>139260</v>
      </c>
      <c r="E21" s="273">
        <v>8724889</v>
      </c>
      <c r="F21" s="215">
        <f t="shared" si="0"/>
        <v>62.651795203217006</v>
      </c>
      <c r="G21" s="273">
        <v>329123</v>
      </c>
      <c r="H21" s="273">
        <f t="shared" si="1"/>
        <v>9054012</v>
      </c>
      <c r="I21" s="274">
        <f t="shared" si="2"/>
        <v>65.015165876777246</v>
      </c>
      <c r="J21" s="588">
        <v>330460</v>
      </c>
    </row>
    <row r="22" spans="1:10">
      <c r="A22" s="171" t="s">
        <v>415</v>
      </c>
      <c r="B22" s="171" t="s">
        <v>189</v>
      </c>
      <c r="C22" s="445">
        <v>1945</v>
      </c>
      <c r="D22" s="638">
        <v>22671</v>
      </c>
      <c r="E22" s="273">
        <v>724599.11</v>
      </c>
      <c r="F22" s="215">
        <f t="shared" si="0"/>
        <v>31.961497507829385</v>
      </c>
      <c r="G22" s="273"/>
      <c r="H22" s="273">
        <f t="shared" si="1"/>
        <v>724599.11</v>
      </c>
      <c r="I22" s="274">
        <f t="shared" si="2"/>
        <v>31.961497507829385</v>
      </c>
      <c r="J22" s="588">
        <v>87413</v>
      </c>
    </row>
    <row r="23" spans="1:10">
      <c r="A23" s="171" t="s">
        <v>410</v>
      </c>
      <c r="B23" s="447" t="s">
        <v>435</v>
      </c>
      <c r="C23" s="445">
        <v>1955</v>
      </c>
      <c r="D23" s="638">
        <v>104529</v>
      </c>
      <c r="E23" s="273">
        <v>3591329</v>
      </c>
      <c r="F23" s="215">
        <f t="shared" si="0"/>
        <v>34.357250141109169</v>
      </c>
      <c r="G23" s="273">
        <v>405777</v>
      </c>
      <c r="H23" s="273">
        <f t="shared" si="1"/>
        <v>3997106</v>
      </c>
      <c r="I23" s="274">
        <f t="shared" si="2"/>
        <v>38.239206344650768</v>
      </c>
      <c r="J23" s="588">
        <v>257484</v>
      </c>
    </row>
    <row r="24" spans="1:10">
      <c r="A24" s="171" t="s">
        <v>410</v>
      </c>
      <c r="B24" s="447" t="s">
        <v>436</v>
      </c>
      <c r="C24" s="445">
        <v>1946</v>
      </c>
      <c r="D24" s="638">
        <v>110390</v>
      </c>
      <c r="E24" s="273">
        <v>6187901.6600000001</v>
      </c>
      <c r="F24" s="215">
        <f t="shared" si="0"/>
        <v>56.054911314430655</v>
      </c>
      <c r="G24" s="273">
        <v>712650.85</v>
      </c>
      <c r="H24" s="273">
        <f t="shared" si="1"/>
        <v>6900552.5099999998</v>
      </c>
      <c r="I24" s="274">
        <f t="shared" si="2"/>
        <v>62.510666817646523</v>
      </c>
      <c r="J24" s="588">
        <v>266497</v>
      </c>
    </row>
    <row r="25" spans="1:10">
      <c r="A25" s="171" t="s">
        <v>404</v>
      </c>
      <c r="B25" s="447" t="s">
        <v>437</v>
      </c>
      <c r="C25" s="445">
        <v>1960</v>
      </c>
      <c r="D25" s="638">
        <v>66597</v>
      </c>
      <c r="E25" s="273">
        <v>1925738.58</v>
      </c>
      <c r="F25" s="215">
        <f t="shared" si="0"/>
        <v>28.91629622955989</v>
      </c>
      <c r="G25" s="273">
        <v>211280.7</v>
      </c>
      <c r="H25" s="273">
        <f t="shared" si="1"/>
        <v>2137019.2800000003</v>
      </c>
      <c r="I25" s="274">
        <f t="shared" si="2"/>
        <v>32.088822019009868</v>
      </c>
      <c r="J25" s="588">
        <v>174093</v>
      </c>
    </row>
    <row r="26" spans="1:10">
      <c r="A26" s="171" t="s">
        <v>283</v>
      </c>
      <c r="B26" s="171" t="s">
        <v>284</v>
      </c>
      <c r="C26" s="445">
        <v>1967</v>
      </c>
      <c r="D26" s="638">
        <v>96717</v>
      </c>
      <c r="E26" s="273">
        <v>3013723</v>
      </c>
      <c r="F26" s="215">
        <f t="shared" si="0"/>
        <v>31.160220023367142</v>
      </c>
      <c r="G26" s="273">
        <v>437646.86</v>
      </c>
      <c r="H26" s="273">
        <f t="shared" si="1"/>
        <v>3451369.86</v>
      </c>
      <c r="I26" s="274">
        <f t="shared" si="2"/>
        <v>35.685245199913147</v>
      </c>
      <c r="J26" s="588">
        <v>262788</v>
      </c>
    </row>
    <row r="27" spans="1:10">
      <c r="A27" s="171" t="s">
        <v>415</v>
      </c>
      <c r="B27" s="171" t="s">
        <v>285</v>
      </c>
      <c r="C27" s="445">
        <v>1961</v>
      </c>
      <c r="D27" s="638">
        <v>23705</v>
      </c>
      <c r="E27" s="273">
        <v>1868134.87</v>
      </c>
      <c r="F27" s="215">
        <f t="shared" si="0"/>
        <v>78.807630035857414</v>
      </c>
      <c r="G27" s="273">
        <v>173068.48</v>
      </c>
      <c r="H27" s="273">
        <f t="shared" si="1"/>
        <v>2041203.35</v>
      </c>
      <c r="I27" s="274">
        <f t="shared" si="2"/>
        <v>86.108557266399501</v>
      </c>
      <c r="J27" s="588">
        <v>72937</v>
      </c>
    </row>
    <row r="28" spans="1:10">
      <c r="A28" s="171" t="s">
        <v>456</v>
      </c>
      <c r="B28" s="171" t="s">
        <v>286</v>
      </c>
      <c r="C28" s="445">
        <v>1946</v>
      </c>
      <c r="D28" s="638">
        <v>7894</v>
      </c>
      <c r="E28" s="273">
        <v>225474</v>
      </c>
      <c r="F28" s="215">
        <f t="shared" si="0"/>
        <v>28.562705852546237</v>
      </c>
      <c r="G28" s="273"/>
      <c r="H28" s="273">
        <f t="shared" si="1"/>
        <v>225474</v>
      </c>
      <c r="I28" s="274">
        <f t="shared" si="2"/>
        <v>28.562705852546237</v>
      </c>
      <c r="J28" s="588">
        <v>40417</v>
      </c>
    </row>
    <row r="29" spans="1:10">
      <c r="A29" s="171" t="s">
        <v>390</v>
      </c>
      <c r="B29" s="447" t="s">
        <v>438</v>
      </c>
      <c r="C29" s="445">
        <v>1947</v>
      </c>
      <c r="D29" s="638">
        <v>37547</v>
      </c>
      <c r="E29" s="273">
        <v>1525765.55</v>
      </c>
      <c r="F29" s="215">
        <f t="shared" si="0"/>
        <v>40.636150691133778</v>
      </c>
      <c r="G29" s="273">
        <v>65089.120000000003</v>
      </c>
      <c r="H29" s="273">
        <f t="shared" si="1"/>
        <v>1590854.6700000002</v>
      </c>
      <c r="I29" s="274">
        <f t="shared" si="2"/>
        <v>42.369687857884792</v>
      </c>
      <c r="J29" s="588">
        <v>102868</v>
      </c>
    </row>
    <row r="30" spans="1:10">
      <c r="A30" s="171" t="s">
        <v>393</v>
      </c>
      <c r="B30" s="447" t="s">
        <v>439</v>
      </c>
      <c r="C30" s="445">
        <v>1953</v>
      </c>
      <c r="D30" s="638">
        <v>220534</v>
      </c>
      <c r="E30" s="273">
        <v>9422090.7300000004</v>
      </c>
      <c r="F30" s="215">
        <f t="shared" si="0"/>
        <v>42.723982379134284</v>
      </c>
      <c r="G30" s="273">
        <v>1017007.07</v>
      </c>
      <c r="H30" s="273">
        <f t="shared" si="1"/>
        <v>10439097.800000001</v>
      </c>
      <c r="I30" s="274">
        <f t="shared" si="2"/>
        <v>47.335548260132228</v>
      </c>
      <c r="J30" s="588">
        <v>538977</v>
      </c>
    </row>
    <row r="31" spans="1:10">
      <c r="A31" s="171" t="s">
        <v>440</v>
      </c>
      <c r="B31" s="447" t="s">
        <v>179</v>
      </c>
      <c r="C31" s="445">
        <v>1909</v>
      </c>
      <c r="D31" s="638">
        <v>187679</v>
      </c>
      <c r="E31" s="273">
        <v>12438961.220000001</v>
      </c>
      <c r="F31" s="215">
        <f t="shared" si="0"/>
        <v>66.277853249431217</v>
      </c>
      <c r="G31" s="273">
        <v>921731.91</v>
      </c>
      <c r="H31" s="273">
        <f t="shared" si="1"/>
        <v>13360693.130000001</v>
      </c>
      <c r="I31" s="274">
        <f t="shared" si="2"/>
        <v>71.189068196228675</v>
      </c>
      <c r="J31" s="588">
        <v>465873</v>
      </c>
    </row>
    <row r="32" spans="1:10">
      <c r="A32" s="171" t="s">
        <v>404</v>
      </c>
      <c r="B32" s="171" t="s">
        <v>531</v>
      </c>
      <c r="C32" s="445">
        <v>1947</v>
      </c>
      <c r="D32" s="638">
        <v>59016</v>
      </c>
      <c r="E32" s="215">
        <v>2648576</v>
      </c>
      <c r="F32" s="215">
        <f t="shared" si="0"/>
        <v>44.878948081876104</v>
      </c>
      <c r="G32" s="215">
        <v>47016</v>
      </c>
      <c r="H32" s="273">
        <f t="shared" si="1"/>
        <v>2695592</v>
      </c>
      <c r="I32" s="274">
        <f t="shared" si="2"/>
        <v>45.675613392978178</v>
      </c>
      <c r="J32" s="588">
        <v>209958</v>
      </c>
    </row>
    <row r="33" spans="1:10">
      <c r="A33" s="171" t="s">
        <v>456</v>
      </c>
      <c r="B33" s="171" t="s">
        <v>287</v>
      </c>
      <c r="C33" s="445">
        <v>1954</v>
      </c>
      <c r="D33" s="638">
        <v>5941</v>
      </c>
      <c r="E33" s="215">
        <v>295457.05</v>
      </c>
      <c r="F33" s="215">
        <f t="shared" si="0"/>
        <v>49.731871738764518</v>
      </c>
      <c r="G33" s="215">
        <v>865</v>
      </c>
      <c r="H33" s="273">
        <f t="shared" si="1"/>
        <v>296322.05</v>
      </c>
      <c r="I33" s="274">
        <f t="shared" si="2"/>
        <v>49.877470122874932</v>
      </c>
      <c r="J33" s="588">
        <v>29857</v>
      </c>
    </row>
    <row r="34" spans="1:10">
      <c r="A34" s="171" t="s">
        <v>456</v>
      </c>
      <c r="B34" s="171" t="s">
        <v>288</v>
      </c>
      <c r="C34" s="445">
        <v>1952</v>
      </c>
      <c r="D34" s="638">
        <v>7027</v>
      </c>
      <c r="E34" s="215">
        <v>390858.1</v>
      </c>
      <c r="F34" s="215">
        <f t="shared" si="0"/>
        <v>55.622328162800621</v>
      </c>
      <c r="G34" s="215">
        <v>50494.879999999997</v>
      </c>
      <c r="H34" s="273">
        <f t="shared" si="1"/>
        <v>441352.98</v>
      </c>
      <c r="I34" s="274">
        <f t="shared" si="2"/>
        <v>62.808165646790947</v>
      </c>
      <c r="J34" s="588">
        <v>35225</v>
      </c>
    </row>
    <row r="35" spans="1:10">
      <c r="A35" s="171" t="s">
        <v>451</v>
      </c>
      <c r="B35" s="171" t="s">
        <v>289</v>
      </c>
      <c r="C35" s="445">
        <v>1948</v>
      </c>
      <c r="D35" s="638">
        <v>3471</v>
      </c>
      <c r="E35" s="215">
        <v>181788.65</v>
      </c>
      <c r="F35" s="215">
        <f t="shared" si="0"/>
        <v>52.373566695476804</v>
      </c>
      <c r="G35" s="215">
        <v>201950.73</v>
      </c>
      <c r="H35" s="273">
        <f t="shared" si="1"/>
        <v>383739.38</v>
      </c>
      <c r="I35" s="274">
        <f t="shared" si="2"/>
        <v>110.5558571016998</v>
      </c>
      <c r="J35" s="588">
        <v>24751</v>
      </c>
    </row>
    <row r="36" spans="1:10">
      <c r="A36" s="171" t="s">
        <v>467</v>
      </c>
      <c r="B36" s="171" t="s">
        <v>290</v>
      </c>
      <c r="C36" s="445">
        <v>1961</v>
      </c>
      <c r="D36" s="638">
        <v>11284</v>
      </c>
      <c r="E36" s="215">
        <v>549078.34</v>
      </c>
      <c r="F36" s="215">
        <f t="shared" si="0"/>
        <v>48.659902516837995</v>
      </c>
      <c r="G36" s="215">
        <v>6997.7</v>
      </c>
      <c r="H36" s="273">
        <f t="shared" si="1"/>
        <v>556076.03999999992</v>
      </c>
      <c r="I36" s="274">
        <f t="shared" si="2"/>
        <v>49.280046082949305</v>
      </c>
      <c r="J36" s="588">
        <v>42948</v>
      </c>
    </row>
    <row r="37" spans="1:10">
      <c r="A37" s="171" t="s">
        <v>283</v>
      </c>
      <c r="B37" s="171" t="s">
        <v>291</v>
      </c>
      <c r="C37" s="445">
        <v>1975</v>
      </c>
      <c r="D37" s="638">
        <v>88848</v>
      </c>
      <c r="E37" s="215">
        <v>2809455.81</v>
      </c>
      <c r="F37" s="215">
        <f t="shared" si="0"/>
        <v>31.620923487304161</v>
      </c>
      <c r="G37" s="215">
        <v>140757.44</v>
      </c>
      <c r="H37" s="273">
        <f t="shared" si="1"/>
        <v>2950213.25</v>
      </c>
      <c r="I37" s="274">
        <f t="shared" si="2"/>
        <v>33.205173442283453</v>
      </c>
      <c r="J37" s="588">
        <v>245714</v>
      </c>
    </row>
    <row r="38" spans="1:10">
      <c r="A38" s="171" t="s">
        <v>467</v>
      </c>
      <c r="B38" s="171" t="s">
        <v>180</v>
      </c>
      <c r="C38" s="445">
        <v>1954</v>
      </c>
      <c r="D38" s="638">
        <v>14502</v>
      </c>
      <c r="E38" s="215">
        <v>533107</v>
      </c>
      <c r="F38" s="215">
        <f t="shared" si="0"/>
        <v>36.760929526961796</v>
      </c>
      <c r="G38" s="215"/>
      <c r="H38" s="273">
        <f t="shared" si="1"/>
        <v>533107</v>
      </c>
      <c r="I38" s="274">
        <f t="shared" si="2"/>
        <v>36.760929526961796</v>
      </c>
      <c r="J38" s="588">
        <v>74293</v>
      </c>
    </row>
    <row r="39" spans="1:10">
      <c r="A39" s="171" t="s">
        <v>456</v>
      </c>
      <c r="B39" s="171" t="s">
        <v>17</v>
      </c>
      <c r="C39" s="445">
        <v>1953</v>
      </c>
      <c r="D39" s="638">
        <v>7499</v>
      </c>
      <c r="E39" s="215">
        <v>354821.49</v>
      </c>
      <c r="F39" s="215">
        <f t="shared" si="0"/>
        <v>47.3158407787705</v>
      </c>
      <c r="G39" s="215"/>
      <c r="H39" s="273">
        <f t="shared" si="1"/>
        <v>354821.49</v>
      </c>
      <c r="I39" s="274">
        <f t="shared" si="2"/>
        <v>47.3158407787705</v>
      </c>
      <c r="J39" s="588">
        <v>44383</v>
      </c>
    </row>
    <row r="40" spans="1:10">
      <c r="A40" s="171" t="s">
        <v>456</v>
      </c>
      <c r="B40" s="171" t="s">
        <v>292</v>
      </c>
      <c r="C40" s="445">
        <v>1963</v>
      </c>
      <c r="D40" s="638">
        <v>6297</v>
      </c>
      <c r="E40" s="215">
        <v>266568.69</v>
      </c>
      <c r="F40" s="215">
        <f t="shared" si="0"/>
        <v>42.332648880419249</v>
      </c>
      <c r="G40" s="215">
        <v>28976.25</v>
      </c>
      <c r="H40" s="273">
        <f t="shared" si="1"/>
        <v>295544.94</v>
      </c>
      <c r="I40" s="274">
        <f t="shared" si="2"/>
        <v>46.934244878513582</v>
      </c>
      <c r="J40" s="588">
        <v>29473</v>
      </c>
    </row>
    <row r="41" spans="1:10">
      <c r="A41" s="171" t="s">
        <v>473</v>
      </c>
      <c r="B41" s="171" t="s">
        <v>293</v>
      </c>
      <c r="C41" s="445">
        <v>1950</v>
      </c>
      <c r="D41" s="638">
        <v>1174</v>
      </c>
      <c r="E41" s="215">
        <v>62578.46</v>
      </c>
      <c r="F41" s="215">
        <f t="shared" si="0"/>
        <v>53.303628620102216</v>
      </c>
      <c r="G41" s="215"/>
      <c r="H41" s="273">
        <f t="shared" si="1"/>
        <v>62578.46</v>
      </c>
      <c r="I41" s="274">
        <f t="shared" si="2"/>
        <v>53.303628620102216</v>
      </c>
      <c r="J41" s="588">
        <v>15245</v>
      </c>
    </row>
    <row r="42" spans="1:10">
      <c r="A42" s="171" t="s">
        <v>404</v>
      </c>
      <c r="B42" s="171" t="s">
        <v>294</v>
      </c>
      <c r="C42" s="445">
        <v>1946</v>
      </c>
      <c r="D42" s="638">
        <v>61441</v>
      </c>
      <c r="E42" s="215">
        <v>2118700</v>
      </c>
      <c r="F42" s="215">
        <f t="shared" si="0"/>
        <v>34.483488224475515</v>
      </c>
      <c r="G42" s="215">
        <v>76332</v>
      </c>
      <c r="H42" s="273">
        <f t="shared" si="1"/>
        <v>2195032</v>
      </c>
      <c r="I42" s="274">
        <f t="shared" si="2"/>
        <v>35.725850816230206</v>
      </c>
      <c r="J42" s="588">
        <v>163258</v>
      </c>
    </row>
    <row r="43" spans="1:10">
      <c r="A43" s="171" t="s">
        <v>451</v>
      </c>
      <c r="B43" s="171" t="s">
        <v>295</v>
      </c>
      <c r="C43" s="445">
        <v>1946</v>
      </c>
      <c r="D43" s="638">
        <v>4038</v>
      </c>
      <c r="E43" s="215">
        <v>218687.42</v>
      </c>
      <c r="F43" s="215">
        <f t="shared" si="0"/>
        <v>54.157360079247155</v>
      </c>
      <c r="G43" s="379">
        <v>14053.97</v>
      </c>
      <c r="H43" s="273">
        <f t="shared" si="1"/>
        <v>232741.39</v>
      </c>
      <c r="I43" s="274">
        <f t="shared" si="2"/>
        <v>57.637788509162952</v>
      </c>
      <c r="J43" s="588">
        <v>27786</v>
      </c>
    </row>
    <row r="44" spans="1:10">
      <c r="A44" s="171" t="s">
        <v>451</v>
      </c>
      <c r="B44" s="171" t="s">
        <v>296</v>
      </c>
      <c r="C44" s="445">
        <v>1955</v>
      </c>
      <c r="D44" s="638">
        <v>3090</v>
      </c>
      <c r="E44" s="215">
        <v>126255</v>
      </c>
      <c r="F44" s="215">
        <f t="shared" si="0"/>
        <v>40.859223300970875</v>
      </c>
      <c r="G44" s="215"/>
      <c r="H44" s="273">
        <f t="shared" si="1"/>
        <v>126255</v>
      </c>
      <c r="I44" s="274">
        <f t="shared" si="2"/>
        <v>40.859223300970875</v>
      </c>
      <c r="J44" s="588">
        <v>22268</v>
      </c>
    </row>
    <row r="45" spans="1:10">
      <c r="A45" s="171" t="s">
        <v>456</v>
      </c>
      <c r="B45" s="171" t="s">
        <v>297</v>
      </c>
      <c r="C45" s="445">
        <v>1960</v>
      </c>
      <c r="D45" s="638">
        <v>6858</v>
      </c>
      <c r="E45" s="215">
        <v>337211.94</v>
      </c>
      <c r="F45" s="215">
        <f t="shared" si="0"/>
        <v>49.170594925634298</v>
      </c>
      <c r="G45" s="215">
        <v>326513.02</v>
      </c>
      <c r="H45" s="273">
        <f t="shared" si="1"/>
        <v>663724.96</v>
      </c>
      <c r="I45" s="274">
        <f t="shared" si="2"/>
        <v>96.781125692621757</v>
      </c>
      <c r="J45" s="588">
        <v>37150</v>
      </c>
    </row>
    <row r="46" spans="1:10">
      <c r="A46" s="171" t="s">
        <v>451</v>
      </c>
      <c r="B46" s="171" t="s">
        <v>298</v>
      </c>
      <c r="C46" s="445">
        <v>1950</v>
      </c>
      <c r="D46" s="638">
        <v>2914</v>
      </c>
      <c r="E46" s="215">
        <v>294845.02</v>
      </c>
      <c r="F46" s="215">
        <f t="shared" si="0"/>
        <v>101.1822306108442</v>
      </c>
      <c r="G46" s="215"/>
      <c r="H46" s="273">
        <f t="shared" si="1"/>
        <v>294845.02</v>
      </c>
      <c r="I46" s="274">
        <f t="shared" si="2"/>
        <v>101.1822306108442</v>
      </c>
      <c r="J46" s="588">
        <v>19984</v>
      </c>
    </row>
    <row r="47" spans="1:10">
      <c r="A47" s="171" t="s">
        <v>393</v>
      </c>
      <c r="B47" s="447" t="s">
        <v>442</v>
      </c>
      <c r="C47" s="445">
        <v>1966</v>
      </c>
      <c r="D47" s="638">
        <v>149378</v>
      </c>
      <c r="E47" s="379">
        <v>6388669.0999999996</v>
      </c>
      <c r="F47" s="215">
        <f t="shared" si="0"/>
        <v>42.768473938598717</v>
      </c>
      <c r="G47" s="379">
        <v>500038.66</v>
      </c>
      <c r="H47" s="273">
        <f t="shared" si="1"/>
        <v>6888707.7599999998</v>
      </c>
      <c r="I47" s="274">
        <f t="shared" si="2"/>
        <v>46.115945855480724</v>
      </c>
      <c r="J47" s="588">
        <v>361681</v>
      </c>
    </row>
    <row r="48" spans="1:10">
      <c r="A48" s="171" t="s">
        <v>467</v>
      </c>
      <c r="B48" s="171" t="s">
        <v>18</v>
      </c>
      <c r="C48" s="449">
        <v>1952</v>
      </c>
      <c r="D48" s="638">
        <v>9857</v>
      </c>
      <c r="E48" s="379">
        <v>594723.43999999994</v>
      </c>
      <c r="F48" s="215">
        <f t="shared" si="0"/>
        <v>60.335136451252914</v>
      </c>
      <c r="G48" s="379"/>
      <c r="H48" s="273">
        <f t="shared" si="1"/>
        <v>594723.43999999994</v>
      </c>
      <c r="I48" s="274">
        <f t="shared" si="2"/>
        <v>60.335136451252914</v>
      </c>
      <c r="J48" s="588">
        <v>56955</v>
      </c>
    </row>
    <row r="49" spans="1:10">
      <c r="A49" s="171" t="s">
        <v>410</v>
      </c>
      <c r="B49" s="447" t="s">
        <v>443</v>
      </c>
      <c r="C49" s="445">
        <v>1964</v>
      </c>
      <c r="D49" s="638">
        <v>69264</v>
      </c>
      <c r="E49" s="379">
        <v>5316567.1100000003</v>
      </c>
      <c r="F49" s="215">
        <f t="shared" si="0"/>
        <v>76.758014408639411</v>
      </c>
      <c r="G49" s="379">
        <v>273066.21999999997</v>
      </c>
      <c r="H49" s="273">
        <f t="shared" si="1"/>
        <v>5589633.3300000001</v>
      </c>
      <c r="I49" s="274">
        <f t="shared" si="2"/>
        <v>80.700411902286902</v>
      </c>
      <c r="J49" s="588">
        <v>177493</v>
      </c>
    </row>
    <row r="50" spans="1:10">
      <c r="A50" s="171" t="s">
        <v>451</v>
      </c>
      <c r="B50" s="171" t="s">
        <v>299</v>
      </c>
      <c r="C50" s="445">
        <v>1947</v>
      </c>
      <c r="D50" s="638">
        <v>3703</v>
      </c>
      <c r="E50" s="379">
        <v>223534</v>
      </c>
      <c r="F50" s="215">
        <f t="shared" si="0"/>
        <v>60.365649473399948</v>
      </c>
      <c r="G50" s="379">
        <v>18694</v>
      </c>
      <c r="H50" s="273">
        <f t="shared" si="1"/>
        <v>242228</v>
      </c>
      <c r="I50" s="274">
        <f t="shared" si="2"/>
        <v>65.413988657844996</v>
      </c>
      <c r="J50" s="588">
        <v>24230</v>
      </c>
    </row>
    <row r="51" spans="1:10">
      <c r="A51" s="171" t="s">
        <v>456</v>
      </c>
      <c r="B51" s="171" t="s">
        <v>300</v>
      </c>
      <c r="C51" s="445">
        <v>1970</v>
      </c>
      <c r="D51" s="638">
        <v>8919</v>
      </c>
      <c r="E51" s="379">
        <v>341107</v>
      </c>
      <c r="F51" s="215">
        <f t="shared" si="0"/>
        <v>38.244982621370106</v>
      </c>
      <c r="G51" s="379"/>
      <c r="H51" s="273">
        <f t="shared" si="1"/>
        <v>341107</v>
      </c>
      <c r="I51" s="274">
        <f t="shared" si="2"/>
        <v>38.244982621370106</v>
      </c>
      <c r="J51" s="588">
        <v>35423</v>
      </c>
    </row>
    <row r="52" spans="1:10">
      <c r="A52" s="171" t="s">
        <v>456</v>
      </c>
      <c r="B52" s="171" t="s">
        <v>301</v>
      </c>
      <c r="C52" s="445">
        <v>1950</v>
      </c>
      <c r="D52" s="638">
        <v>6767</v>
      </c>
      <c r="E52" s="379">
        <v>421872.25</v>
      </c>
      <c r="F52" s="215">
        <f t="shared" si="0"/>
        <v>62.342581646224325</v>
      </c>
      <c r="G52" s="379">
        <v>47216.05</v>
      </c>
      <c r="H52" s="273">
        <f t="shared" si="1"/>
        <v>469088.3</v>
      </c>
      <c r="I52" s="274">
        <f t="shared" si="2"/>
        <v>69.319979311363966</v>
      </c>
      <c r="J52" s="588">
        <v>32904</v>
      </c>
    </row>
    <row r="53" spans="1:10">
      <c r="A53" s="171" t="s">
        <v>410</v>
      </c>
      <c r="B53" s="447" t="s">
        <v>444</v>
      </c>
      <c r="C53" s="445">
        <v>1977</v>
      </c>
      <c r="D53" s="638">
        <v>72400</v>
      </c>
      <c r="E53" s="379">
        <v>5790763.1799999997</v>
      </c>
      <c r="F53" s="215">
        <f t="shared" si="0"/>
        <v>79.98291685082873</v>
      </c>
      <c r="G53" s="379">
        <v>479999.37</v>
      </c>
      <c r="H53" s="273">
        <f t="shared" si="1"/>
        <v>6270762.5499999998</v>
      </c>
      <c r="I53" s="274">
        <f t="shared" si="2"/>
        <v>86.612742403314911</v>
      </c>
      <c r="J53" s="588">
        <v>178690</v>
      </c>
    </row>
    <row r="54" spans="1:10">
      <c r="A54" s="171" t="s">
        <v>404</v>
      </c>
      <c r="B54" s="171" t="s">
        <v>302</v>
      </c>
      <c r="C54" s="445">
        <v>1945</v>
      </c>
      <c r="D54" s="638">
        <v>46308</v>
      </c>
      <c r="E54" s="379">
        <v>1970866.98</v>
      </c>
      <c r="F54" s="215">
        <f t="shared" si="0"/>
        <v>42.55996760818865</v>
      </c>
      <c r="G54" s="379">
        <v>171183.06</v>
      </c>
      <c r="H54" s="273">
        <f t="shared" si="1"/>
        <v>2142050.04</v>
      </c>
      <c r="I54" s="274">
        <f t="shared" si="2"/>
        <v>46.256587198756158</v>
      </c>
      <c r="J54" s="588">
        <v>126644</v>
      </c>
    </row>
    <row r="55" spans="1:10">
      <c r="A55" s="171" t="s">
        <v>408</v>
      </c>
      <c r="B55" s="447" t="s">
        <v>445</v>
      </c>
      <c r="C55" s="445">
        <v>1989</v>
      </c>
      <c r="D55" s="638">
        <v>45093</v>
      </c>
      <c r="E55" s="379">
        <v>1323280.93</v>
      </c>
      <c r="F55" s="215">
        <f t="shared" si="0"/>
        <v>29.345595325216774</v>
      </c>
      <c r="G55" s="379">
        <v>135043.64000000001</v>
      </c>
      <c r="H55" s="273">
        <f t="shared" si="1"/>
        <v>1458324.5699999998</v>
      </c>
      <c r="I55" s="274">
        <f t="shared" si="2"/>
        <v>32.340375889827683</v>
      </c>
      <c r="J55" s="588">
        <v>125362</v>
      </c>
    </row>
    <row r="56" spans="1:10">
      <c r="A56" s="171" t="s">
        <v>419</v>
      </c>
      <c r="B56" s="447" t="s">
        <v>446</v>
      </c>
      <c r="C56" s="445">
        <v>1946</v>
      </c>
      <c r="D56" s="638">
        <v>202062</v>
      </c>
      <c r="E56" s="379">
        <v>10516998.32</v>
      </c>
      <c r="F56" s="215">
        <f t="shared" si="0"/>
        <v>52.048372875652028</v>
      </c>
      <c r="G56" s="379">
        <v>1232594</v>
      </c>
      <c r="H56" s="273">
        <f t="shared" si="1"/>
        <v>11749592.32</v>
      </c>
      <c r="I56" s="274">
        <f t="shared" si="2"/>
        <v>58.14845106947373</v>
      </c>
      <c r="J56" s="588">
        <v>499883</v>
      </c>
    </row>
    <row r="57" spans="1:10">
      <c r="A57" s="171" t="s">
        <v>390</v>
      </c>
      <c r="B57" s="447" t="s">
        <v>447</v>
      </c>
      <c r="C57" s="445">
        <v>1956</v>
      </c>
      <c r="D57" s="638">
        <v>56962</v>
      </c>
      <c r="E57" s="379">
        <v>3449588.38</v>
      </c>
      <c r="F57" s="215">
        <f t="shared" si="0"/>
        <v>60.559467364207713</v>
      </c>
      <c r="G57" s="379">
        <v>420787.77</v>
      </c>
      <c r="H57" s="273">
        <f t="shared" si="1"/>
        <v>3870376.15</v>
      </c>
      <c r="I57" s="274">
        <f t="shared" si="2"/>
        <v>67.946633720726098</v>
      </c>
      <c r="J57" s="588">
        <v>144983</v>
      </c>
    </row>
    <row r="58" spans="1:10">
      <c r="A58" s="171" t="s">
        <v>395</v>
      </c>
      <c r="B58" s="447" t="s">
        <v>448</v>
      </c>
      <c r="C58" s="445">
        <v>1959</v>
      </c>
      <c r="D58" s="638">
        <v>155342</v>
      </c>
      <c r="E58" s="379">
        <v>4560563.3499999996</v>
      </c>
      <c r="F58" s="215">
        <f t="shared" si="0"/>
        <v>29.35821188088218</v>
      </c>
      <c r="G58" s="379">
        <v>736988.47</v>
      </c>
      <c r="H58" s="273">
        <f t="shared" si="1"/>
        <v>5297551.8199999994</v>
      </c>
      <c r="I58" s="274">
        <f t="shared" si="2"/>
        <v>34.102508143322474</v>
      </c>
      <c r="J58" s="588">
        <v>379623</v>
      </c>
    </row>
    <row r="59" spans="1:10">
      <c r="A59" s="171" t="s">
        <v>467</v>
      </c>
      <c r="B59" s="171" t="s">
        <v>151</v>
      </c>
      <c r="C59" s="445">
        <v>1966</v>
      </c>
      <c r="D59" s="638">
        <v>15873</v>
      </c>
      <c r="E59" s="379">
        <v>462831.71</v>
      </c>
      <c r="F59" s="215">
        <f t="shared" si="0"/>
        <v>29.158426888426888</v>
      </c>
      <c r="G59" s="379">
        <v>49300.04</v>
      </c>
      <c r="H59" s="273">
        <f t="shared" si="1"/>
        <v>512131.75</v>
      </c>
      <c r="I59" s="274">
        <f t="shared" si="2"/>
        <v>32.264332514332516</v>
      </c>
      <c r="J59" s="588">
        <v>60315</v>
      </c>
    </row>
    <row r="60" spans="1:10">
      <c r="A60" s="171" t="s">
        <v>467</v>
      </c>
      <c r="B60" s="171" t="s">
        <v>303</v>
      </c>
      <c r="C60" s="445">
        <v>1945</v>
      </c>
      <c r="D60" s="638">
        <v>12590</v>
      </c>
      <c r="E60" s="379">
        <v>309119.46999999997</v>
      </c>
      <c r="F60" s="215">
        <f t="shared" si="0"/>
        <v>24.552777601270847</v>
      </c>
      <c r="G60" s="379">
        <v>1816.65</v>
      </c>
      <c r="H60" s="273">
        <f t="shared" si="1"/>
        <v>310936.12</v>
      </c>
      <c r="I60" s="274">
        <f t="shared" si="2"/>
        <v>24.697070691024621</v>
      </c>
      <c r="J60" s="588">
        <v>49858</v>
      </c>
    </row>
    <row r="61" spans="1:10" ht="6" customHeight="1">
      <c r="D61" s="417"/>
      <c r="E61" s="379"/>
      <c r="F61" s="379"/>
      <c r="G61" s="379"/>
    </row>
    <row r="62" spans="1:10">
      <c r="B62" s="114" t="s">
        <v>199</v>
      </c>
      <c r="C62" s="15"/>
      <c r="D62" s="474">
        <f>SUM(D10:D60,'Expenditure &amp; Subsidy G-N'!D10:D59,' Expenditure &amp; Subsidy A-G '!D10:D59)</f>
        <v>7287086</v>
      </c>
      <c r="E62" s="517">
        <f>SUM(E10:E60,'Expenditure &amp; Subsidy G-N'!E10:E59,' Expenditure &amp; Subsidy A-G '!E10:E59)</f>
        <v>314992363.48999995</v>
      </c>
      <c r="F62" s="517"/>
      <c r="G62" s="517">
        <f>SUM(G10:G60,'Expenditure &amp; Subsidy G-N'!G10:G59,' Expenditure &amp; Subsidy A-G '!G10:G59)</f>
        <v>56262546.079999991</v>
      </c>
      <c r="H62" s="517">
        <f>SUM(H10:H60,'Expenditure &amp; Subsidy G-N'!I10:I59,' Expenditure &amp; Subsidy A-G '!I10:I59)</f>
        <v>371254909.57000011</v>
      </c>
      <c r="I62" s="291"/>
      <c r="J62" s="474">
        <f>SUM(J10:J60,'Expenditure &amp; Subsidy G-N'!K10:K59,' Expenditure &amp; Subsidy A-G '!K10:K59)</f>
        <v>20055210</v>
      </c>
    </row>
    <row r="63" spans="1:10" ht="6" customHeight="1">
      <c r="D63" s="331"/>
    </row>
    <row r="64" spans="1:10" ht="11.25" customHeight="1">
      <c r="A64" s="8" t="s">
        <v>565</v>
      </c>
      <c r="D64" s="331"/>
    </row>
    <row r="65" spans="2:10">
      <c r="D65" s="331"/>
    </row>
    <row r="66" spans="2:10">
      <c r="D66" s="331"/>
    </row>
    <row r="67" spans="2:10">
      <c r="B67" s="10" t="s">
        <v>382</v>
      </c>
      <c r="C67" s="589">
        <f>AVERAGE(C10:C60,'Expenditure &amp; Subsidy G-N'!C10:C59,' Expenditure &amp; Subsidy A-G '!C10:C59)</f>
        <v>1956.158940397351</v>
      </c>
      <c r="D67" s="270">
        <f>AVERAGE(D10:D60,'Expenditure &amp; Subsidy G-N'!D10:D59,' Expenditure &amp; Subsidy A-G '!D10:D59)</f>
        <v>48258.847682119209</v>
      </c>
      <c r="E67" s="270"/>
      <c r="F67" s="270"/>
      <c r="G67" s="270"/>
      <c r="H67" s="270">
        <f>AVERAGE(H10:H60,'Expenditure &amp; Subsidy G-N'!I10:I59,' Expenditure &amp; Subsidy A-G '!I10:I59)</f>
        <v>2458641.7852317886</v>
      </c>
      <c r="I67" s="270">
        <f>AVERAGE(I10:I60,'Expenditure &amp; Subsidy G-N'!J10:J59,' Expenditure &amp; Subsidy A-G '!J10:J59)</f>
        <v>53.948969959000728</v>
      </c>
      <c r="J67" s="270">
        <f>AVERAGE(J10:J60,'Expenditure &amp; Subsidy G-N'!K10:K59,' Expenditure &amp; Subsidy A-G '!K10:K59)</f>
        <v>132815.96026490067</v>
      </c>
    </row>
    <row r="68" spans="2:10">
      <c r="B68" s="10" t="s">
        <v>383</v>
      </c>
      <c r="C68" s="445">
        <f>MEDIAN(C10:C60,'Expenditure &amp; Subsidy G-N'!C10:C59,' Expenditure &amp; Subsidy A-G '!C10:C59)</f>
        <v>1953</v>
      </c>
      <c r="D68" s="270">
        <f>MEDIAN(D10:D60,'Expenditure &amp; Subsidy G-N'!D10:D59,' Expenditure &amp; Subsidy A-G '!D10:D59)</f>
        <v>22671</v>
      </c>
      <c r="E68" s="270"/>
      <c r="F68" s="270"/>
      <c r="G68" s="270"/>
      <c r="H68" s="270">
        <f>MEDIAN(H10:H60,'Expenditure &amp; Subsidy G-N'!I10:I59,' Expenditure &amp; Subsidy A-G '!I10:I59)</f>
        <v>1264463.6299999999</v>
      </c>
      <c r="I68" s="270">
        <f>MEDIAN(I10:I60,'Expenditure &amp; Subsidy G-N'!J10:J59,' Expenditure &amp; Subsidy A-G '!J10:J59)</f>
        <v>47.335548260132228</v>
      </c>
      <c r="J68" s="270">
        <f>MEDIAN(J10:J60,'Expenditure &amp; Subsidy G-N'!K10:K59,' Expenditure &amp; Subsidy A-G '!K10:K59)</f>
        <v>74293</v>
      </c>
    </row>
    <row r="69" spans="2:10">
      <c r="B69" s="10" t="s">
        <v>308</v>
      </c>
      <c r="C69" s="445">
        <f>MAX(C10:C60,'Expenditure &amp; Subsidy G-N'!C10:C59,' Expenditure &amp; Subsidy A-G '!C10:C59)</f>
        <v>1992</v>
      </c>
      <c r="D69" s="270">
        <f>MAX(D10:D60,'Expenditure &amp; Subsidy G-N'!D10:D59,' Expenditure &amp; Subsidy A-G '!D10:D59)</f>
        <v>317575</v>
      </c>
      <c r="E69" s="270"/>
      <c r="F69" s="270"/>
      <c r="G69" s="270"/>
      <c r="H69" s="270">
        <f>MAX(H10:H60,'Expenditure &amp; Subsidy G-N'!I10:I59,' Expenditure &amp; Subsidy A-G '!I10:I59)</f>
        <v>23233079</v>
      </c>
      <c r="I69" s="270">
        <f>MAX(I10:I60,'Expenditure &amp; Subsidy G-N'!J10:J59,' Expenditure &amp; Subsidy A-G '!J10:J59)</f>
        <v>144.67261727475801</v>
      </c>
      <c r="J69" s="270">
        <f>MAX(J10:J60,'Expenditure &amp; Subsidy G-N'!K10:K59,' Expenditure &amp; Subsidy A-G '!K10:K59)</f>
        <v>778251</v>
      </c>
    </row>
    <row r="70" spans="2:10">
      <c r="B70" s="10" t="s">
        <v>384</v>
      </c>
      <c r="C70" s="445">
        <f>MIN(C10:C60,'Expenditure &amp; Subsidy G-N'!C10:C59,' Expenditure &amp; Subsidy A-G '!C10:C59)</f>
        <v>1906</v>
      </c>
      <c r="D70" s="270">
        <f>MIN(D10:D60,'Expenditure &amp; Subsidy G-N'!D10:D59,' Expenditure &amp; Subsidy A-G '!D10:D59)</f>
        <v>1174</v>
      </c>
      <c r="E70" s="270"/>
      <c r="F70" s="270"/>
      <c r="G70" s="270"/>
      <c r="H70" s="270">
        <f>MIN(H10:H60,'Expenditure &amp; Subsidy G-N'!I10:I59,' Expenditure &amp; Subsidy A-G '!I10:I59)</f>
        <v>62158.52</v>
      </c>
      <c r="I70" s="270">
        <f>MIN(I10:I60,'Expenditure &amp; Subsidy G-N'!J10:J59,' Expenditure &amp; Subsidy A-G '!J10:J59)</f>
        <v>18.363244368448441</v>
      </c>
      <c r="J70" s="270">
        <f>MIN(J10:J60,'Expenditure &amp; Subsidy G-N'!K10:K59,' Expenditure &amp; Subsidy A-G '!K10:K59)</f>
        <v>15245</v>
      </c>
    </row>
    <row r="71" spans="2:10">
      <c r="D71" s="331"/>
    </row>
    <row r="72" spans="2:10">
      <c r="D72" s="331"/>
    </row>
    <row r="73" spans="2:10">
      <c r="D73" s="331"/>
    </row>
    <row r="74" spans="2:10">
      <c r="D74" s="331"/>
    </row>
    <row r="75" spans="2:10">
      <c r="D75" s="331"/>
    </row>
    <row r="76" spans="2:10">
      <c r="D76" s="331"/>
    </row>
    <row r="77" spans="2:10">
      <c r="D77" s="331"/>
    </row>
    <row r="78" spans="2:10">
      <c r="D78" s="331"/>
    </row>
    <row r="79" spans="2:10">
      <c r="D79" s="331"/>
    </row>
    <row r="80" spans="2:10">
      <c r="D80" s="331"/>
    </row>
    <row r="81" spans="4:4">
      <c r="D81" s="331"/>
    </row>
    <row r="82" spans="4:4">
      <c r="D82" s="331"/>
    </row>
    <row r="83" spans="4:4">
      <c r="D83" s="331"/>
    </row>
    <row r="84" spans="4:4">
      <c r="D84" s="331"/>
    </row>
    <row r="85" spans="4:4">
      <c r="D85" s="331"/>
    </row>
    <row r="86" spans="4:4">
      <c r="D86" s="331"/>
    </row>
    <row r="87" spans="4:4">
      <c r="D87" s="331"/>
    </row>
    <row r="88" spans="4:4">
      <c r="D88" s="331"/>
    </row>
    <row r="89" spans="4:4">
      <c r="D89" s="331"/>
    </row>
    <row r="90" spans="4:4">
      <c r="D90" s="331"/>
    </row>
    <row r="91" spans="4:4">
      <c r="D91" s="331"/>
    </row>
    <row r="92" spans="4:4">
      <c r="D92" s="331"/>
    </row>
    <row r="93" spans="4:4">
      <c r="D93" s="331"/>
    </row>
    <row r="94" spans="4:4">
      <c r="D94" s="331"/>
    </row>
    <row r="95" spans="4:4">
      <c r="D95" s="331"/>
    </row>
    <row r="96" spans="4:4">
      <c r="D96" s="331"/>
    </row>
    <row r="97" spans="4:4">
      <c r="D97" s="331"/>
    </row>
    <row r="98" spans="4:4">
      <c r="D98" s="331"/>
    </row>
    <row r="99" spans="4:4">
      <c r="D99" s="331"/>
    </row>
    <row r="100" spans="4:4">
      <c r="D100" s="331"/>
    </row>
    <row r="101" spans="4:4">
      <c r="D101" s="331"/>
    </row>
    <row r="102" spans="4:4">
      <c r="D102" s="331"/>
    </row>
    <row r="103" spans="4:4">
      <c r="D103" s="331"/>
    </row>
    <row r="104" spans="4:4">
      <c r="D104" s="331"/>
    </row>
    <row r="105" spans="4:4">
      <c r="D105" s="331"/>
    </row>
    <row r="106" spans="4:4">
      <c r="D106" s="331"/>
    </row>
    <row r="107" spans="4:4">
      <c r="D107" s="331"/>
    </row>
    <row r="108" spans="4:4">
      <c r="D108" s="331"/>
    </row>
    <row r="109" spans="4:4">
      <c r="D109" s="331"/>
    </row>
    <row r="110" spans="4:4">
      <c r="D110" s="331"/>
    </row>
    <row r="111" spans="4:4">
      <c r="D111" s="331"/>
    </row>
    <row r="112" spans="4:4">
      <c r="D112" s="331"/>
    </row>
    <row r="113" spans="4:4">
      <c r="D113" s="331"/>
    </row>
    <row r="114" spans="4:4">
      <c r="D114" s="331"/>
    </row>
    <row r="115" spans="4:4">
      <c r="D115" s="331"/>
    </row>
    <row r="116" spans="4:4">
      <c r="D116" s="331"/>
    </row>
    <row r="117" spans="4:4">
      <c r="D117" s="331"/>
    </row>
    <row r="118" spans="4:4">
      <c r="D118" s="331"/>
    </row>
    <row r="119" spans="4:4">
      <c r="D119" s="331"/>
    </row>
    <row r="120" spans="4:4">
      <c r="D120" s="331"/>
    </row>
    <row r="121" spans="4:4">
      <c r="D121" s="331"/>
    </row>
    <row r="122" spans="4:4">
      <c r="D122" s="331"/>
    </row>
    <row r="123" spans="4:4">
      <c r="D123" s="331"/>
    </row>
    <row r="124" spans="4:4">
      <c r="D124" s="331"/>
    </row>
    <row r="125" spans="4:4">
      <c r="D125" s="331"/>
    </row>
    <row r="126" spans="4:4">
      <c r="D126" s="331"/>
    </row>
    <row r="127" spans="4:4">
      <c r="D127" s="331"/>
    </row>
    <row r="128" spans="4:4">
      <c r="D128" s="331"/>
    </row>
    <row r="129" spans="4:4">
      <c r="D129" s="331"/>
    </row>
    <row r="130" spans="4:4">
      <c r="D130" s="331"/>
    </row>
    <row r="131" spans="4:4">
      <c r="D131" s="331"/>
    </row>
    <row r="132" spans="4:4">
      <c r="D132" s="331"/>
    </row>
    <row r="133" spans="4:4">
      <c r="D133" s="331"/>
    </row>
    <row r="134" spans="4:4">
      <c r="D134" s="331"/>
    </row>
    <row r="135" spans="4:4">
      <c r="D135" s="331"/>
    </row>
    <row r="136" spans="4:4">
      <c r="D136" s="331"/>
    </row>
    <row r="137" spans="4:4">
      <c r="D137" s="331"/>
    </row>
    <row r="138" spans="4:4">
      <c r="D138" s="331"/>
    </row>
    <row r="139" spans="4:4">
      <c r="D139" s="331"/>
    </row>
    <row r="140" spans="4:4">
      <c r="D140" s="331"/>
    </row>
    <row r="141" spans="4:4">
      <c r="D141" s="331"/>
    </row>
    <row r="142" spans="4:4">
      <c r="D142" s="331"/>
    </row>
  </sheetData>
  <phoneticPr fontId="25" type="noConversion"/>
  <pageMargins left="0.39370078740157483" right="0.39370078740157483" top="0.47244094488188981" bottom="0.59055118110236227" header="0.23622047244094491" footer="0.23622047244094491"/>
  <pageSetup paperSize="9" scale="98" orientation="portrait" r:id="rId1"/>
  <headerFooter alignWithMargins="0">
    <oddFooter>&amp;L&amp;9Public Library Statistics 2012/13&amp;C&amp;9&amp;P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5"/>
  <sheetViews>
    <sheetView zoomScaleNormal="100" workbookViewId="0">
      <pane ySplit="3" topLeftCell="A4" activePane="bottomLeft" state="frozen"/>
      <selection activeCell="E6" sqref="E6"/>
      <selection pane="bottomLeft" activeCell="A15" sqref="A15"/>
    </sheetView>
  </sheetViews>
  <sheetFormatPr defaultColWidth="8.85546875" defaultRowHeight="12.75"/>
  <cols>
    <col min="1" max="1" width="13.5703125" style="22" customWidth="1"/>
    <col min="2" max="2" width="13.140625" style="22" customWidth="1"/>
    <col min="3" max="3" width="15.28515625" style="22" bestFit="1" customWidth="1"/>
    <col min="4" max="4" width="8" style="22" customWidth="1"/>
    <col min="5" max="5" width="8.140625" style="22" customWidth="1"/>
    <col min="6" max="6" width="7.42578125" style="22" customWidth="1"/>
    <col min="7" max="7" width="9.140625" style="22" customWidth="1"/>
    <col min="8" max="8" width="21" style="32" customWidth="1"/>
    <col min="9" max="9" width="12.85546875" style="22" customWidth="1"/>
    <col min="10" max="10" width="8" style="22" customWidth="1"/>
    <col min="11" max="11" width="7.42578125" style="22" customWidth="1"/>
    <col min="12" max="16384" width="8.85546875" style="22"/>
  </cols>
  <sheetData>
    <row r="1" spans="1:79" ht="12.75" customHeight="1">
      <c r="A1" s="40" t="s">
        <v>593</v>
      </c>
      <c r="K1" s="60"/>
      <c r="L1" s="61"/>
      <c r="M1" s="62"/>
      <c r="N1" s="61"/>
      <c r="O1" s="61"/>
      <c r="P1" s="61"/>
      <c r="Q1" s="61"/>
      <c r="R1" s="61"/>
    </row>
    <row r="2" spans="1:79" ht="11.25" customHeight="1">
      <c r="A2" s="96"/>
      <c r="B2" s="97"/>
      <c r="C2" s="97"/>
      <c r="D2" s="97"/>
      <c r="E2" s="97"/>
      <c r="F2" s="97"/>
      <c r="G2" s="97"/>
      <c r="H2" s="97"/>
      <c r="I2" s="97"/>
      <c r="M2" s="150"/>
      <c r="R2" s="95"/>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row>
    <row r="3" spans="1:79" ht="61.5" customHeight="1">
      <c r="A3" s="96"/>
      <c r="B3" s="353" t="s">
        <v>85</v>
      </c>
      <c r="C3" s="342" t="s">
        <v>86</v>
      </c>
      <c r="D3" s="353" t="s">
        <v>119</v>
      </c>
      <c r="E3" s="353" t="s">
        <v>87</v>
      </c>
      <c r="F3" s="357" t="s">
        <v>99</v>
      </c>
      <c r="G3" s="357" t="s">
        <v>100</v>
      </c>
      <c r="H3" s="353" t="s">
        <v>101</v>
      </c>
      <c r="T3" s="95"/>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79">
      <c r="A4" s="4" t="s">
        <v>315</v>
      </c>
      <c r="B4" s="4">
        <v>1</v>
      </c>
      <c r="C4" s="4">
        <v>35</v>
      </c>
      <c r="D4" s="4">
        <v>3</v>
      </c>
      <c r="E4" s="4">
        <v>18.5</v>
      </c>
      <c r="F4" s="4"/>
      <c r="G4" s="4"/>
      <c r="H4" s="154">
        <f>SUM(C4,E4,G4)</f>
        <v>53.5</v>
      </c>
    </row>
    <row r="5" spans="1:79">
      <c r="A5" s="4" t="s">
        <v>424</v>
      </c>
      <c r="B5" s="4"/>
      <c r="C5" s="4"/>
      <c r="D5" s="4"/>
      <c r="E5" s="4"/>
      <c r="F5" s="4"/>
      <c r="G5" s="4"/>
      <c r="H5" s="154"/>
    </row>
    <row r="6" spans="1:79" s="122" customFormat="1">
      <c r="A6" s="4" t="s">
        <v>425</v>
      </c>
      <c r="B6" s="4"/>
      <c r="C6" s="4"/>
      <c r="D6" s="4"/>
      <c r="E6" s="4"/>
      <c r="F6" s="4">
        <v>1</v>
      </c>
      <c r="G6" s="4">
        <v>10</v>
      </c>
      <c r="H6" s="154">
        <f t="shared" ref="H6" si="0">SUM(C6,E6,G6)</f>
        <v>10</v>
      </c>
    </row>
    <row r="7" spans="1:79">
      <c r="A7" s="4" t="s">
        <v>426</v>
      </c>
      <c r="B7" s="4"/>
      <c r="C7" s="4"/>
      <c r="D7" s="4"/>
      <c r="E7" s="4"/>
      <c r="F7" s="4"/>
      <c r="G7" s="4"/>
      <c r="H7" s="154"/>
    </row>
    <row r="8" spans="1:79">
      <c r="A8" s="4" t="s">
        <v>154</v>
      </c>
      <c r="B8" s="4"/>
      <c r="C8" s="4"/>
      <c r="D8" s="4"/>
      <c r="E8" s="4"/>
      <c r="F8" s="4"/>
      <c r="G8" s="4"/>
      <c r="H8" s="154"/>
    </row>
    <row r="9" spans="1:79">
      <c r="A9" s="4" t="s">
        <v>316</v>
      </c>
      <c r="B9" s="4"/>
      <c r="C9" s="4"/>
      <c r="D9" s="4"/>
      <c r="E9" s="4"/>
      <c r="F9" s="4"/>
      <c r="G9" s="4"/>
      <c r="H9" s="154"/>
    </row>
    <row r="10" spans="1:79">
      <c r="A10" s="4" t="s">
        <v>427</v>
      </c>
      <c r="B10" s="4"/>
      <c r="C10" s="4"/>
      <c r="D10" s="4"/>
      <c r="E10" s="4"/>
      <c r="F10" s="4"/>
      <c r="G10" s="4"/>
      <c r="H10" s="154"/>
    </row>
    <row r="11" spans="1:79">
      <c r="A11" s="4" t="s">
        <v>510</v>
      </c>
      <c r="B11" s="4">
        <v>1</v>
      </c>
      <c r="C11" s="4">
        <v>40.75</v>
      </c>
      <c r="D11" s="4"/>
      <c r="E11" s="4"/>
      <c r="F11" s="4"/>
      <c r="G11" s="4"/>
      <c r="H11" s="154">
        <f t="shared" ref="H11:H51" si="1">SUM(C11,E11,G11)</f>
        <v>40.75</v>
      </c>
    </row>
    <row r="12" spans="1:79">
      <c r="A12" s="4" t="s">
        <v>428</v>
      </c>
      <c r="B12" s="4">
        <v>4</v>
      </c>
      <c r="C12" s="4">
        <v>178</v>
      </c>
      <c r="D12" s="4">
        <v>2</v>
      </c>
      <c r="E12" s="4">
        <v>15</v>
      </c>
      <c r="F12" s="4"/>
      <c r="G12" s="4"/>
      <c r="H12" s="154">
        <f t="shared" si="1"/>
        <v>193</v>
      </c>
    </row>
    <row r="13" spans="1:79" s="122" customFormat="1">
      <c r="A13" s="4" t="s">
        <v>429</v>
      </c>
      <c r="B13" s="4">
        <v>1</v>
      </c>
      <c r="C13" s="4">
        <v>80</v>
      </c>
      <c r="D13" s="4"/>
      <c r="E13" s="4"/>
      <c r="F13" s="4"/>
      <c r="G13" s="4"/>
      <c r="H13" s="154">
        <f t="shared" si="1"/>
        <v>80</v>
      </c>
    </row>
    <row r="14" spans="1:79" s="122" customFormat="1">
      <c r="A14" s="4" t="s">
        <v>317</v>
      </c>
      <c r="B14" s="4"/>
      <c r="C14" s="4"/>
      <c r="D14" s="4">
        <v>2</v>
      </c>
      <c r="E14" s="4">
        <v>27</v>
      </c>
      <c r="F14" s="4"/>
      <c r="G14" s="4"/>
      <c r="H14" s="154">
        <f t="shared" si="1"/>
        <v>27</v>
      </c>
    </row>
    <row r="15" spans="1:79" s="122" customFormat="1" ht="22.5">
      <c r="A15" s="696" t="s">
        <v>554</v>
      </c>
      <c r="B15" s="4">
        <v>1</v>
      </c>
      <c r="C15" s="4">
        <v>39.5</v>
      </c>
      <c r="D15" s="4">
        <v>3</v>
      </c>
      <c r="E15" s="4">
        <v>56</v>
      </c>
      <c r="F15" s="4"/>
      <c r="G15" s="4"/>
      <c r="H15" s="154">
        <f t="shared" si="1"/>
        <v>95.5</v>
      </c>
    </row>
    <row r="16" spans="1:79" s="122" customFormat="1">
      <c r="A16" s="4" t="s">
        <v>514</v>
      </c>
      <c r="B16" s="4"/>
      <c r="C16" s="4"/>
      <c r="D16" s="4"/>
      <c r="E16" s="4"/>
      <c r="F16" s="4"/>
      <c r="G16" s="4"/>
      <c r="H16" s="154"/>
    </row>
    <row r="17" spans="1:8" s="122" customFormat="1">
      <c r="A17" s="4" t="s">
        <v>516</v>
      </c>
      <c r="B17" s="4"/>
      <c r="C17" s="4"/>
      <c r="D17" s="4"/>
      <c r="E17" s="4"/>
      <c r="F17" s="4"/>
      <c r="G17" s="4"/>
      <c r="H17" s="154"/>
    </row>
    <row r="18" spans="1:8" s="122" customFormat="1">
      <c r="A18" s="4" t="s">
        <v>430</v>
      </c>
      <c r="B18" s="4">
        <v>1</v>
      </c>
      <c r="C18" s="4">
        <v>49</v>
      </c>
      <c r="D18" s="4"/>
      <c r="E18" s="4"/>
      <c r="F18" s="4"/>
      <c r="G18" s="4"/>
      <c r="H18" s="154">
        <f t="shared" si="1"/>
        <v>49</v>
      </c>
    </row>
    <row r="19" spans="1:8" s="122" customFormat="1" ht="12.6" customHeight="1">
      <c r="A19" s="4" t="s">
        <v>431</v>
      </c>
      <c r="B19" s="4">
        <v>1</v>
      </c>
      <c r="C19" s="4">
        <v>21</v>
      </c>
      <c r="D19" s="4"/>
      <c r="E19" s="4"/>
      <c r="F19" s="4"/>
      <c r="G19" s="4"/>
      <c r="H19" s="154">
        <f t="shared" si="1"/>
        <v>21</v>
      </c>
    </row>
    <row r="20" spans="1:8">
      <c r="A20" s="4" t="s">
        <v>432</v>
      </c>
      <c r="B20" s="4"/>
      <c r="C20" s="4"/>
      <c r="D20" s="4"/>
      <c r="E20" s="4"/>
      <c r="F20" s="4">
        <v>1</v>
      </c>
      <c r="G20" s="4">
        <v>41</v>
      </c>
      <c r="H20" s="154">
        <f t="shared" si="1"/>
        <v>41</v>
      </c>
    </row>
    <row r="21" spans="1:8" ht="22.5">
      <c r="A21" s="544" t="s">
        <v>21</v>
      </c>
      <c r="B21" s="4">
        <v>1</v>
      </c>
      <c r="C21" s="4">
        <v>40</v>
      </c>
      <c r="D21" s="4">
        <v>1</v>
      </c>
      <c r="E21" s="4">
        <v>105</v>
      </c>
      <c r="F21" s="4"/>
      <c r="G21" s="4"/>
      <c r="H21" s="154">
        <f t="shared" si="1"/>
        <v>145</v>
      </c>
    </row>
    <row r="22" spans="1:8">
      <c r="A22" s="4" t="s">
        <v>433</v>
      </c>
      <c r="B22" s="4"/>
      <c r="C22" s="4"/>
      <c r="D22" s="4">
        <v>2</v>
      </c>
      <c r="E22" s="4">
        <v>14</v>
      </c>
      <c r="F22" s="4"/>
      <c r="G22" s="4"/>
      <c r="H22" s="154">
        <f t="shared" si="1"/>
        <v>14</v>
      </c>
    </row>
    <row r="23" spans="1:8">
      <c r="A23" s="4" t="s">
        <v>434</v>
      </c>
      <c r="B23" s="4"/>
      <c r="C23" s="4"/>
      <c r="D23" s="4"/>
      <c r="E23" s="4"/>
      <c r="F23" s="4"/>
      <c r="G23" s="4"/>
      <c r="H23" s="154"/>
    </row>
    <row r="24" spans="1:8">
      <c r="A24" s="4" t="s">
        <v>318</v>
      </c>
      <c r="B24" s="4">
        <v>1</v>
      </c>
      <c r="C24" s="4">
        <v>40</v>
      </c>
      <c r="D24" s="4"/>
      <c r="E24" s="4"/>
      <c r="F24" s="4"/>
      <c r="G24" s="4"/>
      <c r="H24" s="154">
        <f t="shared" si="1"/>
        <v>40</v>
      </c>
    </row>
    <row r="25" spans="1:8" ht="22.5">
      <c r="A25" s="544" t="s">
        <v>319</v>
      </c>
      <c r="B25" s="4"/>
      <c r="C25" s="4"/>
      <c r="D25" s="4">
        <v>1</v>
      </c>
      <c r="E25" s="4">
        <v>6</v>
      </c>
      <c r="F25" s="4"/>
      <c r="G25" s="4"/>
      <c r="H25" s="154">
        <f t="shared" si="1"/>
        <v>6</v>
      </c>
    </row>
    <row r="26" spans="1:8" s="122" customFormat="1">
      <c r="A26" s="4" t="s">
        <v>320</v>
      </c>
      <c r="B26" s="4">
        <v>1</v>
      </c>
      <c r="C26" s="4">
        <v>45</v>
      </c>
      <c r="D26" s="4">
        <v>1</v>
      </c>
      <c r="E26" s="4">
        <v>28</v>
      </c>
      <c r="F26" s="4"/>
      <c r="G26" s="4"/>
      <c r="H26" s="154">
        <f t="shared" si="1"/>
        <v>73</v>
      </c>
    </row>
    <row r="27" spans="1:8" s="122" customFormat="1">
      <c r="A27" s="4" t="s">
        <v>435</v>
      </c>
      <c r="B27" s="4"/>
      <c r="C27" s="4"/>
      <c r="D27" s="4"/>
      <c r="E27" s="4"/>
      <c r="F27" s="4"/>
      <c r="G27" s="4"/>
      <c r="H27" s="154"/>
    </row>
    <row r="28" spans="1:8">
      <c r="A28" s="4" t="s">
        <v>436</v>
      </c>
      <c r="B28" s="4"/>
      <c r="C28" s="4"/>
      <c r="D28" s="4"/>
      <c r="E28" s="4"/>
      <c r="F28" s="4"/>
      <c r="G28" s="4"/>
      <c r="H28" s="154"/>
    </row>
    <row r="29" spans="1:8">
      <c r="A29" s="4" t="s">
        <v>437</v>
      </c>
      <c r="B29" s="4"/>
      <c r="C29" s="4"/>
      <c r="D29" s="4"/>
      <c r="E29" s="4"/>
      <c r="F29" s="4"/>
      <c r="G29" s="4"/>
      <c r="H29" s="154"/>
    </row>
    <row r="30" spans="1:8" ht="12.95" customHeight="1">
      <c r="A30" s="4" t="s">
        <v>284</v>
      </c>
      <c r="B30" s="4"/>
      <c r="C30" s="4"/>
      <c r="D30" s="4"/>
      <c r="E30" s="4"/>
      <c r="F30" s="4"/>
      <c r="G30" s="4"/>
      <c r="H30" s="154"/>
    </row>
    <row r="31" spans="1:8">
      <c r="A31" s="4" t="s">
        <v>285</v>
      </c>
      <c r="B31" s="4"/>
      <c r="C31" s="4"/>
      <c r="D31" s="4"/>
      <c r="E31" s="4"/>
      <c r="F31" s="4"/>
      <c r="G31" s="4"/>
      <c r="H31" s="154"/>
    </row>
    <row r="32" spans="1:8">
      <c r="A32" s="4" t="s">
        <v>172</v>
      </c>
      <c r="B32" s="4"/>
      <c r="C32" s="4"/>
      <c r="D32" s="4"/>
      <c r="E32" s="4"/>
      <c r="F32" s="4"/>
      <c r="G32" s="4"/>
      <c r="H32" s="154"/>
    </row>
    <row r="33" spans="1:8">
      <c r="A33" s="4" t="s">
        <v>438</v>
      </c>
      <c r="B33" s="4"/>
      <c r="C33" s="4"/>
      <c r="D33" s="4"/>
      <c r="E33" s="4"/>
      <c r="F33" s="4"/>
      <c r="G33" s="4"/>
      <c r="H33" s="154"/>
    </row>
    <row r="34" spans="1:8">
      <c r="A34" s="4" t="s">
        <v>439</v>
      </c>
      <c r="B34" s="4"/>
      <c r="C34" s="4"/>
      <c r="D34" s="4"/>
      <c r="E34" s="4"/>
      <c r="F34" s="4"/>
      <c r="G34" s="4"/>
      <c r="H34" s="154"/>
    </row>
    <row r="35" spans="1:8">
      <c r="A35" s="4" t="s">
        <v>441</v>
      </c>
      <c r="B35" s="4">
        <v>1</v>
      </c>
      <c r="C35" s="4">
        <v>45</v>
      </c>
      <c r="D35" s="4"/>
      <c r="E35" s="4"/>
      <c r="F35" s="4">
        <v>2</v>
      </c>
      <c r="G35" s="4">
        <v>56</v>
      </c>
      <c r="H35" s="154">
        <f t="shared" si="1"/>
        <v>101</v>
      </c>
    </row>
    <row r="36" spans="1:8">
      <c r="A36" s="4" t="s">
        <v>288</v>
      </c>
      <c r="B36" s="4"/>
      <c r="C36" s="4"/>
      <c r="D36" s="4">
        <v>1</v>
      </c>
      <c r="E36" s="4">
        <v>45</v>
      </c>
      <c r="F36" s="4">
        <v>2</v>
      </c>
      <c r="G36" s="4">
        <v>6</v>
      </c>
      <c r="H36" s="154">
        <f t="shared" si="1"/>
        <v>51</v>
      </c>
    </row>
    <row r="37" spans="1:8" ht="22.5">
      <c r="A37" s="696" t="s">
        <v>548</v>
      </c>
      <c r="B37" s="4">
        <v>1</v>
      </c>
      <c r="C37" s="4">
        <v>44.5</v>
      </c>
      <c r="D37" s="4"/>
      <c r="E37" s="4"/>
      <c r="F37" s="4"/>
      <c r="G37" s="4"/>
      <c r="H37" s="154">
        <f t="shared" si="1"/>
        <v>44.5</v>
      </c>
    </row>
    <row r="38" spans="1:8">
      <c r="A38" s="4" t="s">
        <v>149</v>
      </c>
      <c r="B38" s="4"/>
      <c r="C38" s="4"/>
      <c r="D38" s="4"/>
      <c r="E38" s="4"/>
      <c r="F38" s="4"/>
      <c r="G38" s="4"/>
      <c r="H38" s="154"/>
    </row>
    <row r="39" spans="1:8">
      <c r="A39" s="4" t="s">
        <v>325</v>
      </c>
      <c r="B39" s="4">
        <v>1</v>
      </c>
      <c r="C39" s="4">
        <v>42.5</v>
      </c>
      <c r="D39" s="4">
        <v>2</v>
      </c>
      <c r="E39" s="4">
        <v>70</v>
      </c>
      <c r="F39" s="4"/>
      <c r="G39" s="4"/>
      <c r="H39" s="154">
        <f t="shared" si="1"/>
        <v>112.5</v>
      </c>
    </row>
    <row r="40" spans="1:8" s="122" customFormat="1">
      <c r="A40" s="4" t="s">
        <v>295</v>
      </c>
      <c r="B40" s="4"/>
      <c r="C40" s="4"/>
      <c r="D40" s="4"/>
      <c r="E40" s="4"/>
      <c r="F40" s="4"/>
      <c r="G40" s="4"/>
      <c r="H40" s="154"/>
    </row>
    <row r="41" spans="1:8">
      <c r="A41" s="4" t="s">
        <v>442</v>
      </c>
      <c r="B41" s="4"/>
      <c r="C41" s="4"/>
      <c r="D41" s="4"/>
      <c r="E41" s="4"/>
      <c r="F41" s="4"/>
      <c r="G41" s="4"/>
      <c r="H41" s="154"/>
    </row>
    <row r="42" spans="1:8" s="122" customFormat="1">
      <c r="A42" s="4" t="s">
        <v>443</v>
      </c>
      <c r="B42" s="4"/>
      <c r="C42" s="4"/>
      <c r="D42" s="4"/>
      <c r="E42" s="4"/>
      <c r="F42" s="4"/>
      <c r="G42" s="4"/>
      <c r="H42" s="154"/>
    </row>
    <row r="43" spans="1:8">
      <c r="A43" s="4" t="s">
        <v>301</v>
      </c>
      <c r="B43" s="4"/>
      <c r="C43" s="4"/>
      <c r="D43" s="4">
        <v>1</v>
      </c>
      <c r="E43" s="4">
        <v>16</v>
      </c>
      <c r="F43" s="4"/>
      <c r="G43" s="4"/>
      <c r="H43" s="154">
        <f t="shared" si="1"/>
        <v>16</v>
      </c>
    </row>
    <row r="44" spans="1:8">
      <c r="A44" s="4" t="s">
        <v>322</v>
      </c>
      <c r="B44" s="4"/>
      <c r="C44" s="4"/>
      <c r="D44" s="4"/>
      <c r="E44" s="4"/>
      <c r="F44" s="4"/>
      <c r="G44" s="4"/>
      <c r="H44" s="154"/>
    </row>
    <row r="45" spans="1:8">
      <c r="A45" s="4" t="s">
        <v>444</v>
      </c>
      <c r="B45" s="4">
        <v>1</v>
      </c>
      <c r="C45" s="4">
        <v>45</v>
      </c>
      <c r="D45" s="4">
        <v>1</v>
      </c>
      <c r="E45" s="4">
        <v>6.5</v>
      </c>
      <c r="F45" s="4"/>
      <c r="G45" s="4"/>
      <c r="H45" s="154">
        <f t="shared" si="1"/>
        <v>51.5</v>
      </c>
    </row>
    <row r="46" spans="1:8">
      <c r="A46" s="4" t="s">
        <v>302</v>
      </c>
      <c r="B46" s="4"/>
      <c r="C46" s="4"/>
      <c r="D46" s="4"/>
      <c r="E46" s="4"/>
      <c r="F46" s="4"/>
      <c r="G46" s="4"/>
      <c r="H46" s="154"/>
    </row>
    <row r="47" spans="1:8">
      <c r="A47" s="4" t="s">
        <v>445</v>
      </c>
      <c r="B47" s="4"/>
      <c r="C47" s="4"/>
      <c r="D47" s="4"/>
      <c r="E47" s="4"/>
      <c r="F47" s="4"/>
      <c r="G47" s="4"/>
      <c r="H47" s="154"/>
    </row>
    <row r="48" spans="1:8">
      <c r="A48" s="4" t="s">
        <v>446</v>
      </c>
      <c r="B48" s="4"/>
      <c r="C48" s="4"/>
      <c r="D48" s="4"/>
      <c r="E48" s="4"/>
      <c r="F48" s="4"/>
      <c r="G48" s="4"/>
      <c r="H48" s="154"/>
    </row>
    <row r="49" spans="1:8">
      <c r="A49" s="4" t="s">
        <v>447</v>
      </c>
      <c r="B49" s="4">
        <v>1</v>
      </c>
      <c r="C49" s="4">
        <v>23</v>
      </c>
      <c r="D49" s="4"/>
      <c r="E49" s="4"/>
      <c r="F49" s="4"/>
      <c r="G49" s="4"/>
      <c r="H49" s="154">
        <f t="shared" si="1"/>
        <v>23</v>
      </c>
    </row>
    <row r="50" spans="1:8">
      <c r="A50" s="4" t="s">
        <v>448</v>
      </c>
      <c r="B50" s="4">
        <v>2</v>
      </c>
      <c r="C50" s="4">
        <v>85</v>
      </c>
      <c r="D50" s="4">
        <v>1</v>
      </c>
      <c r="E50" s="4">
        <v>9</v>
      </c>
      <c r="F50" s="4"/>
      <c r="G50" s="4"/>
      <c r="H50" s="154">
        <f t="shared" si="1"/>
        <v>94</v>
      </c>
    </row>
    <row r="51" spans="1:8" ht="11.25" customHeight="1">
      <c r="A51" s="4" t="s">
        <v>151</v>
      </c>
      <c r="B51" s="4"/>
      <c r="C51" s="4"/>
      <c r="D51" s="4">
        <v>1</v>
      </c>
      <c r="E51" s="4">
        <v>3</v>
      </c>
      <c r="F51" s="4"/>
      <c r="G51" s="4"/>
      <c r="H51" s="154">
        <f t="shared" si="1"/>
        <v>3</v>
      </c>
    </row>
    <row r="52" spans="1:8">
      <c r="A52" s="4"/>
      <c r="B52" s="4"/>
      <c r="C52" s="4"/>
      <c r="D52" s="4"/>
      <c r="E52" s="4"/>
      <c r="F52" s="4"/>
      <c r="G52" s="4"/>
      <c r="H52" s="154"/>
    </row>
    <row r="53" spans="1:8">
      <c r="A53" s="64" t="s">
        <v>379</v>
      </c>
      <c r="B53" s="86">
        <f>MEDIAN(B4:B51,'Service Pts &amp; Hrs Open A-L'!B4:B57)</f>
        <v>1</v>
      </c>
      <c r="C53" s="86">
        <f>MEDIAN(C4:C51,'Service Pts &amp; Hrs Open A-L'!C4:C57)</f>
        <v>42.5</v>
      </c>
      <c r="D53" s="86">
        <f>MEDIAN(D4:D51,'Service Pts &amp; Hrs Open A-L'!D4:D57)</f>
        <v>1</v>
      </c>
      <c r="E53" s="86">
        <f>MEDIAN(E4:E51,'Service Pts &amp; Hrs Open A-L'!E4:E57)</f>
        <v>27.5</v>
      </c>
      <c r="F53" s="86">
        <f>MEDIAN(F4:F51,'Service Pts &amp; Hrs Open A-L'!F4:F57)</f>
        <v>1</v>
      </c>
      <c r="G53" s="86">
        <f>MEDIAN(G4:G51,'Service Pts &amp; Hrs Open A-L'!G4:G57)</f>
        <v>10</v>
      </c>
      <c r="H53" s="86">
        <f>MEDIAN(H4:H51,'Service Pts &amp; Hrs Open A-L'!H4:H57)</f>
        <v>41.75</v>
      </c>
    </row>
    <row r="54" spans="1:8">
      <c r="A54" s="64" t="s">
        <v>378</v>
      </c>
      <c r="B54" s="86">
        <f>AVERAGE(B4:B51,'Service Pts &amp; Hrs Open A-L'!B4:B57)</f>
        <v>1.4</v>
      </c>
      <c r="C54" s="86">
        <f>AVERAGE(C4:C51,'Service Pts &amp; Hrs Open A-L'!C4:C57)</f>
        <v>52.45</v>
      </c>
      <c r="D54" s="86">
        <f>AVERAGE(D4:D51,'Service Pts &amp; Hrs Open A-L'!D4:D57)</f>
        <v>1.8148148148148149</v>
      </c>
      <c r="E54" s="86">
        <f>AVERAGE(E4:E51,'Service Pts &amp; Hrs Open A-L'!E4:E57)</f>
        <v>45.115384615384613</v>
      </c>
      <c r="F54" s="86">
        <f>AVERAGE(F4:F51,'Service Pts &amp; Hrs Open A-L'!F4:F57)</f>
        <v>1.5454545454545454</v>
      </c>
      <c r="G54" s="86">
        <f>AVERAGE(G4:G51,'Service Pts &amp; Hrs Open A-L'!G4:G57)</f>
        <v>15.768181818181818</v>
      </c>
      <c r="H54" s="86">
        <f>AVERAGE(H4:H51,'Service Pts &amp; Hrs Open A-L'!H4:H57)</f>
        <v>53.153999999999996</v>
      </c>
    </row>
    <row r="55" spans="1:8">
      <c r="A55" s="64" t="s">
        <v>328</v>
      </c>
      <c r="B55" s="86">
        <f>SUM(B4:B51,'Service Pts &amp; Hrs Open A-L'!B4:B57)</f>
        <v>35</v>
      </c>
      <c r="C55" s="86">
        <f>SUM(C4:C51,'Service Pts &amp; Hrs Open A-L'!C4:C57)</f>
        <v>1311.25</v>
      </c>
      <c r="D55" s="86">
        <f>SUM(D4:D51,'Service Pts &amp; Hrs Open A-L'!D4:D57)</f>
        <v>49</v>
      </c>
      <c r="E55" s="86">
        <f>SUM(E4:E51,'Service Pts &amp; Hrs Open A-L'!E4:E57)</f>
        <v>1173</v>
      </c>
      <c r="F55" s="86">
        <f>SUM(F4:F51,'Service Pts &amp; Hrs Open A-L'!F4:F57)</f>
        <v>17</v>
      </c>
      <c r="G55" s="86">
        <f>SUM(G4:G51,'Service Pts &amp; Hrs Open A-L'!G4:G57)</f>
        <v>173.45</v>
      </c>
      <c r="H55" s="86">
        <f>SUM(H4:H51,'Service Pts &amp; Hrs Open A-L'!H4:H57)</f>
        <v>2657.7</v>
      </c>
    </row>
  </sheetData>
  <phoneticPr fontId="25" type="noConversion"/>
  <pageMargins left="0.39370078740157483" right="0.39370078740157483" top="0.51181102362204722" bottom="0.51181102362204722" header="0" footer="0"/>
  <pageSetup paperSize="9" orientation="portrait" r:id="rId1"/>
  <headerFooter alignWithMargins="0">
    <oddFooter>&amp;L&amp;9Public Library Statistics 2012/13&amp;C&amp;9&amp;P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127"/>
  <sheetViews>
    <sheetView zoomScaleNormal="100" workbookViewId="0">
      <pane ySplit="3" topLeftCell="A4" activePane="bottomLeft" state="frozen"/>
      <selection activeCell="E6" sqref="E6"/>
      <selection pane="bottomLeft" activeCell="H1" sqref="H1"/>
    </sheetView>
  </sheetViews>
  <sheetFormatPr defaultRowHeight="12.75"/>
  <cols>
    <col min="1" max="1" width="14.42578125" style="22" customWidth="1"/>
    <col min="2" max="2" width="9.7109375" style="22" customWidth="1"/>
    <col min="3" max="3" width="11.85546875" style="22" customWidth="1"/>
    <col min="4" max="4" width="11.7109375" style="22" customWidth="1"/>
    <col min="5" max="5" width="11.42578125" style="22" customWidth="1"/>
    <col min="6" max="6" width="13.140625" style="22" customWidth="1"/>
    <col min="7" max="7" width="11.42578125" style="22" customWidth="1"/>
    <col min="8" max="8" width="8.7109375" style="32" customWidth="1"/>
    <col min="9" max="9" width="10.42578125" style="22" customWidth="1"/>
    <col min="10" max="10" width="12.7109375" style="559" customWidth="1"/>
    <col min="11" max="11" width="12.140625" style="559" customWidth="1"/>
    <col min="12" max="12" width="10.42578125" style="559" customWidth="1"/>
    <col min="13" max="13" width="11.42578125" style="559" customWidth="1"/>
    <col min="14" max="15" width="11.7109375" style="559" customWidth="1"/>
    <col min="16" max="16" width="9.42578125" style="559" customWidth="1"/>
    <col min="17" max="17" width="10.28515625" style="559" bestFit="1" customWidth="1"/>
    <col min="18" max="16384" width="9.140625" style="22"/>
  </cols>
  <sheetData>
    <row r="1" spans="1:17" ht="15">
      <c r="A1" s="40" t="s">
        <v>594</v>
      </c>
      <c r="I1" s="153"/>
      <c r="J1" s="558"/>
      <c r="K1" s="558"/>
      <c r="L1" s="558"/>
      <c r="M1" s="558"/>
      <c r="N1" s="558"/>
      <c r="O1" s="558"/>
    </row>
    <row r="2" spans="1:17" ht="9.75" customHeight="1"/>
    <row r="3" spans="1:17" s="348" customFormat="1" ht="38.25" customHeight="1">
      <c r="A3" s="418"/>
      <c r="B3" s="357" t="s">
        <v>89</v>
      </c>
      <c r="C3" s="357" t="s">
        <v>90</v>
      </c>
      <c r="D3" s="357" t="s">
        <v>91</v>
      </c>
      <c r="E3" s="357" t="s">
        <v>92</v>
      </c>
      <c r="F3" s="357" t="s">
        <v>93</v>
      </c>
      <c r="G3" s="357" t="s">
        <v>94</v>
      </c>
      <c r="H3" s="457" t="s">
        <v>88</v>
      </c>
      <c r="I3" s="454"/>
      <c r="J3" s="10"/>
      <c r="K3" s="418"/>
      <c r="L3" s="418"/>
      <c r="M3" s="418"/>
      <c r="N3" s="418"/>
      <c r="O3" s="418"/>
      <c r="P3" s="418"/>
      <c r="Q3" s="418"/>
    </row>
    <row r="4" spans="1:17" ht="12.75" customHeight="1">
      <c r="A4" s="4" t="s">
        <v>530</v>
      </c>
      <c r="B4" s="4">
        <v>4</v>
      </c>
      <c r="C4" s="4">
        <v>4</v>
      </c>
      <c r="D4" s="4">
        <v>1</v>
      </c>
      <c r="E4" s="4">
        <v>2</v>
      </c>
      <c r="F4" s="4">
        <v>9.2799999999999994</v>
      </c>
      <c r="G4" s="4">
        <v>0.88</v>
      </c>
      <c r="H4" s="4">
        <v>21.16</v>
      </c>
    </row>
    <row r="5" spans="1:17" ht="12.75" customHeight="1">
      <c r="A5" s="4" t="s">
        <v>310</v>
      </c>
      <c r="B5" s="4">
        <v>5</v>
      </c>
      <c r="C5" s="4"/>
      <c r="D5" s="4">
        <v>3</v>
      </c>
      <c r="E5" s="4"/>
      <c r="F5" s="4">
        <v>1.2</v>
      </c>
      <c r="G5" s="4"/>
      <c r="H5" s="4">
        <v>9.1999999999999993</v>
      </c>
    </row>
    <row r="6" spans="1:17" ht="12.75" customHeight="1">
      <c r="A6" s="4" t="s">
        <v>391</v>
      </c>
      <c r="B6" s="4">
        <v>6</v>
      </c>
      <c r="C6" s="4">
        <v>4</v>
      </c>
      <c r="D6" s="4">
        <v>2</v>
      </c>
      <c r="E6" s="4"/>
      <c r="F6" s="4">
        <v>2.62</v>
      </c>
      <c r="G6" s="4">
        <v>0.96</v>
      </c>
      <c r="H6" s="4">
        <v>15.58</v>
      </c>
    </row>
    <row r="7" spans="1:17" ht="12.75" customHeight="1">
      <c r="A7" s="4" t="s">
        <v>392</v>
      </c>
      <c r="B7" s="4">
        <v>7</v>
      </c>
      <c r="C7" s="4">
        <v>9</v>
      </c>
      <c r="D7" s="4">
        <v>4</v>
      </c>
      <c r="E7" s="4">
        <v>1</v>
      </c>
      <c r="F7" s="4">
        <v>0.25</v>
      </c>
      <c r="G7" s="4">
        <v>1.25</v>
      </c>
      <c r="H7" s="4">
        <v>22.5</v>
      </c>
    </row>
    <row r="8" spans="1:17" ht="12.75" customHeight="1">
      <c r="A8" s="4" t="s">
        <v>452</v>
      </c>
      <c r="B8" s="4">
        <v>1</v>
      </c>
      <c r="C8" s="4"/>
      <c r="D8" s="4"/>
      <c r="E8" s="4"/>
      <c r="F8" s="4"/>
      <c r="G8" s="4"/>
      <c r="H8" s="4">
        <v>1</v>
      </c>
    </row>
    <row r="9" spans="1:17" ht="12.75" customHeight="1">
      <c r="A9" s="4" t="s">
        <v>394</v>
      </c>
      <c r="B9" s="4">
        <v>24</v>
      </c>
      <c r="C9" s="4">
        <v>18</v>
      </c>
      <c r="D9" s="4">
        <v>14</v>
      </c>
      <c r="E9" s="4"/>
      <c r="F9" s="4">
        <v>7</v>
      </c>
      <c r="G9" s="4">
        <v>4</v>
      </c>
      <c r="H9" s="4">
        <v>67</v>
      </c>
    </row>
    <row r="10" spans="1:17" ht="12.75" customHeight="1">
      <c r="A10" s="4" t="s">
        <v>453</v>
      </c>
      <c r="B10" s="4">
        <v>3</v>
      </c>
      <c r="C10" s="4">
        <v>2</v>
      </c>
      <c r="D10" s="4">
        <v>2</v>
      </c>
      <c r="E10" s="4">
        <v>1</v>
      </c>
      <c r="F10" s="4">
        <v>2</v>
      </c>
      <c r="G10" s="4">
        <v>0.7</v>
      </c>
      <c r="H10" s="4">
        <v>10.7</v>
      </c>
    </row>
    <row r="11" spans="1:17" ht="12.75" customHeight="1">
      <c r="A11" s="4" t="s">
        <v>454</v>
      </c>
      <c r="B11" s="4">
        <v>5</v>
      </c>
      <c r="C11" s="4"/>
      <c r="D11" s="4">
        <v>2</v>
      </c>
      <c r="E11" s="4"/>
      <c r="F11" s="4">
        <v>4.3099999999999996</v>
      </c>
      <c r="G11" s="4"/>
      <c r="H11" s="4">
        <v>11.31</v>
      </c>
    </row>
    <row r="12" spans="1:17" ht="12.75" customHeight="1">
      <c r="A12" s="4" t="s">
        <v>457</v>
      </c>
      <c r="B12" s="4">
        <v>1</v>
      </c>
      <c r="C12" s="4"/>
      <c r="D12" s="4"/>
      <c r="E12" s="4"/>
      <c r="F12" s="4">
        <v>2</v>
      </c>
      <c r="G12" s="4"/>
      <c r="H12" s="4">
        <v>3</v>
      </c>
    </row>
    <row r="13" spans="1:17" ht="12.75" customHeight="1">
      <c r="A13" s="4" t="s">
        <v>396</v>
      </c>
      <c r="B13" s="4">
        <v>20</v>
      </c>
      <c r="C13" s="4">
        <v>17</v>
      </c>
      <c r="D13" s="4">
        <v>5</v>
      </c>
      <c r="E13" s="4">
        <v>8</v>
      </c>
      <c r="F13" s="4">
        <v>19.2</v>
      </c>
      <c r="G13" s="4"/>
      <c r="H13" s="4">
        <v>69.2</v>
      </c>
    </row>
    <row r="14" spans="1:17" ht="12.75" customHeight="1">
      <c r="A14" s="4" t="s">
        <v>458</v>
      </c>
      <c r="B14" s="4">
        <v>1</v>
      </c>
      <c r="C14" s="4"/>
      <c r="D14" s="4">
        <v>1</v>
      </c>
      <c r="E14" s="4"/>
      <c r="F14" s="4">
        <v>0.6</v>
      </c>
      <c r="G14" s="4">
        <v>0.4</v>
      </c>
      <c r="H14" s="4">
        <v>3</v>
      </c>
    </row>
    <row r="15" spans="1:17" ht="12.75" customHeight="1">
      <c r="A15" s="4" t="s">
        <v>398</v>
      </c>
      <c r="B15" s="4">
        <v>8</v>
      </c>
      <c r="C15" s="4">
        <v>2</v>
      </c>
      <c r="D15" s="4">
        <v>6</v>
      </c>
      <c r="E15" s="4"/>
      <c r="F15" s="4">
        <v>6</v>
      </c>
      <c r="G15" s="4"/>
      <c r="H15" s="4">
        <v>22</v>
      </c>
    </row>
    <row r="16" spans="1:17" ht="12.75" customHeight="1">
      <c r="A16" s="4" t="s">
        <v>170</v>
      </c>
      <c r="B16" s="4">
        <v>4</v>
      </c>
      <c r="C16" s="4">
        <v>2</v>
      </c>
      <c r="D16" s="4">
        <v>2</v>
      </c>
      <c r="E16" s="4"/>
      <c r="F16" s="4">
        <v>4.5999999999999996</v>
      </c>
      <c r="G16" s="4"/>
      <c r="H16" s="4">
        <v>12.6</v>
      </c>
    </row>
    <row r="17" spans="1:8" ht="12.75" customHeight="1">
      <c r="A17" s="4" t="s">
        <v>463</v>
      </c>
      <c r="B17" s="4"/>
      <c r="C17" s="4"/>
      <c r="D17" s="4"/>
      <c r="E17" s="4"/>
      <c r="F17" s="4">
        <v>2.2799999999999998</v>
      </c>
      <c r="G17" s="4"/>
      <c r="H17" s="4">
        <v>2.2799999999999998</v>
      </c>
    </row>
    <row r="18" spans="1:8" ht="12.75" customHeight="1">
      <c r="A18" s="4" t="s">
        <v>465</v>
      </c>
      <c r="B18" s="4">
        <v>1</v>
      </c>
      <c r="C18" s="4">
        <v>1</v>
      </c>
      <c r="D18" s="4">
        <v>3</v>
      </c>
      <c r="E18" s="4">
        <v>1</v>
      </c>
      <c r="F18" s="4">
        <v>1</v>
      </c>
      <c r="G18" s="4">
        <v>0.25</v>
      </c>
      <c r="H18" s="4">
        <v>7.25</v>
      </c>
    </row>
    <row r="19" spans="1:8" ht="12.75" customHeight="1">
      <c r="A19" s="4" t="s">
        <v>400</v>
      </c>
      <c r="B19" s="4">
        <v>6</v>
      </c>
      <c r="C19" s="4">
        <v>4</v>
      </c>
      <c r="D19" s="4">
        <v>2</v>
      </c>
      <c r="E19" s="4"/>
      <c r="F19" s="4">
        <v>4.7</v>
      </c>
      <c r="G19" s="4">
        <v>0.94</v>
      </c>
      <c r="H19" s="4">
        <v>17.64</v>
      </c>
    </row>
    <row r="20" spans="1:8" ht="12.75" customHeight="1">
      <c r="A20" s="4" t="s">
        <v>401</v>
      </c>
      <c r="B20" s="4">
        <v>6</v>
      </c>
      <c r="C20" s="4">
        <v>2</v>
      </c>
      <c r="D20" s="4">
        <v>4</v>
      </c>
      <c r="E20" s="4">
        <v>1</v>
      </c>
      <c r="F20" s="4">
        <v>5.5</v>
      </c>
      <c r="G20" s="4"/>
      <c r="H20" s="4">
        <v>18.5</v>
      </c>
    </row>
    <row r="21" spans="1:8" ht="12.75" customHeight="1">
      <c r="A21" s="4" t="s">
        <v>402</v>
      </c>
      <c r="B21" s="4">
        <v>18</v>
      </c>
      <c r="C21" s="4">
        <v>11</v>
      </c>
      <c r="D21" s="4">
        <v>13</v>
      </c>
      <c r="E21" s="4">
        <v>2</v>
      </c>
      <c r="F21" s="4">
        <v>6.5</v>
      </c>
      <c r="G21" s="4"/>
      <c r="H21" s="4">
        <v>50.5</v>
      </c>
    </row>
    <row r="22" spans="1:8" ht="12.75" customHeight="1">
      <c r="A22" s="4" t="s">
        <v>193</v>
      </c>
      <c r="B22" s="4">
        <v>6</v>
      </c>
      <c r="C22" s="4">
        <v>9</v>
      </c>
      <c r="D22" s="4">
        <v>1</v>
      </c>
      <c r="E22" s="4"/>
      <c r="F22" s="4">
        <v>7</v>
      </c>
      <c r="G22" s="4">
        <v>0.11</v>
      </c>
      <c r="H22" s="4">
        <v>23.11</v>
      </c>
    </row>
    <row r="23" spans="1:8" ht="12.75" customHeight="1">
      <c r="A23" s="4" t="s">
        <v>403</v>
      </c>
      <c r="B23" s="4">
        <v>17</v>
      </c>
      <c r="C23" s="4">
        <v>10</v>
      </c>
      <c r="D23" s="4">
        <v>6</v>
      </c>
      <c r="E23" s="4">
        <v>2</v>
      </c>
      <c r="F23" s="4">
        <v>3.78</v>
      </c>
      <c r="G23" s="4">
        <v>0.8</v>
      </c>
      <c r="H23" s="4">
        <v>39.58</v>
      </c>
    </row>
    <row r="24" spans="1:8" ht="12.75" customHeight="1">
      <c r="A24" s="4" t="s">
        <v>311</v>
      </c>
      <c r="B24" s="4">
        <v>1</v>
      </c>
      <c r="C24" s="4"/>
      <c r="D24" s="4">
        <v>1</v>
      </c>
      <c r="E24" s="4"/>
      <c r="F24" s="4">
        <v>5.07</v>
      </c>
      <c r="G24" s="4"/>
      <c r="H24" s="4">
        <v>7.07</v>
      </c>
    </row>
    <row r="25" spans="1:8" ht="12.75" customHeight="1">
      <c r="A25" s="4" t="s">
        <v>312</v>
      </c>
      <c r="B25" s="4">
        <v>8</v>
      </c>
      <c r="C25" s="4">
        <v>2</v>
      </c>
      <c r="D25" s="4">
        <v>6</v>
      </c>
      <c r="E25" s="4">
        <v>1</v>
      </c>
      <c r="F25" s="4">
        <v>13.2</v>
      </c>
      <c r="G25" s="4">
        <v>0.85</v>
      </c>
      <c r="H25" s="4">
        <v>31.05</v>
      </c>
    </row>
    <row r="26" spans="1:8" ht="12.75" customHeight="1">
      <c r="A26" s="4" t="s">
        <v>194</v>
      </c>
      <c r="B26" s="4">
        <v>5</v>
      </c>
      <c r="C26" s="4">
        <v>2</v>
      </c>
      <c r="D26" s="4">
        <v>2</v>
      </c>
      <c r="E26" s="4">
        <v>3</v>
      </c>
      <c r="F26" s="4">
        <v>6.15</v>
      </c>
      <c r="G26" s="4">
        <v>0.3</v>
      </c>
      <c r="H26" s="4">
        <v>18.45</v>
      </c>
    </row>
    <row r="27" spans="1:8" ht="12.75" customHeight="1">
      <c r="A27" s="4" t="s">
        <v>405</v>
      </c>
      <c r="B27" s="4">
        <v>3</v>
      </c>
      <c r="C27" s="4">
        <v>3</v>
      </c>
      <c r="D27" s="4">
        <v>2</v>
      </c>
      <c r="E27" s="4"/>
      <c r="F27" s="4">
        <v>3.8</v>
      </c>
      <c r="G27" s="4"/>
      <c r="H27" s="4">
        <v>11.8</v>
      </c>
    </row>
    <row r="28" spans="1:8" ht="12.75" customHeight="1">
      <c r="A28" s="4" t="s">
        <v>313</v>
      </c>
      <c r="B28" s="4">
        <v>5</v>
      </c>
      <c r="C28" s="4">
        <v>2</v>
      </c>
      <c r="D28" s="4">
        <v>6</v>
      </c>
      <c r="E28" s="4"/>
      <c r="F28" s="4">
        <v>6.16</v>
      </c>
      <c r="G28" s="4"/>
      <c r="H28" s="4">
        <v>19.16</v>
      </c>
    </row>
    <row r="29" spans="1:8" ht="12.75" customHeight="1">
      <c r="A29" s="4" t="s">
        <v>471</v>
      </c>
      <c r="B29" s="4">
        <v>1</v>
      </c>
      <c r="C29" s="4"/>
      <c r="D29" s="4"/>
      <c r="E29" s="4"/>
      <c r="F29" s="4">
        <v>2.08</v>
      </c>
      <c r="G29" s="4">
        <v>0.28000000000000003</v>
      </c>
      <c r="H29" s="4">
        <v>3.36</v>
      </c>
    </row>
    <row r="30" spans="1:8" s="122" customFormat="1" ht="12.75" customHeight="1">
      <c r="A30" s="4" t="s">
        <v>472</v>
      </c>
      <c r="B30" s="4">
        <v>5</v>
      </c>
      <c r="C30" s="4">
        <v>5</v>
      </c>
      <c r="D30" s="4"/>
      <c r="E30" s="4"/>
      <c r="F30" s="4">
        <v>6.51</v>
      </c>
      <c r="G30" s="4">
        <v>0.9</v>
      </c>
      <c r="H30" s="4">
        <v>17.41</v>
      </c>
    </row>
    <row r="31" spans="1:8" ht="12.75" customHeight="1">
      <c r="A31" s="4" t="s">
        <v>484</v>
      </c>
      <c r="B31" s="4">
        <v>1</v>
      </c>
      <c r="C31" s="4"/>
      <c r="D31" s="4"/>
      <c r="E31" s="4">
        <v>1</v>
      </c>
      <c r="F31" s="4">
        <v>7.7</v>
      </c>
      <c r="G31" s="4"/>
      <c r="H31" s="4">
        <v>9.6999999999999993</v>
      </c>
    </row>
    <row r="32" spans="1:8" ht="12.75" customHeight="1">
      <c r="A32" s="4" t="s">
        <v>406</v>
      </c>
      <c r="B32" s="4">
        <v>18</v>
      </c>
      <c r="C32" s="4">
        <v>16</v>
      </c>
      <c r="D32" s="4">
        <v>9</v>
      </c>
      <c r="E32" s="4">
        <v>3</v>
      </c>
      <c r="F32" s="4">
        <v>4.7</v>
      </c>
      <c r="G32" s="4">
        <v>3.76</v>
      </c>
      <c r="H32" s="4">
        <v>54.46</v>
      </c>
    </row>
    <row r="33" spans="1:8" ht="12.75" customHeight="1">
      <c r="A33" s="4" t="s">
        <v>152</v>
      </c>
      <c r="B33" s="4">
        <v>1</v>
      </c>
      <c r="C33" s="4">
        <v>1</v>
      </c>
      <c r="D33" s="4">
        <v>3</v>
      </c>
      <c r="E33" s="4"/>
      <c r="F33" s="4"/>
      <c r="G33" s="4"/>
      <c r="H33" s="4">
        <v>5</v>
      </c>
    </row>
    <row r="34" spans="1:8" ht="12.75" customHeight="1">
      <c r="A34" s="4" t="s">
        <v>407</v>
      </c>
      <c r="B34" s="4">
        <v>16</v>
      </c>
      <c r="C34" s="4">
        <v>4</v>
      </c>
      <c r="D34" s="4">
        <v>3</v>
      </c>
      <c r="E34" s="4">
        <v>7</v>
      </c>
      <c r="F34" s="4">
        <v>19.850000000000001</v>
      </c>
      <c r="G34" s="4"/>
      <c r="H34" s="4">
        <v>49.85</v>
      </c>
    </row>
    <row r="35" spans="1:8" ht="12.75" customHeight="1">
      <c r="A35" s="4" t="s">
        <v>157</v>
      </c>
      <c r="B35" s="4">
        <v>2</v>
      </c>
      <c r="C35" s="4">
        <v>2</v>
      </c>
      <c r="D35" s="4"/>
      <c r="E35" s="4">
        <v>1</v>
      </c>
      <c r="F35" s="4">
        <v>4.62</v>
      </c>
      <c r="G35" s="4"/>
      <c r="H35" s="4">
        <v>9.6199999999999992</v>
      </c>
    </row>
    <row r="36" spans="1:8" ht="12.75" customHeight="1">
      <c r="A36" s="4" t="s">
        <v>488</v>
      </c>
      <c r="B36" s="4">
        <v>3</v>
      </c>
      <c r="C36" s="4">
        <v>4</v>
      </c>
      <c r="D36" s="4"/>
      <c r="E36" s="4">
        <v>1</v>
      </c>
      <c r="F36" s="4">
        <v>3.5</v>
      </c>
      <c r="G36" s="4"/>
      <c r="H36" s="4">
        <v>11.5</v>
      </c>
    </row>
    <row r="37" spans="1:8" ht="12.75" customHeight="1">
      <c r="A37" s="4" t="s">
        <v>489</v>
      </c>
      <c r="B37" s="4">
        <v>8</v>
      </c>
      <c r="C37" s="4">
        <v>3</v>
      </c>
      <c r="D37" s="4"/>
      <c r="E37" s="4">
        <v>1</v>
      </c>
      <c r="F37" s="4">
        <v>1.71</v>
      </c>
      <c r="G37" s="4">
        <v>0.71</v>
      </c>
      <c r="H37" s="4">
        <v>14.42</v>
      </c>
    </row>
    <row r="38" spans="1:8" ht="12.75" customHeight="1">
      <c r="A38" s="4" t="s">
        <v>171</v>
      </c>
      <c r="B38" s="4">
        <v>1</v>
      </c>
      <c r="C38" s="4"/>
      <c r="D38" s="4"/>
      <c r="E38" s="4"/>
      <c r="F38" s="4"/>
      <c r="G38" s="4"/>
      <c r="H38" s="4">
        <v>1</v>
      </c>
    </row>
    <row r="39" spans="1:8" ht="12.75" customHeight="1">
      <c r="A39" s="4" t="s">
        <v>492</v>
      </c>
      <c r="B39" s="4">
        <v>1</v>
      </c>
      <c r="C39" s="4">
        <v>1</v>
      </c>
      <c r="D39" s="4">
        <v>1</v>
      </c>
      <c r="E39" s="4"/>
      <c r="F39" s="4"/>
      <c r="G39" s="4"/>
      <c r="H39" s="4">
        <v>3</v>
      </c>
    </row>
    <row r="40" spans="1:8" ht="12.75" customHeight="1">
      <c r="A40" s="4" t="s">
        <v>493</v>
      </c>
      <c r="B40" s="4"/>
      <c r="C40" s="4"/>
      <c r="D40" s="4"/>
      <c r="E40" s="4"/>
      <c r="F40" s="4">
        <v>0.9</v>
      </c>
      <c r="G40" s="4"/>
      <c r="H40" s="4">
        <v>0.9</v>
      </c>
    </row>
    <row r="41" spans="1:8" ht="12.75" customHeight="1">
      <c r="A41" s="4" t="s">
        <v>409</v>
      </c>
      <c r="B41" s="4"/>
      <c r="C41" s="4">
        <v>3</v>
      </c>
      <c r="D41" s="4">
        <v>2</v>
      </c>
      <c r="E41" s="4">
        <v>2</v>
      </c>
      <c r="F41" s="4">
        <v>8.51</v>
      </c>
      <c r="G41" s="4"/>
      <c r="H41" s="4">
        <v>15.51</v>
      </c>
    </row>
    <row r="42" spans="1:8" ht="12.75" customHeight="1">
      <c r="A42" s="4" t="s">
        <v>525</v>
      </c>
      <c r="B42" s="4">
        <v>9</v>
      </c>
      <c r="C42" s="4">
        <v>20</v>
      </c>
      <c r="D42" s="4"/>
      <c r="E42" s="4">
        <v>2</v>
      </c>
      <c r="F42" s="4">
        <v>9.5</v>
      </c>
      <c r="G42" s="4"/>
      <c r="H42" s="4">
        <v>40.5</v>
      </c>
    </row>
    <row r="43" spans="1:8" ht="12.75" customHeight="1">
      <c r="A43" s="4" t="s">
        <v>411</v>
      </c>
      <c r="B43" s="4">
        <v>7</v>
      </c>
      <c r="C43" s="4">
        <v>6</v>
      </c>
      <c r="D43" s="4">
        <v>10</v>
      </c>
      <c r="E43" s="4">
        <v>2</v>
      </c>
      <c r="F43" s="4">
        <v>7.18</v>
      </c>
      <c r="G43" s="4"/>
      <c r="H43" s="4">
        <v>32.18</v>
      </c>
    </row>
    <row r="44" spans="1:8" ht="12.75" customHeight="1">
      <c r="A44" s="4" t="s">
        <v>412</v>
      </c>
      <c r="B44" s="4">
        <v>16</v>
      </c>
      <c r="C44" s="4">
        <v>10</v>
      </c>
      <c r="D44" s="4">
        <v>4</v>
      </c>
      <c r="E44" s="4"/>
      <c r="F44" s="4">
        <v>18.46</v>
      </c>
      <c r="G44" s="4">
        <v>0.18</v>
      </c>
      <c r="H44" s="4">
        <v>48.64</v>
      </c>
    </row>
    <row r="45" spans="1:8" ht="12.75" customHeight="1">
      <c r="A45" s="4" t="s">
        <v>414</v>
      </c>
      <c r="B45" s="4">
        <v>7</v>
      </c>
      <c r="C45" s="4">
        <v>5</v>
      </c>
      <c r="D45" s="4">
        <v>3</v>
      </c>
      <c r="E45" s="4">
        <v>11</v>
      </c>
      <c r="F45" s="4">
        <v>14.13</v>
      </c>
      <c r="G45" s="4"/>
      <c r="H45" s="4">
        <v>40.130000000000003</v>
      </c>
    </row>
    <row r="46" spans="1:8" ht="12.75" customHeight="1">
      <c r="A46" s="4" t="s">
        <v>496</v>
      </c>
      <c r="B46" s="4">
        <v>2</v>
      </c>
      <c r="C46" s="4">
        <v>2</v>
      </c>
      <c r="D46" s="4">
        <v>3</v>
      </c>
      <c r="E46" s="4">
        <v>1</v>
      </c>
      <c r="F46" s="4"/>
      <c r="G46" s="4"/>
      <c r="H46" s="4">
        <v>8</v>
      </c>
    </row>
    <row r="47" spans="1:8" ht="12.75" customHeight="1">
      <c r="A47" s="4" t="s">
        <v>499</v>
      </c>
      <c r="B47" s="4">
        <v>1</v>
      </c>
      <c r="C47" s="4">
        <v>2</v>
      </c>
      <c r="D47" s="4"/>
      <c r="E47" s="4"/>
      <c r="F47" s="4">
        <v>3.76</v>
      </c>
      <c r="G47" s="4"/>
      <c r="H47" s="4">
        <v>6.76</v>
      </c>
    </row>
    <row r="48" spans="1:8" ht="12.75" customHeight="1">
      <c r="A48" s="4" t="s">
        <v>416</v>
      </c>
      <c r="B48" s="4">
        <v>3</v>
      </c>
      <c r="C48" s="4">
        <v>1</v>
      </c>
      <c r="D48" s="4"/>
      <c r="E48" s="4"/>
      <c r="F48" s="4">
        <v>3.1</v>
      </c>
      <c r="G48" s="4">
        <v>0.5</v>
      </c>
      <c r="H48" s="4">
        <v>7.6</v>
      </c>
    </row>
    <row r="49" spans="1:8" ht="12.75" customHeight="1">
      <c r="A49" s="4" t="s">
        <v>417</v>
      </c>
      <c r="B49" s="4">
        <v>10</v>
      </c>
      <c r="C49" s="4">
        <v>4</v>
      </c>
      <c r="D49" s="4">
        <v>4</v>
      </c>
      <c r="E49" s="4">
        <v>1</v>
      </c>
      <c r="F49" s="4">
        <v>11.93</v>
      </c>
      <c r="G49" s="4"/>
      <c r="H49" s="4">
        <v>30.93</v>
      </c>
    </row>
    <row r="50" spans="1:8" ht="12.75" customHeight="1">
      <c r="A50" s="4" t="s">
        <v>201</v>
      </c>
      <c r="B50" s="4">
        <v>11</v>
      </c>
      <c r="C50" s="4">
        <v>5</v>
      </c>
      <c r="D50" s="4">
        <v>9</v>
      </c>
      <c r="E50" s="4"/>
      <c r="F50" s="4">
        <v>11.74</v>
      </c>
      <c r="G50" s="4">
        <v>2.2999999999999998</v>
      </c>
      <c r="H50" s="4">
        <v>39.04</v>
      </c>
    </row>
    <row r="51" spans="1:8" ht="12.75" customHeight="1">
      <c r="A51" s="4" t="s">
        <v>501</v>
      </c>
      <c r="B51" s="4">
        <v>1</v>
      </c>
      <c r="C51" s="4"/>
      <c r="D51" s="4">
        <v>1</v>
      </c>
      <c r="E51" s="4"/>
      <c r="F51" s="4">
        <v>1.86</v>
      </c>
      <c r="G51" s="4">
        <v>0.08</v>
      </c>
      <c r="H51" s="4">
        <v>3.94</v>
      </c>
    </row>
    <row r="52" spans="1:8" s="26" customFormat="1" ht="12.75" customHeight="1">
      <c r="A52" s="4" t="s">
        <v>420</v>
      </c>
      <c r="B52" s="4">
        <v>11</v>
      </c>
      <c r="C52" s="4">
        <v>17</v>
      </c>
      <c r="D52" s="4">
        <v>16</v>
      </c>
      <c r="E52" s="4">
        <v>4</v>
      </c>
      <c r="F52" s="4">
        <v>11.81</v>
      </c>
      <c r="G52" s="4"/>
      <c r="H52" s="4">
        <v>59.81</v>
      </c>
    </row>
    <row r="53" spans="1:8" ht="12.75" customHeight="1">
      <c r="A53" s="4" t="s">
        <v>421</v>
      </c>
      <c r="B53" s="4">
        <v>8</v>
      </c>
      <c r="C53" s="4">
        <v>4</v>
      </c>
      <c r="D53" s="4">
        <v>3</v>
      </c>
      <c r="E53" s="4">
        <v>1</v>
      </c>
      <c r="F53" s="4">
        <v>6.11</v>
      </c>
      <c r="G53" s="4">
        <v>1</v>
      </c>
      <c r="H53" s="4">
        <v>23.11</v>
      </c>
    </row>
    <row r="54" spans="1:8" ht="12.75" customHeight="1">
      <c r="A54" s="4" t="s">
        <v>502</v>
      </c>
      <c r="B54" s="4">
        <v>1</v>
      </c>
      <c r="C54" s="4"/>
      <c r="D54" s="4"/>
      <c r="E54" s="4"/>
      <c r="F54" s="4">
        <v>2.36</v>
      </c>
      <c r="G54" s="4">
        <v>0.2</v>
      </c>
      <c r="H54" s="4">
        <v>3.56</v>
      </c>
    </row>
    <row r="55" spans="1:8" ht="12.75" customHeight="1">
      <c r="A55" s="4" t="s">
        <v>422</v>
      </c>
      <c r="B55" s="4">
        <v>9</v>
      </c>
      <c r="C55" s="4">
        <v>8</v>
      </c>
      <c r="D55" s="4"/>
      <c r="E55" s="4">
        <v>1</v>
      </c>
      <c r="F55" s="4">
        <v>4.13</v>
      </c>
      <c r="G55" s="4"/>
      <c r="H55" s="4">
        <v>22.13</v>
      </c>
    </row>
    <row r="56" spans="1:8" ht="12.75" customHeight="1">
      <c r="A56" s="4" t="s">
        <v>504</v>
      </c>
      <c r="B56" s="4">
        <v>2</v>
      </c>
      <c r="C56" s="4">
        <v>2</v>
      </c>
      <c r="D56" s="4"/>
      <c r="E56" s="4"/>
      <c r="F56" s="4">
        <v>4.25</v>
      </c>
      <c r="G56" s="4"/>
      <c r="H56" s="4">
        <v>8.25</v>
      </c>
    </row>
    <row r="57" spans="1:8" ht="12.75" customHeight="1">
      <c r="A57" s="4" t="s">
        <v>423</v>
      </c>
      <c r="B57" s="4">
        <v>14</v>
      </c>
      <c r="C57" s="4">
        <v>18</v>
      </c>
      <c r="D57" s="4">
        <v>12</v>
      </c>
      <c r="E57" s="4">
        <v>2</v>
      </c>
      <c r="F57" s="4">
        <v>11.47</v>
      </c>
      <c r="G57" s="4"/>
      <c r="H57" s="4">
        <v>57.47</v>
      </c>
    </row>
    <row r="58" spans="1:8" ht="13.5" customHeight="1">
      <c r="A58" s="26"/>
      <c r="B58"/>
      <c r="C58"/>
      <c r="D58"/>
      <c r="E58"/>
      <c r="F58"/>
      <c r="G58"/>
      <c r="H58" s="172"/>
    </row>
    <row r="59" spans="1:8" ht="13.5" customHeight="1">
      <c r="A59" s="26"/>
      <c r="B59"/>
      <c r="C59"/>
      <c r="D59"/>
      <c r="E59"/>
      <c r="F59"/>
      <c r="G59"/>
      <c r="H59" s="172"/>
    </row>
    <row r="60" spans="1:8" ht="13.5" customHeight="1">
      <c r="A60" s="26"/>
      <c r="B60"/>
      <c r="C60"/>
      <c r="D60"/>
      <c r="E60"/>
      <c r="F60"/>
      <c r="G60"/>
      <c r="H60" s="172"/>
    </row>
    <row r="61" spans="1:8" ht="13.5" customHeight="1">
      <c r="A61" s="26"/>
      <c r="B61"/>
      <c r="C61"/>
      <c r="D61"/>
      <c r="E61"/>
      <c r="F61"/>
      <c r="G61"/>
      <c r="H61" s="172"/>
    </row>
    <row r="62" spans="1:8" ht="13.5" customHeight="1">
      <c r="A62" s="26"/>
      <c r="B62"/>
      <c r="C62"/>
      <c r="D62"/>
      <c r="E62"/>
      <c r="F62"/>
      <c r="G62"/>
      <c r="H62" s="172"/>
    </row>
    <row r="63" spans="1:8" ht="13.5" customHeight="1">
      <c r="A63" s="26"/>
      <c r="B63"/>
      <c r="C63"/>
      <c r="D63"/>
      <c r="E63"/>
      <c r="F63"/>
      <c r="G63"/>
      <c r="H63" s="172"/>
    </row>
    <row r="64" spans="1:8" ht="13.5" customHeight="1">
      <c r="A64" s="26"/>
      <c r="B64"/>
      <c r="C64"/>
      <c r="D64"/>
      <c r="E64"/>
      <c r="F64"/>
      <c r="G64"/>
      <c r="H64" s="172"/>
    </row>
    <row r="65" spans="2:8" ht="13.5" customHeight="1">
      <c r="B65"/>
      <c r="C65"/>
      <c r="D65"/>
      <c r="E65"/>
      <c r="F65"/>
      <c r="G65"/>
      <c r="H65" s="172"/>
    </row>
    <row r="66" spans="2:8" ht="13.5" customHeight="1">
      <c r="B66"/>
      <c r="C66"/>
      <c r="D66"/>
      <c r="E66"/>
      <c r="F66"/>
      <c r="G66"/>
      <c r="H66" s="172"/>
    </row>
    <row r="67" spans="2:8" ht="13.5" customHeight="1">
      <c r="B67"/>
      <c r="C67"/>
      <c r="D67"/>
      <c r="E67"/>
      <c r="F67"/>
      <c r="G67"/>
      <c r="H67" s="172"/>
    </row>
    <row r="68" spans="2:8" ht="13.5" customHeight="1">
      <c r="B68"/>
      <c r="C68"/>
      <c r="D68"/>
      <c r="E68"/>
      <c r="F68"/>
      <c r="G68"/>
      <c r="H68" s="172"/>
    </row>
    <row r="69" spans="2:8" ht="13.5" customHeight="1">
      <c r="B69"/>
      <c r="C69"/>
      <c r="D69"/>
      <c r="E69"/>
      <c r="F69"/>
      <c r="G69"/>
      <c r="H69" s="172"/>
    </row>
    <row r="70" spans="2:8" ht="13.5" customHeight="1">
      <c r="B70"/>
      <c r="C70"/>
      <c r="D70"/>
      <c r="E70"/>
      <c r="F70"/>
      <c r="G70"/>
      <c r="H70" s="172"/>
    </row>
    <row r="71" spans="2:8" ht="13.5" customHeight="1">
      <c r="B71"/>
      <c r="C71"/>
      <c r="D71"/>
      <c r="E71"/>
      <c r="F71"/>
      <c r="G71"/>
      <c r="H71" s="172"/>
    </row>
    <row r="72" spans="2:8" ht="13.5" customHeight="1">
      <c r="B72"/>
      <c r="C72"/>
      <c r="D72"/>
      <c r="E72"/>
      <c r="F72"/>
      <c r="G72"/>
      <c r="H72" s="172"/>
    </row>
    <row r="73" spans="2:8" ht="13.5" customHeight="1">
      <c r="B73"/>
      <c r="C73"/>
      <c r="D73"/>
      <c r="E73"/>
      <c r="F73"/>
      <c r="G73"/>
      <c r="H73" s="172"/>
    </row>
    <row r="74" spans="2:8" ht="12.75" customHeight="1">
      <c r="B74"/>
      <c r="C74"/>
      <c r="D74"/>
      <c r="E74"/>
      <c r="F74"/>
      <c r="G74"/>
      <c r="H74" s="172"/>
    </row>
    <row r="75" spans="2:8" ht="12.75" customHeight="1">
      <c r="B75"/>
      <c r="C75"/>
      <c r="D75"/>
      <c r="E75"/>
      <c r="F75"/>
      <c r="G75"/>
      <c r="H75" s="172"/>
    </row>
    <row r="76" spans="2:8" ht="12.75" customHeight="1">
      <c r="B76"/>
      <c r="C76"/>
      <c r="D76"/>
      <c r="E76"/>
      <c r="F76"/>
      <c r="G76"/>
      <c r="H76" s="172"/>
    </row>
    <row r="77" spans="2:8" ht="12.75" customHeight="1">
      <c r="B77"/>
      <c r="C77"/>
      <c r="D77"/>
      <c r="E77"/>
      <c r="F77"/>
      <c r="G77"/>
      <c r="H77" s="172"/>
    </row>
    <row r="78" spans="2:8" ht="12.75" customHeight="1">
      <c r="B78"/>
      <c r="C78"/>
      <c r="D78"/>
      <c r="E78"/>
      <c r="F78"/>
      <c r="G78"/>
      <c r="H78" s="172"/>
    </row>
    <row r="79" spans="2:8" ht="12.75" customHeight="1">
      <c r="B79"/>
      <c r="C79"/>
      <c r="D79"/>
      <c r="E79"/>
      <c r="F79"/>
      <c r="G79"/>
    </row>
    <row r="80" spans="2:8" ht="12.75" customHeight="1">
      <c r="B80"/>
      <c r="C80"/>
      <c r="D80"/>
      <c r="E80"/>
      <c r="F80"/>
      <c r="G80"/>
    </row>
    <row r="81" spans="2:7" ht="12.75" customHeight="1">
      <c r="B81"/>
      <c r="C81"/>
      <c r="D81"/>
      <c r="E81"/>
      <c r="F81"/>
      <c r="G81"/>
    </row>
    <row r="82" spans="2:7" ht="12.75" customHeight="1">
      <c r="B82"/>
      <c r="C82"/>
      <c r="D82"/>
      <c r="E82"/>
      <c r="F82"/>
      <c r="G82"/>
    </row>
    <row r="83" spans="2:7" ht="12.75" customHeight="1">
      <c r="B83"/>
      <c r="C83"/>
      <c r="D83"/>
      <c r="E83"/>
      <c r="F83"/>
      <c r="G83"/>
    </row>
    <row r="84" spans="2:7" ht="12.75" customHeight="1">
      <c r="B84"/>
      <c r="C84"/>
      <c r="D84"/>
      <c r="E84"/>
      <c r="F84"/>
      <c r="G84"/>
    </row>
    <row r="85" spans="2:7" ht="12.75" customHeight="1">
      <c r="B85"/>
      <c r="C85"/>
      <c r="D85"/>
      <c r="E85"/>
      <c r="F85"/>
      <c r="G85"/>
    </row>
    <row r="86" spans="2:7" ht="12.75" customHeight="1">
      <c r="B86"/>
      <c r="C86"/>
      <c r="D86"/>
      <c r="E86"/>
      <c r="F86"/>
      <c r="G86"/>
    </row>
    <row r="87" spans="2:7" ht="12.75" customHeight="1">
      <c r="B87"/>
      <c r="C87"/>
      <c r="D87"/>
      <c r="E87"/>
      <c r="F87"/>
      <c r="G87"/>
    </row>
    <row r="88" spans="2:7" ht="12.75" customHeight="1">
      <c r="B88"/>
      <c r="C88"/>
      <c r="D88"/>
      <c r="E88"/>
      <c r="F88"/>
      <c r="G88"/>
    </row>
    <row r="89" spans="2:7" ht="12.75" customHeight="1">
      <c r="B89"/>
      <c r="C89"/>
      <c r="D89"/>
      <c r="E89"/>
      <c r="F89"/>
      <c r="G89"/>
    </row>
    <row r="90" spans="2:7" ht="12.75" customHeight="1">
      <c r="B90"/>
      <c r="C90"/>
      <c r="D90"/>
      <c r="E90"/>
      <c r="F90"/>
      <c r="G90"/>
    </row>
    <row r="91" spans="2:7" ht="12.75" customHeight="1">
      <c r="B91"/>
      <c r="C91"/>
      <c r="D91"/>
      <c r="E91"/>
      <c r="F91"/>
      <c r="G91"/>
    </row>
    <row r="92" spans="2:7" ht="12.75" customHeight="1">
      <c r="B92"/>
      <c r="C92"/>
      <c r="D92"/>
      <c r="E92"/>
      <c r="F92"/>
      <c r="G92"/>
    </row>
    <row r="93" spans="2:7" ht="12.75" customHeight="1">
      <c r="B93"/>
      <c r="C93"/>
      <c r="D93"/>
      <c r="E93"/>
      <c r="F93"/>
      <c r="G93"/>
    </row>
    <row r="94" spans="2:7" ht="12.75" customHeight="1">
      <c r="B94"/>
      <c r="C94"/>
      <c r="D94"/>
      <c r="E94"/>
      <c r="F94"/>
      <c r="G94"/>
    </row>
    <row r="95" spans="2:7" ht="12.75" customHeight="1">
      <c r="B95"/>
      <c r="C95"/>
      <c r="D95"/>
      <c r="E95"/>
      <c r="F95"/>
      <c r="G95"/>
    </row>
    <row r="96" spans="2:7" ht="12.75" customHeight="1">
      <c r="B96"/>
      <c r="C96"/>
      <c r="D96"/>
      <c r="E96"/>
      <c r="F96"/>
      <c r="G96"/>
    </row>
    <row r="97" spans="1:7" ht="12.75" customHeight="1">
      <c r="B97"/>
      <c r="C97"/>
      <c r="D97"/>
      <c r="E97"/>
      <c r="F97"/>
      <c r="G97"/>
    </row>
    <row r="98" spans="1:7" ht="12.75" customHeight="1">
      <c r="B98"/>
      <c r="C98"/>
      <c r="D98"/>
      <c r="E98"/>
      <c r="F98"/>
      <c r="G98"/>
    </row>
    <row r="99" spans="1:7" ht="12.75" customHeight="1">
      <c r="B99"/>
      <c r="C99"/>
      <c r="D99"/>
      <c r="E99"/>
      <c r="F99"/>
      <c r="G99"/>
    </row>
    <row r="100" spans="1:7" ht="12.75" customHeight="1">
      <c r="B100"/>
      <c r="C100"/>
      <c r="D100"/>
      <c r="E100"/>
      <c r="F100"/>
      <c r="G100"/>
    </row>
    <row r="101" spans="1:7">
      <c r="B101"/>
      <c r="C101"/>
      <c r="D101"/>
      <c r="E101"/>
      <c r="F101"/>
      <c r="G101"/>
    </row>
    <row r="102" spans="1:7">
      <c r="B102"/>
      <c r="C102"/>
      <c r="D102"/>
      <c r="E102"/>
      <c r="F102"/>
      <c r="G102"/>
    </row>
    <row r="103" spans="1:7">
      <c r="B103"/>
      <c r="C103"/>
      <c r="D103"/>
      <c r="E103"/>
      <c r="F103"/>
      <c r="G103"/>
    </row>
    <row r="104" spans="1:7">
      <c r="B104"/>
      <c r="C104"/>
      <c r="D104"/>
      <c r="E104"/>
      <c r="F104"/>
      <c r="G104"/>
    </row>
    <row r="105" spans="1:7">
      <c r="A105" s="26"/>
      <c r="B105" s="26"/>
      <c r="C105" s="26"/>
      <c r="D105" s="26"/>
      <c r="E105" s="26"/>
      <c r="F105" s="26"/>
      <c r="G105" s="26"/>
    </row>
    <row r="106" spans="1:7">
      <c r="A106" s="26"/>
    </row>
    <row r="107" spans="1:7">
      <c r="A107" s="26"/>
    </row>
    <row r="108" spans="1:7">
      <c r="A108" s="26"/>
    </row>
    <row r="109" spans="1:7">
      <c r="A109" s="26"/>
      <c r="B109" s="26"/>
      <c r="C109" s="26"/>
      <c r="D109" s="26"/>
      <c r="E109" s="26"/>
      <c r="F109" s="26"/>
      <c r="G109" s="26"/>
    </row>
    <row r="110" spans="1:7">
      <c r="A110" s="26"/>
      <c r="B110" s="26"/>
      <c r="C110" s="26"/>
      <c r="D110" s="26"/>
      <c r="E110" s="26"/>
      <c r="F110" s="26"/>
      <c r="G110" s="26"/>
    </row>
    <row r="111" spans="1:7">
      <c r="A111" s="26"/>
      <c r="B111" s="26"/>
      <c r="C111" s="26"/>
      <c r="D111" s="26"/>
      <c r="E111" s="26"/>
      <c r="F111" s="26"/>
      <c r="G111" s="26"/>
    </row>
    <row r="112" spans="1:7">
      <c r="A112" s="26"/>
      <c r="B112" s="26"/>
      <c r="C112" s="26"/>
      <c r="D112" s="26"/>
      <c r="E112" s="26"/>
      <c r="F112" s="26"/>
      <c r="G112" s="26"/>
    </row>
    <row r="113" spans="1:7">
      <c r="A113" s="26"/>
      <c r="B113" s="26"/>
      <c r="C113" s="26"/>
      <c r="D113" s="26"/>
      <c r="E113" s="26"/>
      <c r="F113" s="26"/>
      <c r="G113" s="26"/>
    </row>
    <row r="114" spans="1:7">
      <c r="A114" s="26"/>
      <c r="B114" s="26"/>
      <c r="C114" s="26"/>
      <c r="D114" s="26"/>
      <c r="E114" s="26"/>
      <c r="F114" s="26"/>
      <c r="G114" s="26"/>
    </row>
    <row r="115" spans="1:7">
      <c r="A115" s="26"/>
      <c r="B115" s="26"/>
      <c r="C115" s="26"/>
      <c r="D115" s="26"/>
      <c r="E115" s="26"/>
      <c r="F115" s="26"/>
      <c r="G115" s="26"/>
    </row>
    <row r="116" spans="1:7">
      <c r="A116" s="26"/>
      <c r="B116" s="26"/>
      <c r="C116" s="26"/>
      <c r="D116" s="26"/>
      <c r="E116" s="26"/>
      <c r="F116" s="26"/>
      <c r="G116" s="26"/>
    </row>
    <row r="117" spans="1:7">
      <c r="A117" s="26"/>
      <c r="B117" s="26"/>
      <c r="C117" s="26"/>
      <c r="D117" s="26"/>
      <c r="E117" s="26"/>
      <c r="F117" s="26"/>
      <c r="G117" s="26"/>
    </row>
    <row r="118" spans="1:7">
      <c r="A118" s="26"/>
      <c r="B118" s="26"/>
      <c r="C118" s="26"/>
      <c r="D118" s="26"/>
      <c r="E118" s="26"/>
      <c r="F118" s="26"/>
      <c r="G118" s="26"/>
    </row>
    <row r="119" spans="1:7">
      <c r="A119" s="26"/>
      <c r="B119" s="26"/>
      <c r="C119" s="26"/>
      <c r="D119" s="26"/>
      <c r="E119" s="26"/>
      <c r="F119" s="26"/>
      <c r="G119" s="26"/>
    </row>
    <row r="120" spans="1:7">
      <c r="A120" s="26"/>
      <c r="B120" s="26"/>
      <c r="C120" s="26"/>
      <c r="D120" s="26"/>
      <c r="E120" s="26"/>
      <c r="F120" s="26"/>
      <c r="G120" s="26"/>
    </row>
    <row r="121" spans="1:7">
      <c r="A121" s="26"/>
      <c r="B121" s="26"/>
      <c r="C121" s="26"/>
      <c r="D121" s="26"/>
      <c r="E121" s="26"/>
      <c r="F121" s="26"/>
      <c r="G121" s="26"/>
    </row>
    <row r="122" spans="1:7">
      <c r="A122" s="26"/>
      <c r="B122" s="26"/>
      <c r="C122" s="26"/>
      <c r="D122" s="26"/>
      <c r="E122" s="26"/>
      <c r="F122" s="26"/>
      <c r="G122" s="26"/>
    </row>
    <row r="123" spans="1:7">
      <c r="A123" s="26"/>
      <c r="B123" s="26"/>
      <c r="C123" s="26"/>
      <c r="D123" s="26"/>
      <c r="E123" s="26"/>
      <c r="F123" s="26"/>
      <c r="G123" s="26"/>
    </row>
    <row r="124" spans="1:7">
      <c r="A124" s="26"/>
      <c r="B124" s="26"/>
      <c r="C124" s="26"/>
      <c r="D124" s="26"/>
      <c r="E124" s="26"/>
      <c r="F124" s="26"/>
      <c r="G124" s="26"/>
    </row>
    <row r="125" spans="1:7">
      <c r="A125" s="26"/>
      <c r="B125" s="26"/>
      <c r="C125" s="26"/>
      <c r="D125" s="26"/>
      <c r="E125" s="26"/>
      <c r="F125" s="26"/>
      <c r="G125" s="26"/>
    </row>
    <row r="126" spans="1:7">
      <c r="A126" s="26"/>
      <c r="B126" s="26"/>
      <c r="C126" s="26"/>
      <c r="D126" s="26"/>
      <c r="E126" s="26"/>
      <c r="F126" s="26"/>
      <c r="G126" s="26"/>
    </row>
    <row r="127" spans="1:7">
      <c r="A127" s="26"/>
      <c r="B127" s="26"/>
      <c r="C127" s="26"/>
      <c r="D127" s="26"/>
      <c r="E127" s="26"/>
      <c r="F127" s="26"/>
      <c r="G127"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032"/>
  <sheetViews>
    <sheetView zoomScaleNormal="100" workbookViewId="0">
      <pane ySplit="3" topLeftCell="A4" activePane="bottomLeft" state="frozen"/>
      <selection activeCell="E6" sqref="E6"/>
      <selection pane="bottomLeft" activeCell="B17" sqref="B17"/>
    </sheetView>
  </sheetViews>
  <sheetFormatPr defaultColWidth="8.85546875" defaultRowHeight="12.75"/>
  <cols>
    <col min="1" max="1" width="19.85546875" style="22" customWidth="1"/>
    <col min="2" max="2" width="10.28515625" style="22" bestFit="1" customWidth="1"/>
    <col min="3" max="3" width="11.140625" style="22" customWidth="1"/>
    <col min="4" max="4" width="10.85546875" style="22" customWidth="1"/>
    <col min="5" max="7" width="10.7109375" style="22" bestFit="1" customWidth="1"/>
    <col min="8" max="8" width="8" style="32" customWidth="1"/>
    <col min="9" max="16384" width="8.85546875" style="22"/>
  </cols>
  <sheetData>
    <row r="1" spans="1:9" ht="15">
      <c r="A1" s="40" t="s">
        <v>594</v>
      </c>
    </row>
    <row r="2" spans="1:9" ht="12.75" customHeight="1"/>
    <row r="3" spans="1:9" ht="39" customHeight="1">
      <c r="A3" s="65"/>
      <c r="B3" s="357" t="s">
        <v>89</v>
      </c>
      <c r="C3" s="357" t="s">
        <v>90</v>
      </c>
      <c r="D3" s="357" t="s">
        <v>91</v>
      </c>
      <c r="E3" s="357" t="s">
        <v>92</v>
      </c>
      <c r="F3" s="357" t="s">
        <v>93</v>
      </c>
      <c r="G3" s="357" t="s">
        <v>94</v>
      </c>
      <c r="H3" s="457" t="s">
        <v>88</v>
      </c>
    </row>
    <row r="4" spans="1:9" ht="13.5" customHeight="1">
      <c r="A4" s="4" t="s">
        <v>315</v>
      </c>
      <c r="B4" s="4">
        <v>10</v>
      </c>
      <c r="C4" s="4"/>
      <c r="D4" s="4">
        <v>4</v>
      </c>
      <c r="E4" s="4">
        <v>3</v>
      </c>
      <c r="F4" s="4">
        <v>6.29</v>
      </c>
      <c r="G4" s="4">
        <v>2.72</v>
      </c>
      <c r="H4" s="4">
        <v>26.01</v>
      </c>
      <c r="I4" s="26"/>
    </row>
    <row r="5" spans="1:9" ht="13.5" customHeight="1">
      <c r="A5" s="4" t="s">
        <v>424</v>
      </c>
      <c r="B5" s="4">
        <v>7</v>
      </c>
      <c r="C5" s="4">
        <v>3</v>
      </c>
      <c r="D5" s="4">
        <v>6</v>
      </c>
      <c r="E5" s="4"/>
      <c r="F5" s="4">
        <v>5.81</v>
      </c>
      <c r="G5" s="4"/>
      <c r="H5" s="4">
        <v>21.81</v>
      </c>
      <c r="I5" s="26"/>
    </row>
    <row r="6" spans="1:9" ht="13.5" customHeight="1">
      <c r="A6" s="4" t="s">
        <v>425</v>
      </c>
      <c r="B6" s="4">
        <v>6</v>
      </c>
      <c r="C6" s="4">
        <v>4</v>
      </c>
      <c r="D6" s="4">
        <v>4</v>
      </c>
      <c r="E6" s="4"/>
      <c r="F6" s="4">
        <v>6.18</v>
      </c>
      <c r="G6" s="4"/>
      <c r="H6" s="4">
        <v>20.18</v>
      </c>
      <c r="I6" s="26"/>
    </row>
    <row r="7" spans="1:9" ht="13.5" customHeight="1">
      <c r="A7" s="4" t="s">
        <v>426</v>
      </c>
      <c r="B7" s="4">
        <v>13</v>
      </c>
      <c r="C7" s="4">
        <v>10</v>
      </c>
      <c r="D7" s="4">
        <v>11</v>
      </c>
      <c r="E7" s="4">
        <v>1</v>
      </c>
      <c r="F7" s="4">
        <v>4.58</v>
      </c>
      <c r="G7" s="4"/>
      <c r="H7" s="4">
        <v>39.58</v>
      </c>
      <c r="I7" s="26"/>
    </row>
    <row r="8" spans="1:9" ht="13.5" customHeight="1">
      <c r="A8" s="4" t="s">
        <v>154</v>
      </c>
      <c r="B8" s="4">
        <v>1</v>
      </c>
      <c r="C8" s="4"/>
      <c r="D8" s="4">
        <v>1</v>
      </c>
      <c r="E8" s="4">
        <v>1</v>
      </c>
      <c r="F8" s="4">
        <v>4.49</v>
      </c>
      <c r="G8" s="4"/>
      <c r="H8" s="4">
        <v>7.49</v>
      </c>
      <c r="I8" s="26"/>
    </row>
    <row r="9" spans="1:9" ht="13.5" customHeight="1">
      <c r="A9" s="4" t="s">
        <v>316</v>
      </c>
      <c r="B9" s="4">
        <v>1</v>
      </c>
      <c r="C9" s="4">
        <v>1</v>
      </c>
      <c r="D9" s="4"/>
      <c r="E9" s="4">
        <v>1</v>
      </c>
      <c r="F9" s="4">
        <v>3.2</v>
      </c>
      <c r="G9" s="4">
        <v>0.2</v>
      </c>
      <c r="H9" s="4">
        <v>6.4</v>
      </c>
      <c r="I9" s="26"/>
    </row>
    <row r="10" spans="1:9" ht="13.5" customHeight="1">
      <c r="A10" s="4" t="s">
        <v>427</v>
      </c>
      <c r="B10" s="4">
        <v>10</v>
      </c>
      <c r="C10" s="4">
        <v>3</v>
      </c>
      <c r="D10" s="4">
        <v>2</v>
      </c>
      <c r="E10" s="4"/>
      <c r="F10" s="4">
        <v>5.03</v>
      </c>
      <c r="G10" s="4">
        <v>0.38</v>
      </c>
      <c r="H10" s="4">
        <v>20.41</v>
      </c>
      <c r="I10" s="26"/>
    </row>
    <row r="11" spans="1:9" ht="13.5" customHeight="1">
      <c r="A11" s="4" t="s">
        <v>510</v>
      </c>
      <c r="B11" s="4">
        <v>1</v>
      </c>
      <c r="C11" s="4"/>
      <c r="D11" s="4"/>
      <c r="E11" s="4"/>
      <c r="F11" s="4">
        <v>2.9</v>
      </c>
      <c r="G11" s="4"/>
      <c r="H11" s="4">
        <v>3.9</v>
      </c>
      <c r="I11" s="26"/>
    </row>
    <row r="12" spans="1:9" ht="13.5" customHeight="1">
      <c r="A12" s="4" t="s">
        <v>428</v>
      </c>
      <c r="B12" s="4">
        <v>17</v>
      </c>
      <c r="C12" s="4">
        <v>22</v>
      </c>
      <c r="D12" s="4">
        <v>16</v>
      </c>
      <c r="E12" s="4">
        <v>5</v>
      </c>
      <c r="F12" s="4">
        <v>12.07</v>
      </c>
      <c r="G12" s="4"/>
      <c r="H12" s="4">
        <v>72.069999999999993</v>
      </c>
      <c r="I12" s="26"/>
    </row>
    <row r="13" spans="1:9" ht="13.5" customHeight="1">
      <c r="A13" s="4" t="s">
        <v>429</v>
      </c>
      <c r="B13" s="4">
        <v>9</v>
      </c>
      <c r="C13" s="4">
        <v>6</v>
      </c>
      <c r="D13" s="4">
        <v>1</v>
      </c>
      <c r="E13" s="4">
        <v>1</v>
      </c>
      <c r="F13" s="4">
        <v>10.6</v>
      </c>
      <c r="G13" s="4">
        <v>0.6</v>
      </c>
      <c r="H13" s="4">
        <v>28.2</v>
      </c>
      <c r="I13" s="26"/>
    </row>
    <row r="14" spans="1:9" ht="13.5" customHeight="1">
      <c r="A14" s="4" t="s">
        <v>317</v>
      </c>
      <c r="B14" s="4">
        <v>4</v>
      </c>
      <c r="C14" s="4"/>
      <c r="D14" s="4"/>
      <c r="E14" s="4"/>
      <c r="F14" s="4">
        <v>3</v>
      </c>
      <c r="G14" s="4">
        <v>0.4</v>
      </c>
      <c r="H14" s="4">
        <v>7.4</v>
      </c>
      <c r="I14" s="26"/>
    </row>
    <row r="15" spans="1:9" ht="13.5" customHeight="1">
      <c r="A15" s="171" t="s">
        <v>554</v>
      </c>
      <c r="B15" s="4">
        <v>0.5</v>
      </c>
      <c r="C15" s="4"/>
      <c r="D15" s="4">
        <v>4</v>
      </c>
      <c r="E15" s="4">
        <v>1</v>
      </c>
      <c r="F15" s="4">
        <v>2.5</v>
      </c>
      <c r="G15" s="4">
        <v>2</v>
      </c>
      <c r="H15" s="4">
        <v>10</v>
      </c>
      <c r="I15" s="26"/>
    </row>
    <row r="16" spans="1:9" ht="13.5" customHeight="1">
      <c r="A16" s="4" t="s">
        <v>514</v>
      </c>
      <c r="B16" s="4">
        <v>1</v>
      </c>
      <c r="C16" s="4"/>
      <c r="D16" s="4"/>
      <c r="E16" s="4"/>
      <c r="F16" s="4">
        <v>0.72</v>
      </c>
      <c r="G16" s="4">
        <v>0.2</v>
      </c>
      <c r="H16" s="4">
        <v>1.92</v>
      </c>
      <c r="I16" s="26"/>
    </row>
    <row r="17" spans="1:9" ht="13.5" customHeight="1">
      <c r="A17" s="4" t="s">
        <v>516</v>
      </c>
      <c r="B17" s="4">
        <v>2</v>
      </c>
      <c r="C17" s="4">
        <v>2</v>
      </c>
      <c r="D17" s="4"/>
      <c r="E17" s="4"/>
      <c r="F17" s="4">
        <v>1.8</v>
      </c>
      <c r="G17" s="4"/>
      <c r="H17" s="4">
        <v>5.8</v>
      </c>
      <c r="I17" s="26"/>
    </row>
    <row r="18" spans="1:9" ht="13.5" customHeight="1">
      <c r="A18" s="4" t="s">
        <v>430</v>
      </c>
      <c r="B18" s="4">
        <v>21.33</v>
      </c>
      <c r="C18" s="4">
        <v>6.83</v>
      </c>
      <c r="D18" s="4">
        <v>10.1</v>
      </c>
      <c r="E18" s="4">
        <v>3</v>
      </c>
      <c r="F18" s="4">
        <v>13.82</v>
      </c>
      <c r="G18" s="4"/>
      <c r="H18" s="4">
        <v>55.08</v>
      </c>
      <c r="I18" s="26"/>
    </row>
    <row r="19" spans="1:9" ht="13.5" customHeight="1">
      <c r="A19" s="4" t="s">
        <v>431</v>
      </c>
      <c r="B19" s="4">
        <v>14</v>
      </c>
      <c r="C19" s="4">
        <v>3</v>
      </c>
      <c r="D19" s="4">
        <v>8</v>
      </c>
      <c r="E19" s="4">
        <v>4</v>
      </c>
      <c r="F19" s="4">
        <v>13.58</v>
      </c>
      <c r="G19" s="4">
        <v>4.3499999999999996</v>
      </c>
      <c r="H19" s="4">
        <v>46.93</v>
      </c>
      <c r="I19" s="26"/>
    </row>
    <row r="20" spans="1:9" ht="13.5" customHeight="1">
      <c r="A20" s="4" t="s">
        <v>432</v>
      </c>
      <c r="B20" s="4">
        <v>1</v>
      </c>
      <c r="C20" s="4"/>
      <c r="D20" s="4">
        <v>2</v>
      </c>
      <c r="E20" s="4"/>
      <c r="F20" s="4">
        <v>12.4</v>
      </c>
      <c r="G20" s="4"/>
      <c r="H20" s="4">
        <v>15.4</v>
      </c>
      <c r="I20" s="26"/>
    </row>
    <row r="21" spans="1:9" ht="13.5" customHeight="1">
      <c r="A21" s="4" t="s">
        <v>21</v>
      </c>
      <c r="B21" s="4">
        <v>9</v>
      </c>
      <c r="C21" s="4"/>
      <c r="D21" s="4">
        <v>6</v>
      </c>
      <c r="E21" s="4">
        <v>2</v>
      </c>
      <c r="F21" s="4">
        <v>2</v>
      </c>
      <c r="G21" s="4">
        <v>0.5</v>
      </c>
      <c r="H21" s="4">
        <v>19.5</v>
      </c>
      <c r="I21" s="26"/>
    </row>
    <row r="22" spans="1:9" ht="13.5" customHeight="1">
      <c r="A22" s="4" t="s">
        <v>433</v>
      </c>
      <c r="B22" s="4">
        <v>3</v>
      </c>
      <c r="C22" s="4">
        <v>2</v>
      </c>
      <c r="D22" s="4"/>
      <c r="E22" s="4"/>
      <c r="F22" s="4">
        <v>6.45</v>
      </c>
      <c r="G22" s="4">
        <v>0.55000000000000004</v>
      </c>
      <c r="H22" s="4">
        <v>12</v>
      </c>
      <c r="I22" s="26"/>
    </row>
    <row r="23" spans="1:9" ht="13.5" customHeight="1">
      <c r="A23" s="4" t="s">
        <v>434</v>
      </c>
      <c r="B23" s="4">
        <v>10</v>
      </c>
      <c r="C23" s="4">
        <v>8</v>
      </c>
      <c r="D23" s="4">
        <v>12</v>
      </c>
      <c r="E23" s="4">
        <v>1</v>
      </c>
      <c r="F23" s="4">
        <v>8.94</v>
      </c>
      <c r="G23" s="4">
        <v>3.5</v>
      </c>
      <c r="H23" s="4">
        <v>43.44</v>
      </c>
      <c r="I23" s="26"/>
    </row>
    <row r="24" spans="1:9" s="122" customFormat="1" ht="13.5" customHeight="1">
      <c r="A24" s="4" t="s">
        <v>318</v>
      </c>
      <c r="B24" s="4">
        <v>6</v>
      </c>
      <c r="C24" s="4">
        <v>15</v>
      </c>
      <c r="D24" s="4">
        <v>14</v>
      </c>
      <c r="E24" s="4">
        <v>7</v>
      </c>
      <c r="F24" s="4">
        <v>32</v>
      </c>
      <c r="G24" s="4"/>
      <c r="H24" s="4">
        <v>74</v>
      </c>
      <c r="I24" s="26"/>
    </row>
    <row r="25" spans="1:9" ht="13.5" customHeight="1">
      <c r="A25" s="4" t="s">
        <v>319</v>
      </c>
      <c r="B25" s="4">
        <v>2</v>
      </c>
      <c r="C25" s="4"/>
      <c r="D25" s="4">
        <v>5</v>
      </c>
      <c r="E25" s="4">
        <v>1</v>
      </c>
      <c r="F25" s="4">
        <v>2.1</v>
      </c>
      <c r="G25" s="4">
        <v>0.75</v>
      </c>
      <c r="H25" s="4">
        <v>10.85</v>
      </c>
      <c r="I25" s="26"/>
    </row>
    <row r="26" spans="1:9" ht="13.5" customHeight="1">
      <c r="A26" s="4" t="s">
        <v>320</v>
      </c>
      <c r="B26" s="4">
        <v>9</v>
      </c>
      <c r="C26" s="4"/>
      <c r="D26" s="4">
        <v>13.15</v>
      </c>
      <c r="E26" s="4"/>
      <c r="F26" s="4">
        <v>17.93</v>
      </c>
      <c r="G26" s="4">
        <v>1.7</v>
      </c>
      <c r="H26" s="4">
        <v>41.78</v>
      </c>
      <c r="I26" s="26"/>
    </row>
    <row r="27" spans="1:9" ht="13.5" customHeight="1">
      <c r="A27" s="4" t="s">
        <v>435</v>
      </c>
      <c r="B27" s="4">
        <v>6</v>
      </c>
      <c r="C27" s="4">
        <v>11</v>
      </c>
      <c r="D27" s="4">
        <v>3</v>
      </c>
      <c r="E27" s="4"/>
      <c r="F27" s="4">
        <v>8.34</v>
      </c>
      <c r="G27" s="4"/>
      <c r="H27" s="4">
        <v>28.34</v>
      </c>
      <c r="I27" s="26"/>
    </row>
    <row r="28" spans="1:9" ht="13.5" customHeight="1">
      <c r="A28" s="4" t="s">
        <v>436</v>
      </c>
      <c r="B28" s="4">
        <v>15</v>
      </c>
      <c r="C28" s="4">
        <v>6</v>
      </c>
      <c r="D28" s="4">
        <v>10</v>
      </c>
      <c r="E28" s="4">
        <v>2</v>
      </c>
      <c r="F28" s="4">
        <v>13.05</v>
      </c>
      <c r="G28" s="4">
        <v>1.91</v>
      </c>
      <c r="H28" s="4">
        <v>47.96</v>
      </c>
      <c r="I28" s="26"/>
    </row>
    <row r="29" spans="1:9" ht="13.5" customHeight="1">
      <c r="A29" s="4" t="s">
        <v>437</v>
      </c>
      <c r="B29" s="4">
        <v>4</v>
      </c>
      <c r="C29" s="4">
        <v>4</v>
      </c>
      <c r="D29" s="4">
        <v>2</v>
      </c>
      <c r="E29" s="4">
        <v>2</v>
      </c>
      <c r="F29" s="4">
        <v>4.91</v>
      </c>
      <c r="G29" s="4"/>
      <c r="H29" s="4">
        <v>16.91</v>
      </c>
      <c r="I29" s="26"/>
    </row>
    <row r="30" spans="1:9" ht="13.5" customHeight="1">
      <c r="A30" s="4" t="s">
        <v>284</v>
      </c>
      <c r="B30" s="4">
        <v>7</v>
      </c>
      <c r="C30" s="4">
        <v>3</v>
      </c>
      <c r="D30" s="4">
        <v>6</v>
      </c>
      <c r="E30" s="4"/>
      <c r="F30" s="4">
        <v>8.41</v>
      </c>
      <c r="G30" s="4"/>
      <c r="H30" s="4">
        <v>24.41</v>
      </c>
      <c r="I30" s="26"/>
    </row>
    <row r="31" spans="1:9" ht="13.5" customHeight="1">
      <c r="A31" s="4" t="s">
        <v>285</v>
      </c>
      <c r="B31" s="4">
        <v>3</v>
      </c>
      <c r="C31" s="4">
        <v>3</v>
      </c>
      <c r="D31" s="4">
        <v>2</v>
      </c>
      <c r="E31" s="4"/>
      <c r="F31" s="4">
        <v>3.45</v>
      </c>
      <c r="G31" s="4">
        <v>0.17</v>
      </c>
      <c r="H31" s="4">
        <v>11.62</v>
      </c>
      <c r="I31" s="26"/>
    </row>
    <row r="32" spans="1:9" ht="13.5" customHeight="1">
      <c r="A32" s="4" t="s">
        <v>172</v>
      </c>
      <c r="B32" s="4">
        <v>1</v>
      </c>
      <c r="C32" s="4"/>
      <c r="D32" s="4">
        <v>1</v>
      </c>
      <c r="E32" s="4"/>
      <c r="F32" s="4">
        <v>2.27</v>
      </c>
      <c r="G32" s="4">
        <v>0.34</v>
      </c>
      <c r="H32" s="4">
        <v>4.6100000000000003</v>
      </c>
      <c r="I32" s="26"/>
    </row>
    <row r="33" spans="1:9" ht="13.5" customHeight="1">
      <c r="A33" s="4" t="s">
        <v>438</v>
      </c>
      <c r="B33" s="4">
        <v>4</v>
      </c>
      <c r="C33" s="4">
        <v>4</v>
      </c>
      <c r="D33" s="4">
        <v>2</v>
      </c>
      <c r="E33" s="4"/>
      <c r="F33" s="4">
        <v>1.31</v>
      </c>
      <c r="G33" s="4"/>
      <c r="H33" s="4">
        <v>11.31</v>
      </c>
      <c r="I33" s="26"/>
    </row>
    <row r="34" spans="1:9" ht="13.5" customHeight="1">
      <c r="A34" s="4" t="s">
        <v>439</v>
      </c>
      <c r="B34" s="4">
        <v>18</v>
      </c>
      <c r="C34" s="4">
        <v>11</v>
      </c>
      <c r="D34" s="4">
        <v>13</v>
      </c>
      <c r="E34" s="4">
        <v>5</v>
      </c>
      <c r="F34" s="4">
        <v>14.83</v>
      </c>
      <c r="G34" s="4"/>
      <c r="H34" s="4">
        <v>61.83</v>
      </c>
      <c r="I34" s="26"/>
    </row>
    <row r="35" spans="1:9" ht="13.5" customHeight="1">
      <c r="A35" s="4" t="s">
        <v>441</v>
      </c>
      <c r="B35" s="4">
        <v>14</v>
      </c>
      <c r="C35" s="4">
        <v>7</v>
      </c>
      <c r="D35" s="4">
        <v>14</v>
      </c>
      <c r="E35" s="4">
        <v>6</v>
      </c>
      <c r="F35" s="4">
        <v>18.579999999999998</v>
      </c>
      <c r="G35" s="4"/>
      <c r="H35" s="4">
        <v>59.58</v>
      </c>
      <c r="I35" s="26"/>
    </row>
    <row r="36" spans="1:9" ht="13.5" customHeight="1">
      <c r="A36" s="4" t="s">
        <v>288</v>
      </c>
      <c r="B36" s="4">
        <v>1</v>
      </c>
      <c r="C36" s="4"/>
      <c r="D36" s="4">
        <v>2</v>
      </c>
      <c r="E36" s="4"/>
      <c r="F36" s="4">
        <v>0.66</v>
      </c>
      <c r="G36" s="4">
        <v>0.1</v>
      </c>
      <c r="H36" s="4">
        <v>3.76</v>
      </c>
      <c r="I36" s="26"/>
    </row>
    <row r="37" spans="1:9" ht="13.5" customHeight="1">
      <c r="A37" s="171" t="s">
        <v>548</v>
      </c>
      <c r="B37" s="4">
        <v>3</v>
      </c>
      <c r="C37" s="4"/>
      <c r="D37" s="4">
        <v>1</v>
      </c>
      <c r="E37" s="4"/>
      <c r="F37" s="4">
        <v>4.41</v>
      </c>
      <c r="G37" s="4"/>
      <c r="H37" s="4">
        <v>8.41</v>
      </c>
      <c r="I37" s="26"/>
    </row>
    <row r="38" spans="1:9" ht="13.5" customHeight="1">
      <c r="A38" s="4" t="s">
        <v>149</v>
      </c>
      <c r="B38" s="4"/>
      <c r="C38" s="4"/>
      <c r="D38" s="4"/>
      <c r="E38" s="4"/>
      <c r="F38" s="4">
        <v>1.79</v>
      </c>
      <c r="G38" s="4">
        <v>0.26</v>
      </c>
      <c r="H38" s="4">
        <v>2.0499999999999998</v>
      </c>
      <c r="I38" s="26"/>
    </row>
    <row r="39" spans="1:9" ht="13.5" customHeight="1">
      <c r="A39" s="4" t="s">
        <v>325</v>
      </c>
      <c r="B39" s="4"/>
      <c r="C39" s="4"/>
      <c r="D39" s="4"/>
      <c r="E39" s="4"/>
      <c r="F39" s="4"/>
      <c r="G39" s="4"/>
      <c r="H39" s="170" t="s">
        <v>637</v>
      </c>
      <c r="I39" s="26"/>
    </row>
    <row r="40" spans="1:9" ht="13.5" customHeight="1">
      <c r="A40" s="4" t="s">
        <v>295</v>
      </c>
      <c r="B40" s="4"/>
      <c r="C40" s="4"/>
      <c r="D40" s="4"/>
      <c r="E40" s="4"/>
      <c r="F40" s="4">
        <v>1.1000000000000001</v>
      </c>
      <c r="G40" s="4"/>
      <c r="H40" s="4">
        <v>1.1000000000000001</v>
      </c>
      <c r="I40" s="26"/>
    </row>
    <row r="41" spans="1:9" ht="13.5" customHeight="1">
      <c r="A41" s="4" t="s">
        <v>442</v>
      </c>
      <c r="B41" s="4">
        <v>11</v>
      </c>
      <c r="C41" s="4">
        <v>5</v>
      </c>
      <c r="D41" s="4">
        <v>8</v>
      </c>
      <c r="E41" s="4">
        <v>4</v>
      </c>
      <c r="F41" s="4">
        <v>21.9</v>
      </c>
      <c r="G41" s="4"/>
      <c r="H41" s="4">
        <v>49.9</v>
      </c>
      <c r="I41" s="26"/>
    </row>
    <row r="42" spans="1:9" ht="13.5" customHeight="1">
      <c r="A42" s="4" t="s">
        <v>443</v>
      </c>
      <c r="B42" s="4">
        <v>9</v>
      </c>
      <c r="C42" s="4">
        <v>2</v>
      </c>
      <c r="D42" s="4">
        <v>12</v>
      </c>
      <c r="E42" s="4">
        <v>4</v>
      </c>
      <c r="F42" s="4">
        <v>9.36</v>
      </c>
      <c r="G42" s="4">
        <v>1</v>
      </c>
      <c r="H42" s="4">
        <v>37.36</v>
      </c>
      <c r="I42" s="26"/>
    </row>
    <row r="43" spans="1:9" ht="13.5" customHeight="1">
      <c r="A43" s="4" t="s">
        <v>301</v>
      </c>
      <c r="B43" s="4">
        <v>1</v>
      </c>
      <c r="C43" s="4">
        <v>1</v>
      </c>
      <c r="D43" s="4"/>
      <c r="E43" s="4"/>
      <c r="F43" s="4">
        <v>1.08</v>
      </c>
      <c r="G43" s="4">
        <v>0.2</v>
      </c>
      <c r="H43" s="4">
        <v>3.28</v>
      </c>
      <c r="I43" s="26"/>
    </row>
    <row r="44" spans="1:9" ht="13.5" customHeight="1">
      <c r="A44" s="4" t="s">
        <v>322</v>
      </c>
      <c r="B44" s="4">
        <v>4</v>
      </c>
      <c r="C44" s="4">
        <v>1</v>
      </c>
      <c r="D44" s="4">
        <v>3</v>
      </c>
      <c r="E44" s="4"/>
      <c r="F44" s="4">
        <v>7.51</v>
      </c>
      <c r="G44" s="4"/>
      <c r="H44" s="4">
        <v>15.51</v>
      </c>
      <c r="I44" s="26"/>
    </row>
    <row r="45" spans="1:9" ht="13.5" customHeight="1">
      <c r="A45" s="4" t="s">
        <v>444</v>
      </c>
      <c r="B45" s="4">
        <v>15</v>
      </c>
      <c r="C45" s="4">
        <v>10</v>
      </c>
      <c r="D45" s="4">
        <v>8</v>
      </c>
      <c r="E45" s="4"/>
      <c r="F45" s="4">
        <v>8.36</v>
      </c>
      <c r="G45" s="4">
        <v>0.72</v>
      </c>
      <c r="H45" s="4">
        <v>42.08</v>
      </c>
      <c r="I45" s="26"/>
    </row>
    <row r="46" spans="1:9" ht="13.5" customHeight="1">
      <c r="A46" s="4" t="s">
        <v>302</v>
      </c>
      <c r="B46" s="4">
        <v>3</v>
      </c>
      <c r="C46" s="4">
        <v>4</v>
      </c>
      <c r="D46" s="4">
        <v>4</v>
      </c>
      <c r="E46" s="4">
        <v>1</v>
      </c>
      <c r="F46" s="4">
        <v>3.8</v>
      </c>
      <c r="G46" s="4"/>
      <c r="H46" s="4">
        <v>15.8</v>
      </c>
      <c r="I46" s="26"/>
    </row>
    <row r="47" spans="1:9" ht="13.5" customHeight="1">
      <c r="A47" s="4" t="s">
        <v>445</v>
      </c>
      <c r="B47" s="4">
        <v>3</v>
      </c>
      <c r="C47" s="4">
        <v>3</v>
      </c>
      <c r="D47" s="4">
        <v>2</v>
      </c>
      <c r="E47" s="4"/>
      <c r="F47" s="4">
        <v>2</v>
      </c>
      <c r="G47" s="4">
        <v>1.7</v>
      </c>
      <c r="H47" s="4">
        <v>11.7</v>
      </c>
      <c r="I47" s="26"/>
    </row>
    <row r="48" spans="1:9" ht="13.5" customHeight="1">
      <c r="A48" s="4" t="s">
        <v>446</v>
      </c>
      <c r="B48" s="4">
        <v>20</v>
      </c>
      <c r="C48" s="4">
        <v>20</v>
      </c>
      <c r="D48" s="4"/>
      <c r="E48" s="4">
        <v>3</v>
      </c>
      <c r="F48" s="4">
        <v>19.16</v>
      </c>
      <c r="G48" s="4"/>
      <c r="H48" s="4">
        <v>62.16</v>
      </c>
      <c r="I48" s="26"/>
    </row>
    <row r="49" spans="1:9" ht="13.5" customHeight="1">
      <c r="A49" s="4" t="s">
        <v>447</v>
      </c>
      <c r="B49" s="4">
        <v>9</v>
      </c>
      <c r="C49" s="4">
        <v>8</v>
      </c>
      <c r="D49" s="4">
        <v>1</v>
      </c>
      <c r="E49" s="4">
        <v>1</v>
      </c>
      <c r="F49" s="4">
        <v>10.71</v>
      </c>
      <c r="G49" s="4"/>
      <c r="H49" s="4">
        <v>29.71</v>
      </c>
      <c r="I49" s="26"/>
    </row>
    <row r="50" spans="1:9" ht="13.5" customHeight="1">
      <c r="A50" s="4" t="s">
        <v>448</v>
      </c>
      <c r="B50" s="4">
        <v>8</v>
      </c>
      <c r="C50" s="4">
        <v>3</v>
      </c>
      <c r="D50" s="4">
        <v>4</v>
      </c>
      <c r="E50" s="4">
        <v>9</v>
      </c>
      <c r="F50" s="4">
        <v>11.83</v>
      </c>
      <c r="G50" s="4"/>
      <c r="H50" s="4">
        <v>35.83</v>
      </c>
      <c r="I50" s="26"/>
    </row>
    <row r="51" spans="1:9" ht="13.5" customHeight="1">
      <c r="A51" s="4" t="s">
        <v>151</v>
      </c>
      <c r="B51" s="4">
        <v>1</v>
      </c>
      <c r="C51" s="4">
        <v>1</v>
      </c>
      <c r="D51" s="4"/>
      <c r="E51" s="4"/>
      <c r="F51" s="4">
        <v>2.16</v>
      </c>
      <c r="G51" s="4"/>
      <c r="H51" s="4">
        <v>4.16</v>
      </c>
    </row>
    <row r="52" spans="1:9" ht="13.5" customHeight="1">
      <c r="A52" s="26"/>
      <c r="B52" s="79"/>
      <c r="C52" s="79"/>
      <c r="D52" s="79"/>
      <c r="E52" s="79"/>
      <c r="F52" s="79"/>
      <c r="G52" s="79"/>
      <c r="H52" s="230"/>
    </row>
    <row r="53" spans="1:9" ht="13.5" customHeight="1">
      <c r="A53" s="64" t="s">
        <v>379</v>
      </c>
      <c r="B53" s="86">
        <f>MEDIAN(B4:B51,'Library Staff A-L'!B4:B57)</f>
        <v>5.5</v>
      </c>
      <c r="C53" s="86">
        <f>MEDIAN(C4:C51,'Library Staff A-L'!C4:C57)</f>
        <v>4</v>
      </c>
      <c r="D53" s="86">
        <f>MEDIAN(D4:D51,'Library Staff A-L'!D4:D57)</f>
        <v>4</v>
      </c>
      <c r="E53" s="86">
        <f>MEDIAN(E4:E51,'Library Staff A-L'!E4:E57)</f>
        <v>2</v>
      </c>
      <c r="F53" s="86">
        <f>MEDIAN(F4:F51,'Library Staff A-L'!F4:F57)</f>
        <v>5.0500000000000007</v>
      </c>
      <c r="G53" s="86">
        <f>MEDIAN(G4:G51,'Library Staff A-L'!G4:G57)</f>
        <v>0.70499999999999996</v>
      </c>
      <c r="H53" s="86">
        <f>MEDIAN(H4:H51,'Library Staff A-L'!H4:H57)</f>
        <v>16.91</v>
      </c>
    </row>
    <row r="54" spans="1:9" ht="13.5" customHeight="1">
      <c r="A54" s="64" t="s">
        <v>378</v>
      </c>
      <c r="B54" s="86">
        <f>AVERAGE(B4:B51,'Library Staff A-L'!B4:B57)</f>
        <v>6.7898958333333326</v>
      </c>
      <c r="C54" s="86">
        <f>AVERAGE(C4:C51,'Library Staff A-L'!C4:C57)</f>
        <v>6.0250684931506848</v>
      </c>
      <c r="D54" s="86">
        <f>AVERAGE(D4:D51,'Library Staff A-L'!D4:D57)</f>
        <v>5.3184931506849313</v>
      </c>
      <c r="E54" s="86">
        <f>AVERAGE(E4:E51,'Library Staff A-L'!E4:E57)</f>
        <v>2.6734693877551021</v>
      </c>
      <c r="F54" s="86">
        <f>AVERAGE(F4:F51,'Library Staff A-L'!F4:F57)</f>
        <v>6.9316666666666658</v>
      </c>
      <c r="G54" s="86">
        <f>AVERAGE(G4:G51,'Library Staff A-L'!G4:G57)</f>
        <v>1.0363636363636362</v>
      </c>
      <c r="H54" s="86">
        <f>AVERAGE(H4:H51,'Library Staff A-L'!H4:H57)</f>
        <v>22.989603960396042</v>
      </c>
    </row>
    <row r="55" spans="1:9" ht="13.5" customHeight="1">
      <c r="A55" s="64" t="s">
        <v>328</v>
      </c>
      <c r="B55" s="86">
        <f>SUM(B4:B51,'Library Staff A-L'!B4:B57)</f>
        <v>651.82999999999993</v>
      </c>
      <c r="C55" s="86">
        <f>SUM(C4:C51,'Library Staff A-L'!C4:C57)</f>
        <v>439.83</v>
      </c>
      <c r="D55" s="86">
        <f>SUM(D4:D51,'Library Staff A-L'!D4:D57)</f>
        <v>388.25</v>
      </c>
      <c r="E55" s="86">
        <f>SUM(E4:E51,'Library Staff A-L'!E4:E57)</f>
        <v>131</v>
      </c>
      <c r="F55" s="86">
        <f>SUM(F4:F51,'Library Staff A-L'!F4:F57)</f>
        <v>665.43999999999994</v>
      </c>
      <c r="G55" s="86">
        <f>SUM(G4:G51,'Library Staff A-L'!G4:G57)</f>
        <v>45.599999999999994</v>
      </c>
      <c r="H55" s="86">
        <f>SUM(H4:H51,'Library Staff A-L'!H4:H57)</f>
        <v>2321.9500000000003</v>
      </c>
      <c r="I55" s="325"/>
    </row>
    <row r="56" spans="1:9" ht="13.5" customHeight="1">
      <c r="A56" s="26"/>
      <c r="B56" s="26"/>
      <c r="C56" s="26"/>
      <c r="D56" s="26"/>
      <c r="E56" s="26"/>
      <c r="F56" s="26"/>
      <c r="G56" s="26"/>
      <c r="H56" s="172"/>
    </row>
    <row r="57" spans="1:9" ht="13.5" customHeight="1">
      <c r="A57" s="26"/>
      <c r="B57" s="26"/>
      <c r="C57" s="26"/>
      <c r="D57" s="26"/>
      <c r="E57" s="26"/>
      <c r="F57" s="26"/>
      <c r="G57" s="26"/>
      <c r="H57" s="172"/>
    </row>
    <row r="58" spans="1:9" ht="13.5" customHeight="1">
      <c r="A58" s="26"/>
      <c r="B58" s="26"/>
      <c r="C58" s="26"/>
      <c r="D58" s="26"/>
      <c r="E58" s="26"/>
      <c r="F58" s="26"/>
      <c r="G58" s="26"/>
      <c r="H58" s="172"/>
    </row>
    <row r="59" spans="1:9" ht="13.5" customHeight="1">
      <c r="A59" s="26"/>
      <c r="B59" s="26"/>
      <c r="C59" s="26"/>
      <c r="D59" s="26"/>
      <c r="E59" s="26"/>
      <c r="F59" s="26"/>
      <c r="G59" s="26"/>
      <c r="H59" s="172"/>
    </row>
    <row r="60" spans="1:9" ht="13.5" customHeight="1">
      <c r="A60" s="26"/>
      <c r="B60" s="26"/>
      <c r="C60" s="26"/>
      <c r="D60" s="26"/>
      <c r="E60" s="26"/>
      <c r="F60" s="26"/>
      <c r="G60" s="26"/>
      <c r="H60" s="172"/>
    </row>
    <row r="61" spans="1:9" ht="13.5" customHeight="1">
      <c r="A61" s="26"/>
      <c r="B61" s="26"/>
      <c r="C61" s="26"/>
      <c r="D61" s="26"/>
      <c r="E61" s="26"/>
      <c r="F61" s="26"/>
      <c r="G61" s="26"/>
      <c r="H61" s="172"/>
    </row>
    <row r="62" spans="1:9" ht="13.5" customHeight="1">
      <c r="A62" s="26"/>
      <c r="B62" s="26"/>
      <c r="C62" s="26"/>
      <c r="D62" s="26"/>
      <c r="E62" s="26"/>
      <c r="F62" s="26"/>
      <c r="G62" s="26"/>
      <c r="H62" s="172"/>
    </row>
    <row r="63" spans="1:9" ht="13.5" customHeight="1">
      <c r="A63" s="26"/>
      <c r="B63" s="26"/>
      <c r="C63" s="26"/>
      <c r="D63" s="26"/>
      <c r="E63" s="26"/>
      <c r="F63" s="26"/>
      <c r="G63" s="26"/>
      <c r="H63" s="172"/>
    </row>
    <row r="64" spans="1:9" ht="13.5" customHeight="1">
      <c r="A64" s="26"/>
      <c r="B64" s="26"/>
      <c r="C64" s="26"/>
      <c r="D64" s="26"/>
      <c r="E64" s="26"/>
      <c r="F64" s="26"/>
      <c r="G64" s="26"/>
      <c r="H64" s="172"/>
    </row>
    <row r="65" spans="1:8" ht="13.5" customHeight="1">
      <c r="A65" s="26"/>
      <c r="B65" s="26"/>
      <c r="C65" s="26"/>
      <c r="D65" s="26"/>
      <c r="E65" s="26"/>
      <c r="F65" s="26"/>
      <c r="G65" s="26"/>
      <c r="H65" s="172"/>
    </row>
    <row r="66" spans="1:8" ht="13.5" customHeight="1">
      <c r="A66" s="26"/>
      <c r="B66" s="26"/>
      <c r="C66" s="26"/>
      <c r="D66" s="26"/>
      <c r="E66" s="26"/>
      <c r="F66" s="26"/>
      <c r="G66" s="26"/>
      <c r="H66" s="172"/>
    </row>
    <row r="67" spans="1:8" ht="13.5" customHeight="1">
      <c r="A67" s="26"/>
      <c r="B67" s="26"/>
      <c r="C67" s="26"/>
      <c r="D67" s="26"/>
      <c r="E67" s="26"/>
      <c r="F67" s="26"/>
      <c r="G67" s="26"/>
      <c r="H67" s="172"/>
    </row>
    <row r="68" spans="1:8" ht="13.5" customHeight="1">
      <c r="A68" s="26"/>
      <c r="B68" s="26"/>
      <c r="C68" s="26"/>
      <c r="D68" s="26"/>
      <c r="E68" s="26"/>
      <c r="F68" s="26"/>
      <c r="G68" s="26"/>
      <c r="H68" s="172"/>
    </row>
    <row r="69" spans="1:8" ht="13.5" customHeight="1">
      <c r="A69" s="26"/>
      <c r="B69" s="26"/>
      <c r="C69" s="26"/>
      <c r="D69" s="26"/>
      <c r="E69" s="26"/>
      <c r="F69" s="26"/>
      <c r="G69" s="26"/>
      <c r="H69" s="172"/>
    </row>
    <row r="70" spans="1:8" ht="13.5" customHeight="1">
      <c r="A70" s="26"/>
      <c r="B70" s="26"/>
      <c r="C70" s="26"/>
      <c r="D70" s="26"/>
      <c r="E70" s="26"/>
      <c r="F70" s="26"/>
      <c r="G70" s="26"/>
      <c r="H70" s="172"/>
    </row>
    <row r="71" spans="1:8" ht="13.5" customHeight="1">
      <c r="A71" s="26"/>
      <c r="B71" s="26"/>
      <c r="C71" s="26"/>
      <c r="D71" s="26"/>
      <c r="E71" s="26"/>
      <c r="F71" s="26"/>
      <c r="G71" s="26"/>
      <c r="H71" s="172"/>
    </row>
    <row r="72" spans="1:8" ht="13.5" customHeight="1">
      <c r="A72" s="26"/>
      <c r="B72" s="26"/>
      <c r="C72" s="26"/>
      <c r="D72" s="26"/>
      <c r="E72" s="26"/>
      <c r="F72" s="26"/>
      <c r="G72" s="26"/>
      <c r="H72" s="172"/>
    </row>
    <row r="73" spans="1:8" ht="13.5" customHeight="1">
      <c r="A73" s="26"/>
      <c r="B73" s="26"/>
      <c r="C73" s="26"/>
      <c r="D73" s="26"/>
      <c r="E73" s="26"/>
      <c r="F73" s="26"/>
      <c r="G73" s="26"/>
      <c r="H73" s="172"/>
    </row>
    <row r="74" spans="1:8" ht="13.5" customHeight="1">
      <c r="A74" s="26"/>
      <c r="B74" s="26"/>
      <c r="C74" s="26"/>
      <c r="D74" s="26"/>
      <c r="E74" s="26"/>
      <c r="F74" s="26"/>
      <c r="G74" s="26"/>
      <c r="H74" s="172"/>
    </row>
    <row r="75" spans="1:8" ht="13.5" customHeight="1">
      <c r="A75" s="26"/>
      <c r="B75" s="26"/>
      <c r="C75" s="26"/>
      <c r="D75" s="26"/>
      <c r="E75" s="26"/>
      <c r="F75" s="26"/>
      <c r="G75" s="26"/>
      <c r="H75" s="172"/>
    </row>
    <row r="76" spans="1:8" ht="13.5" customHeight="1">
      <c r="A76" s="26"/>
      <c r="B76" s="26"/>
      <c r="C76" s="26"/>
      <c r="D76" s="26"/>
      <c r="E76" s="26"/>
      <c r="F76" s="26"/>
      <c r="G76" s="26"/>
      <c r="H76" s="172"/>
    </row>
    <row r="77" spans="1:8" ht="13.5" customHeight="1"/>
    <row r="78" spans="1:8" ht="13.5" customHeight="1"/>
    <row r="79" spans="1:8" ht="13.5" customHeight="1"/>
    <row r="80" spans="1:8"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row r="2968" ht="13.5" customHeight="1"/>
    <row r="2969" ht="13.5" customHeight="1"/>
    <row r="2970" ht="13.5" customHeight="1"/>
    <row r="2971" ht="13.5" customHeight="1"/>
    <row r="2972" ht="13.5" customHeight="1"/>
    <row r="2973" ht="13.5" customHeight="1"/>
    <row r="2974" ht="13.5" customHeight="1"/>
    <row r="2975" ht="13.5" customHeight="1"/>
    <row r="2976" ht="13.5" customHeight="1"/>
    <row r="2977" ht="13.5" customHeight="1"/>
    <row r="2978" ht="13.5" customHeight="1"/>
    <row r="2979" ht="13.5" customHeight="1"/>
    <row r="2980" ht="13.5" customHeight="1"/>
    <row r="2981" ht="13.5" customHeight="1"/>
    <row r="2982" ht="13.5" customHeight="1"/>
    <row r="2983" ht="13.5" customHeight="1"/>
    <row r="2984" ht="13.5" customHeight="1"/>
    <row r="2985" ht="13.5" customHeight="1"/>
    <row r="2986" ht="13.5" customHeight="1"/>
    <row r="2987" ht="13.5" customHeight="1"/>
    <row r="2988" ht="13.5" customHeight="1"/>
    <row r="2989" ht="13.5" customHeight="1"/>
    <row r="2990" ht="13.5" customHeight="1"/>
    <row r="2991" ht="13.5" customHeight="1"/>
    <row r="2992" ht="13.5" customHeight="1"/>
    <row r="2993" ht="13.5" customHeight="1"/>
    <row r="2994" ht="13.5" customHeight="1"/>
    <row r="2995" ht="13.5" customHeight="1"/>
    <row r="2996" ht="13.5" customHeight="1"/>
    <row r="2997" ht="13.5" customHeight="1"/>
    <row r="2998" ht="13.5" customHeight="1"/>
    <row r="2999" ht="13.5" customHeight="1"/>
    <row r="3000" ht="13.5" customHeight="1"/>
    <row r="3001" ht="13.5" customHeight="1"/>
    <row r="3002" ht="13.5" customHeight="1"/>
    <row r="3003" ht="13.5" customHeight="1"/>
    <row r="3004" ht="13.5" customHeight="1"/>
    <row r="3005" ht="13.5" customHeight="1"/>
    <row r="3006" ht="13.5" customHeight="1"/>
    <row r="3007" ht="13.5" customHeight="1"/>
    <row r="3008" ht="13.5" customHeight="1"/>
    <row r="3009" ht="13.5" customHeight="1"/>
    <row r="3010" ht="13.5" customHeight="1"/>
    <row r="3011" ht="13.5" customHeight="1"/>
    <row r="3012" ht="13.5" customHeight="1"/>
    <row r="3013" ht="13.5" customHeight="1"/>
    <row r="3014" ht="13.5" customHeight="1"/>
    <row r="3015" ht="13.5" customHeight="1"/>
    <row r="3016" ht="13.5" customHeight="1"/>
    <row r="3017" ht="13.5" customHeight="1"/>
    <row r="3018" ht="13.5" customHeight="1"/>
    <row r="3019" ht="13.5" customHeight="1"/>
    <row r="3020" ht="13.5" customHeight="1"/>
    <row r="3021" ht="13.5" customHeight="1"/>
    <row r="3022" ht="13.5" customHeight="1"/>
    <row r="3023" ht="13.5" customHeight="1"/>
    <row r="3024" ht="13.5" customHeight="1"/>
    <row r="3025" ht="13.5" customHeight="1"/>
    <row r="3026" ht="13.5" customHeight="1"/>
    <row r="3027" ht="13.5" customHeight="1"/>
    <row r="3028" ht="13.5" customHeight="1"/>
    <row r="3029" ht="13.5" customHeight="1"/>
    <row r="3030" ht="13.5" customHeight="1"/>
    <row r="3031" ht="13.5" customHeight="1"/>
    <row r="3032"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56"/>
  <sheetViews>
    <sheetView zoomScaleNormal="100" workbookViewId="0">
      <pane ySplit="7" topLeftCell="A37" activePane="bottomLeft" state="frozen"/>
      <selection activeCell="E6" sqref="E6"/>
      <selection pane="bottomLeft" activeCell="E6" sqref="E6"/>
    </sheetView>
  </sheetViews>
  <sheetFormatPr defaultRowHeight="12.75"/>
  <cols>
    <col min="1" max="1" width="22" style="122" customWidth="1"/>
    <col min="2" max="2" width="1.7109375" style="122" bestFit="1" customWidth="1"/>
    <col min="3" max="3" width="14.42578125" style="122" customWidth="1"/>
    <col min="4" max="4" width="27" style="122" customWidth="1"/>
    <col min="5" max="5" width="16.85546875" style="122" customWidth="1"/>
    <col min="6" max="6" width="7.5703125" style="122" customWidth="1"/>
    <col min="7" max="7" width="0.28515625" style="122" hidden="1" customWidth="1"/>
    <col min="8" max="8" width="9.140625" style="122"/>
    <col min="9" max="9" width="25.85546875" style="122" customWidth="1"/>
    <col min="10" max="10" width="25.140625" style="122" customWidth="1"/>
    <col min="11" max="11" width="27.85546875" style="122" customWidth="1"/>
    <col min="12" max="16384" width="9.140625" style="122"/>
  </cols>
  <sheetData>
    <row r="1" spans="1:9" ht="15">
      <c r="A1" s="40" t="s">
        <v>342</v>
      </c>
      <c r="B1" s="40"/>
      <c r="I1" s="40"/>
    </row>
    <row r="2" spans="1:9">
      <c r="A2" s="78" t="s">
        <v>187</v>
      </c>
      <c r="B2" s="78"/>
      <c r="I2" s="78"/>
    </row>
    <row r="3" spans="1:9">
      <c r="A3" s="78" t="s">
        <v>526</v>
      </c>
      <c r="B3" s="78"/>
      <c r="I3" s="78"/>
    </row>
    <row r="5" spans="1:9" ht="13.5" customHeight="1">
      <c r="A5" s="272"/>
      <c r="B5" s="272"/>
      <c r="C5" s="103" t="s">
        <v>371</v>
      </c>
      <c r="D5" s="103" t="s">
        <v>343</v>
      </c>
      <c r="E5" s="103" t="s">
        <v>388</v>
      </c>
      <c r="I5" s="272"/>
    </row>
    <row r="6" spans="1:9" ht="13.5" customHeight="1">
      <c r="A6" s="272"/>
      <c r="B6" s="272"/>
      <c r="C6" s="495">
        <v>2012</v>
      </c>
      <c r="D6" s="636" t="s">
        <v>595</v>
      </c>
      <c r="E6" s="103" t="s">
        <v>344</v>
      </c>
    </row>
    <row r="7" spans="1:9" ht="13.5" customHeight="1">
      <c r="A7" s="272"/>
      <c r="B7" s="272"/>
      <c r="C7" s="495"/>
      <c r="D7" s="496" t="s">
        <v>376</v>
      </c>
      <c r="E7" s="496" t="s">
        <v>376</v>
      </c>
    </row>
    <row r="8" spans="1:9" ht="13.5" customHeight="1">
      <c r="A8" s="78" t="s">
        <v>168</v>
      </c>
      <c r="B8" s="78"/>
      <c r="C8" s="498">
        <f>SUM(C9:C11)</f>
        <v>16198</v>
      </c>
      <c r="D8" s="498">
        <f>SUM(D9:D11)</f>
        <v>737796</v>
      </c>
      <c r="E8" s="499">
        <f>AVERAGE(D8/C8)</f>
        <v>45.548586245215461</v>
      </c>
    </row>
    <row r="9" spans="1:9" ht="13.5" customHeight="1">
      <c r="A9" s="26" t="s">
        <v>345</v>
      </c>
      <c r="B9" s="26"/>
      <c r="C9" s="25">
        <f>'Voted Exp, Subsidy &amp; LPG A-G'!B47</f>
        <v>7338</v>
      </c>
      <c r="D9" s="25">
        <f>'Voted Exp, Subsidy &amp; LPG A-G'!C47</f>
        <v>487350</v>
      </c>
      <c r="E9" s="84">
        <f>AVERAGE(D9/C9)</f>
        <v>66.414554374488958</v>
      </c>
    </row>
    <row r="10" spans="1:9" ht="13.5" customHeight="1">
      <c r="A10" s="26" t="s">
        <v>346</v>
      </c>
      <c r="B10" s="26"/>
      <c r="C10" s="25">
        <f>'Voted Exp, Subsidy &amp; LPG A-G'!B40</f>
        <v>1576</v>
      </c>
      <c r="D10" s="25">
        <f>'Voted Exp, Subsidy &amp; LPG A-G'!C40</f>
        <v>73465</v>
      </c>
      <c r="E10" s="84">
        <f>AVERAGE(D10/C10)</f>
        <v>46.61484771573604</v>
      </c>
    </row>
    <row r="11" spans="1:9" ht="13.5" customHeight="1">
      <c r="A11" s="26" t="s">
        <v>347</v>
      </c>
      <c r="B11" s="26"/>
      <c r="C11" s="25">
        <f>'Voted Exp, Subsidy &amp; LPG G-P'!B45</f>
        <v>7284</v>
      </c>
      <c r="D11" s="25">
        <f>'Voted Exp, Subsidy &amp; LPG G-P'!C45</f>
        <v>176981</v>
      </c>
      <c r="E11" s="84">
        <f>AVERAGE(D11/C11)</f>
        <v>24.297226798462383</v>
      </c>
    </row>
    <row r="12" spans="1:9" ht="13.5" customHeight="1">
      <c r="A12" s="26"/>
      <c r="B12" s="26"/>
      <c r="C12" s="25"/>
      <c r="D12" s="25"/>
      <c r="E12" s="84"/>
    </row>
    <row r="13" spans="1:9" ht="13.5" customHeight="1">
      <c r="A13" s="272"/>
      <c r="B13" s="272"/>
      <c r="C13" s="27"/>
      <c r="D13" s="27"/>
      <c r="E13" s="27"/>
    </row>
    <row r="14" spans="1:9" ht="13.5" customHeight="1">
      <c r="A14" s="78" t="s">
        <v>348</v>
      </c>
      <c r="B14" s="78"/>
      <c r="C14" s="498">
        <f>SUM(C15:C20)</f>
        <v>94835</v>
      </c>
      <c r="D14" s="498">
        <f>SUM(D15:D20)</f>
        <v>3666296</v>
      </c>
      <c r="E14" s="499">
        <f t="shared" ref="E14:E20" si="0">AVERAGE(D14/C14)</f>
        <v>38.65973532978331</v>
      </c>
    </row>
    <row r="15" spans="1:9" ht="13.5" customHeight="1">
      <c r="A15" s="26" t="s">
        <v>158</v>
      </c>
      <c r="B15" s="26"/>
      <c r="C15" s="25">
        <f>'Voted Exp, Subsidy &amp; LPG P-Y'!B21</f>
        <v>59016</v>
      </c>
      <c r="D15" s="56">
        <f>'Voted Exp, Subsidy &amp; LPG P-Y'!C21</f>
        <v>2463127</v>
      </c>
      <c r="E15" s="84">
        <f t="shared" si="0"/>
        <v>41.736596855090148</v>
      </c>
    </row>
    <row r="16" spans="1:9" ht="13.5" customHeight="1">
      <c r="A16" s="26" t="s">
        <v>162</v>
      </c>
      <c r="B16" s="26"/>
      <c r="C16" s="16">
        <f>'Voted Exp, Subsidy &amp; LPG G-P'!B12</f>
        <v>5080</v>
      </c>
      <c r="D16" s="25">
        <f>'Voted Exp, Subsidy &amp; LPG G-P'!C12</f>
        <v>270423</v>
      </c>
      <c r="E16" s="18">
        <f>AVERAGE(D16/C16)</f>
        <v>53.232874015748031</v>
      </c>
    </row>
    <row r="17" spans="1:5" ht="13.5" customHeight="1">
      <c r="A17" s="26" t="s">
        <v>159</v>
      </c>
      <c r="B17" s="26"/>
      <c r="C17" s="25">
        <f>'Voted Exp, Subsidy &amp; LPG G-P'!B37</f>
        <v>7788</v>
      </c>
      <c r="D17" s="56">
        <f>'Voted Exp, Subsidy &amp; LPG G-P'!C37</f>
        <v>383250</v>
      </c>
      <c r="E17" s="84">
        <f t="shared" si="0"/>
        <v>49.210323574730353</v>
      </c>
    </row>
    <row r="18" spans="1:5" ht="13.5" customHeight="1">
      <c r="A18" s="26" t="s">
        <v>349</v>
      </c>
      <c r="B18" s="26"/>
      <c r="C18" s="25">
        <f>'Voted Exp, Subsidy &amp; LPG G-P'!B49</f>
        <v>13564</v>
      </c>
      <c r="D18" s="56">
        <f>'Voted Exp, Subsidy &amp; LPG G-P'!C49</f>
        <v>215000</v>
      </c>
      <c r="E18" s="84">
        <f t="shared" si="0"/>
        <v>15.850781480389266</v>
      </c>
    </row>
    <row r="19" spans="1:5" ht="13.5" customHeight="1">
      <c r="A19" s="26" t="s">
        <v>350</v>
      </c>
      <c r="B19" s="26"/>
      <c r="C19" s="25">
        <f>'Voted Exp, Subsidy &amp; LPG P-Y'!B29</f>
        <v>6297</v>
      </c>
      <c r="D19" s="459">
        <f>'Voted Exp, Subsidy &amp; LPG P-Y'!C29</f>
        <v>247241</v>
      </c>
      <c r="E19" s="84">
        <f t="shared" si="0"/>
        <v>39.263299984119421</v>
      </c>
    </row>
    <row r="20" spans="1:5" ht="13.5" customHeight="1">
      <c r="A20" s="26" t="s">
        <v>351</v>
      </c>
      <c r="B20" s="26"/>
      <c r="C20" s="25">
        <f>'Voted Exp, Subsidy &amp; LPG P-Y'!B33</f>
        <v>3090</v>
      </c>
      <c r="D20" s="459">
        <f>'Voted Exp, Subsidy &amp; LPG P-Y'!C33</f>
        <v>87255</v>
      </c>
      <c r="E20" s="84">
        <f t="shared" si="0"/>
        <v>28.237864077669904</v>
      </c>
    </row>
    <row r="21" spans="1:5" ht="13.5" customHeight="1">
      <c r="A21" s="26"/>
      <c r="B21" s="272"/>
      <c r="C21" s="27"/>
      <c r="D21" s="27"/>
      <c r="E21" s="84"/>
    </row>
    <row r="22" spans="1:5" ht="13.5" customHeight="1">
      <c r="A22" s="272"/>
      <c r="B22" s="78"/>
      <c r="C22" s="498"/>
      <c r="D22" s="498"/>
      <c r="E22" s="499"/>
    </row>
    <row r="23" spans="1:5" ht="13.5" customHeight="1">
      <c r="A23" s="78" t="s">
        <v>195</v>
      </c>
      <c r="B23" s="26"/>
      <c r="C23" s="498">
        <f>SUM(C24:C28)</f>
        <v>82983</v>
      </c>
      <c r="D23" s="498">
        <f>SUM(D24:D28)</f>
        <v>3288066</v>
      </c>
      <c r="E23" s="499">
        <f t="shared" ref="E23:E28" si="1">AVERAGE(D23/C23)</f>
        <v>39.62336864177</v>
      </c>
    </row>
    <row r="24" spans="1:5" ht="13.5" customHeight="1">
      <c r="A24" s="26" t="s">
        <v>352</v>
      </c>
      <c r="B24" s="26"/>
      <c r="C24" s="25">
        <f>'Voted Exp, Subsidy &amp; LPG G-P'!B55</f>
        <v>40149</v>
      </c>
      <c r="D24" s="25">
        <f>'Voted Exp, Subsidy &amp; LPG G-P'!C55</f>
        <v>2232870</v>
      </c>
      <c r="E24" s="84">
        <f t="shared" si="1"/>
        <v>55.614585668385267</v>
      </c>
    </row>
    <row r="25" spans="1:5" ht="13.5" customHeight="1">
      <c r="A25" s="26" t="s">
        <v>353</v>
      </c>
      <c r="B25" s="26"/>
      <c r="C25" s="25">
        <f>'Voted Exp, Subsidy &amp; LPG A-G'!B19</f>
        <v>7241</v>
      </c>
      <c r="D25" s="25">
        <f>'Voted Exp, Subsidy &amp; LPG A-G'!C19</f>
        <v>153928</v>
      </c>
      <c r="E25" s="84">
        <f t="shared" si="1"/>
        <v>21.257837315287944</v>
      </c>
    </row>
    <row r="26" spans="1:5" ht="13.5" customHeight="1">
      <c r="A26" s="26" t="s">
        <v>354</v>
      </c>
      <c r="B26" s="26"/>
      <c r="C26" s="25">
        <f>'Voted Exp, Subsidy &amp; LPG A-G'!B30</f>
        <v>13451</v>
      </c>
      <c r="D26" s="25">
        <f>'Voted Exp, Subsidy &amp; LPG A-G'!C30</f>
        <v>220527</v>
      </c>
      <c r="E26" s="84">
        <f t="shared" si="1"/>
        <v>16.394840532302432</v>
      </c>
    </row>
    <row r="27" spans="1:5" ht="13.5" customHeight="1">
      <c r="A27" s="26" t="s">
        <v>355</v>
      </c>
      <c r="B27" s="26"/>
      <c r="C27" s="25">
        <f>'Voted Exp, Subsidy &amp; LPG A-G'!B46</f>
        <v>12619</v>
      </c>
      <c r="D27" s="25">
        <f>'Voted Exp, Subsidy &amp; LPG A-G'!C46</f>
        <v>362741</v>
      </c>
      <c r="E27" s="84">
        <f t="shared" si="1"/>
        <v>28.745621681591253</v>
      </c>
    </row>
    <row r="28" spans="1:5" ht="13.5" customHeight="1">
      <c r="A28" s="26" t="s">
        <v>356</v>
      </c>
      <c r="B28" s="26"/>
      <c r="C28" s="25">
        <f>'Voted Exp, Subsidy &amp; LPG A-G'!B52</f>
        <v>9523</v>
      </c>
      <c r="D28" s="25">
        <f>'Voted Exp, Subsidy &amp; LPG A-G'!C52</f>
        <v>318000</v>
      </c>
      <c r="E28" s="84">
        <f t="shared" si="1"/>
        <v>33.392838391263254</v>
      </c>
    </row>
    <row r="29" spans="1:5" ht="13.5" customHeight="1">
      <c r="A29" s="26"/>
      <c r="B29" s="272"/>
      <c r="C29" s="27"/>
      <c r="D29" s="27"/>
      <c r="E29" s="84"/>
    </row>
    <row r="30" spans="1:5" ht="13.5" customHeight="1">
      <c r="A30" s="272"/>
      <c r="B30" s="78"/>
      <c r="C30" s="498"/>
      <c r="D30" s="498"/>
      <c r="E30" s="499"/>
    </row>
    <row r="31" spans="1:5" ht="13.5" customHeight="1">
      <c r="A31" s="78" t="s">
        <v>117</v>
      </c>
      <c r="B31" s="26"/>
      <c r="C31" s="498">
        <f>SUM(C32:C33)</f>
        <v>64060</v>
      </c>
      <c r="D31" s="498">
        <f>SUM(D32:D33)</f>
        <v>1574434.62</v>
      </c>
      <c r="E31" s="499">
        <f>AVERAGE(D31/C31)</f>
        <v>24.577499531689043</v>
      </c>
    </row>
    <row r="32" spans="1:5" ht="13.5" customHeight="1">
      <c r="A32" s="26" t="s">
        <v>160</v>
      </c>
      <c r="B32" s="26"/>
      <c r="C32" s="25">
        <f>'Voted Exp, Subsidy &amp; LPG A-G'!B37</f>
        <v>51285</v>
      </c>
      <c r="D32" s="25">
        <f>'Voted Exp, Subsidy &amp; LPG A-G'!C37</f>
        <v>964870.62</v>
      </c>
      <c r="E32" s="84">
        <f>AVERAGE(D32/C32)</f>
        <v>18.813895291020767</v>
      </c>
    </row>
    <row r="33" spans="1:5" ht="13.5" customHeight="1">
      <c r="A33" s="26" t="s">
        <v>357</v>
      </c>
      <c r="B33" s="26"/>
      <c r="C33" s="25">
        <f>'Voted Exp, Subsidy &amp; LPG A-G'!B15</f>
        <v>12775</v>
      </c>
      <c r="D33" s="25">
        <f>'Voted Exp, Subsidy &amp; LPG A-G'!C15</f>
        <v>609564</v>
      </c>
      <c r="E33" s="84">
        <f>AVERAGE(D33/C33)</f>
        <v>47.715381604696674</v>
      </c>
    </row>
    <row r="34" spans="1:5" ht="13.5" customHeight="1">
      <c r="A34" s="26"/>
      <c r="B34" s="26"/>
      <c r="C34" s="25"/>
      <c r="D34" s="25"/>
      <c r="E34" s="84"/>
    </row>
    <row r="35" spans="1:5" ht="13.5" customHeight="1">
      <c r="A35" s="272"/>
      <c r="B35" s="272"/>
      <c r="C35" s="27"/>
      <c r="D35" s="27"/>
      <c r="E35" s="84"/>
    </row>
    <row r="36" spans="1:5" ht="13.5" customHeight="1">
      <c r="A36" s="78" t="s">
        <v>358</v>
      </c>
      <c r="B36" s="78"/>
      <c r="C36" s="498">
        <f>SUM(C37:C40)</f>
        <v>66543</v>
      </c>
      <c r="D36" s="498">
        <f>SUM(D37:D40)</f>
        <v>2869888</v>
      </c>
      <c r="E36" s="499">
        <f>AVERAGE(D36/C36)</f>
        <v>43.128323039237785</v>
      </c>
    </row>
    <row r="37" spans="1:5" ht="13.5" customHeight="1">
      <c r="A37" s="26" t="s">
        <v>359</v>
      </c>
      <c r="B37" s="26"/>
      <c r="C37" s="25">
        <f>'Voted Exp, Subsidy &amp; LPG A-G'!B48</f>
        <v>40822</v>
      </c>
      <c r="D37" s="25">
        <f>'Voted Exp, Subsidy &amp; LPG A-G'!C48</f>
        <v>1549692</v>
      </c>
      <c r="E37" s="84">
        <f>AVERAGE(D37/C37)</f>
        <v>37.962177257361226</v>
      </c>
    </row>
    <row r="38" spans="1:5" ht="13.5" customHeight="1">
      <c r="A38" s="26" t="s">
        <v>360</v>
      </c>
      <c r="B38" s="26"/>
      <c r="C38" s="25">
        <f>'Voted Exp, Subsidy &amp; LPG G-P'!B51</f>
        <v>6945</v>
      </c>
      <c r="D38" s="25">
        <f>'Voted Exp, Subsidy &amp; LPG G-P'!C51</f>
        <v>485335</v>
      </c>
      <c r="E38" s="84">
        <f>AVERAGE(D38/C38)</f>
        <v>69.882649388048961</v>
      </c>
    </row>
    <row r="39" spans="1:5" ht="13.5" customHeight="1">
      <c r="A39" s="26" t="s">
        <v>161</v>
      </c>
      <c r="B39" s="26"/>
      <c r="C39" s="25">
        <f>'Voted Exp, Subsidy &amp; LPG P-Y'!B37</f>
        <v>9857</v>
      </c>
      <c r="D39" s="25">
        <f>'Voted Exp, Subsidy &amp; LPG P-Y'!C37</f>
        <v>515458</v>
      </c>
      <c r="E39" s="84">
        <f>AVERAGE(D39/C39)</f>
        <v>52.293598457948669</v>
      </c>
    </row>
    <row r="40" spans="1:5" ht="13.5" customHeight="1">
      <c r="A40" s="26" t="s">
        <v>361</v>
      </c>
      <c r="B40" s="26"/>
      <c r="C40" s="25">
        <f>'Voted Exp, Subsidy &amp; LPG P-Y'!B40</f>
        <v>8919</v>
      </c>
      <c r="D40" s="25">
        <f>'Voted Exp, Subsidy &amp; LPG P-Y'!C40</f>
        <v>319403</v>
      </c>
      <c r="E40" s="84">
        <f>AVERAGE(D40/C40)</f>
        <v>35.811525955824642</v>
      </c>
    </row>
    <row r="41" spans="1:5" ht="13.5" customHeight="1">
      <c r="A41" s="272"/>
      <c r="B41" s="272"/>
      <c r="C41" s="25"/>
      <c r="D41" s="25"/>
      <c r="E41" s="84"/>
    </row>
    <row r="42" spans="1:5" ht="13.5" customHeight="1">
      <c r="A42" s="272"/>
      <c r="B42" s="272"/>
      <c r="C42" s="27"/>
      <c r="D42" s="27"/>
      <c r="E42" s="84"/>
    </row>
    <row r="43" spans="1:5" ht="13.5" customHeight="1">
      <c r="A43" s="78" t="s">
        <v>362</v>
      </c>
      <c r="B43" s="78"/>
      <c r="C43" s="498">
        <f>SUM(C44:C46)</f>
        <v>20405</v>
      </c>
      <c r="D43" s="498">
        <f>SUM(D44:D46)</f>
        <v>485145</v>
      </c>
      <c r="E43" s="499">
        <f>AVERAGE(D43/C43)</f>
        <v>23.775790247488359</v>
      </c>
    </row>
    <row r="44" spans="1:5" ht="13.5" customHeight="1">
      <c r="A44" s="26" t="s">
        <v>363</v>
      </c>
      <c r="B44" s="26"/>
      <c r="C44" s="25">
        <f>'Voted Exp, Subsidy &amp; LPG A-G'!B42</f>
        <v>10114</v>
      </c>
      <c r="D44" s="25">
        <f>'Voted Exp, Subsidy &amp; LPG A-G'!C42</f>
        <v>204288</v>
      </c>
      <c r="E44" s="84">
        <f>AVERAGE(D44/C44)</f>
        <v>20.198536681827171</v>
      </c>
    </row>
    <row r="45" spans="1:5" ht="13.5" customHeight="1">
      <c r="A45" s="26" t="s">
        <v>364</v>
      </c>
      <c r="B45" s="26"/>
      <c r="C45" s="25">
        <f>'Voted Exp, Subsidy &amp; LPG A-G'!B22</f>
        <v>2397</v>
      </c>
      <c r="D45" s="25">
        <f>'Voted Exp, Subsidy &amp; LPG A-G'!C22</f>
        <v>95800</v>
      </c>
      <c r="E45" s="84">
        <f>AVERAGE(D45/C45)</f>
        <v>39.966624947851479</v>
      </c>
    </row>
    <row r="46" spans="1:5" ht="13.5" customHeight="1">
      <c r="A46" s="26" t="s">
        <v>365</v>
      </c>
      <c r="B46" s="26"/>
      <c r="C46" s="25">
        <f>'Voted Exp, Subsidy &amp; LPG P-Y'!B17</f>
        <v>7894</v>
      </c>
      <c r="D46" s="25">
        <f>'Voted Exp, Subsidy &amp; LPG P-Y'!C17</f>
        <v>185057</v>
      </c>
      <c r="E46" s="84">
        <f>AVERAGE(D46/C46)</f>
        <v>23.442741322523435</v>
      </c>
    </row>
    <row r="47" spans="1:5" ht="13.5" customHeight="1">
      <c r="A47" s="26"/>
      <c r="B47" s="26"/>
    </row>
    <row r="48" spans="1:5" ht="13.5" customHeight="1"/>
    <row r="49" spans="1:5" ht="13.5" customHeight="1">
      <c r="A49" s="5" t="s">
        <v>366</v>
      </c>
      <c r="B49" s="5"/>
      <c r="C49" s="285">
        <f>SUM(C50:C53)</f>
        <v>237958</v>
      </c>
      <c r="D49" s="285">
        <f>SUM(D50:D53)</f>
        <v>11098386</v>
      </c>
      <c r="E49" s="497">
        <f>AVERAGE(D49/C49)</f>
        <v>46.64010455626623</v>
      </c>
    </row>
    <row r="50" spans="1:5" ht="13.5" customHeight="1">
      <c r="A50" s="4" t="s">
        <v>205</v>
      </c>
      <c r="B50" s="4"/>
      <c r="C50" s="16">
        <f>'Voted Exp, Subsidy &amp; LPG G-P'!B52</f>
        <v>156533</v>
      </c>
      <c r="D50" s="396">
        <f>'Voted Exp, Subsidy &amp; LPG G-P'!C52</f>
        <v>8764970</v>
      </c>
      <c r="E50" s="18">
        <f>AVERAGE(D50/C50)</f>
        <v>55.994390959094886</v>
      </c>
    </row>
    <row r="51" spans="1:5" ht="13.5" customHeight="1">
      <c r="A51" s="4" t="s">
        <v>206</v>
      </c>
      <c r="B51" s="4"/>
      <c r="C51" s="16">
        <f>'Voted Exp, Subsidy &amp; LPG A-G'!B49</f>
        <v>8683</v>
      </c>
      <c r="D51" s="396">
        <f>'Voted Exp, Subsidy &amp; LPG A-G'!C49</f>
        <v>191032</v>
      </c>
      <c r="E51" s="18">
        <f>AVERAGE(D51/C51)</f>
        <v>22.000691005412875</v>
      </c>
    </row>
    <row r="52" spans="1:5" ht="13.5" customHeight="1">
      <c r="A52" s="4" t="s">
        <v>207</v>
      </c>
      <c r="B52" s="4"/>
      <c r="C52" s="16">
        <f>'Voted Exp, Subsidy &amp; LPG A-G'!B55</f>
        <v>4996</v>
      </c>
      <c r="D52" s="396">
        <f>'Voted Exp, Subsidy &amp; LPG A-G'!C55</f>
        <v>180033</v>
      </c>
      <c r="E52" s="18">
        <f>AVERAGE(D52/C52)</f>
        <v>36.035428342674138</v>
      </c>
    </row>
    <row r="53" spans="1:5" ht="13.5" customHeight="1">
      <c r="A53" s="4" t="s">
        <v>208</v>
      </c>
      <c r="B53" s="4"/>
      <c r="C53" s="16">
        <f>'Voted Exp, Subsidy &amp; LPG P-Y'!B8</f>
        <v>67746</v>
      </c>
      <c r="D53" s="396">
        <f>'Voted Exp, Subsidy &amp; LPG P-Y'!C8</f>
        <v>1962351</v>
      </c>
      <c r="E53" s="18">
        <f>AVERAGE(D53/C53)</f>
        <v>28.966300593392969</v>
      </c>
    </row>
    <row r="54" spans="1:5" ht="13.5" customHeight="1"/>
    <row r="55" spans="1:5" ht="13.5" customHeight="1">
      <c r="A55" s="26"/>
      <c r="B55" s="26"/>
    </row>
    <row r="56" spans="1:5">
      <c r="A56" s="559"/>
      <c r="B56" s="559"/>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54"/>
  <sheetViews>
    <sheetView zoomScaleNormal="100" workbookViewId="0">
      <pane ySplit="3" topLeftCell="A31" activePane="bottomLeft" state="frozen"/>
      <selection activeCell="E6" sqref="E6"/>
      <selection pane="bottomLeft" activeCell="E6" sqref="E6"/>
    </sheetView>
  </sheetViews>
  <sheetFormatPr defaultRowHeight="13.5" customHeight="1"/>
  <cols>
    <col min="1" max="1" width="30.7109375" style="203" customWidth="1"/>
    <col min="2" max="2" width="14.5703125" style="203" customWidth="1"/>
    <col min="3" max="3" width="25.85546875" style="122" customWidth="1"/>
    <col min="4" max="4" width="19.7109375" style="203" customWidth="1"/>
    <col min="5" max="16384" width="9.140625" style="203"/>
  </cols>
  <sheetData>
    <row r="1" spans="1:4" ht="13.5" customHeight="1">
      <c r="B1" s="103" t="s">
        <v>371</v>
      </c>
      <c r="C1" s="103" t="s">
        <v>343</v>
      </c>
      <c r="D1" s="103" t="s">
        <v>388</v>
      </c>
    </row>
    <row r="2" spans="1:4" ht="13.5" customHeight="1">
      <c r="B2" s="495">
        <v>2012</v>
      </c>
      <c r="C2" s="636" t="s">
        <v>595</v>
      </c>
      <c r="D2" s="103" t="s">
        <v>344</v>
      </c>
    </row>
    <row r="3" spans="1:4" ht="13.5" customHeight="1">
      <c r="B3" s="495"/>
      <c r="C3" s="496" t="s">
        <v>376</v>
      </c>
      <c r="D3" s="496" t="s">
        <v>376</v>
      </c>
    </row>
    <row r="4" spans="1:4" ht="13.5" customHeight="1">
      <c r="A4" s="5" t="s">
        <v>552</v>
      </c>
      <c r="B4" s="285">
        <f>SUM(B5:B7)</f>
        <v>23037</v>
      </c>
      <c r="C4" s="285">
        <f>SUM(C5:C7)</f>
        <v>1220044</v>
      </c>
      <c r="D4" s="497">
        <f>AVERAGE(C4/B4)</f>
        <v>52.96019446976603</v>
      </c>
    </row>
    <row r="5" spans="1:4" ht="13.5" customHeight="1">
      <c r="A5" s="4" t="s">
        <v>214</v>
      </c>
      <c r="B5" s="16">
        <f>'Voted Exp, Subsidy &amp; LPG G-P'!B43</f>
        <v>14286</v>
      </c>
      <c r="C5" s="25">
        <f>'Voted Exp, Subsidy &amp; LPG G-P'!C43</f>
        <v>795860</v>
      </c>
      <c r="D5" s="18">
        <f>AVERAGE(C5/B5)</f>
        <v>55.709085818283633</v>
      </c>
    </row>
    <row r="6" spans="1:4" ht="13.5" customHeight="1">
      <c r="A6" s="4" t="s">
        <v>215</v>
      </c>
      <c r="B6" s="16">
        <f>'Voted Exp, Subsidy &amp; LPG A-G'!B26</f>
        <v>1893</v>
      </c>
      <c r="C6" s="25">
        <f>'Voted Exp, Subsidy &amp; LPG A-G'!C26</f>
        <v>62494</v>
      </c>
      <c r="D6" s="18">
        <f>AVERAGE(C6/B6)</f>
        <v>33.01320655044902</v>
      </c>
    </row>
    <row r="7" spans="1:4" ht="13.5" customHeight="1">
      <c r="A7" s="4" t="s">
        <v>216</v>
      </c>
      <c r="B7" s="16">
        <f>'Voted Exp, Subsidy &amp; LPG P-Y'!B34</f>
        <v>6858</v>
      </c>
      <c r="C7" s="25">
        <f>'Voted Exp, Subsidy &amp; LPG P-Y'!C34</f>
        <v>361690</v>
      </c>
      <c r="D7" s="18">
        <f>AVERAGE(C7/B7)</f>
        <v>52.739865850102071</v>
      </c>
    </row>
    <row r="10" spans="1:4" ht="13.5" customHeight="1">
      <c r="A10" s="5" t="s">
        <v>209</v>
      </c>
      <c r="B10" s="285">
        <f>SUM(B11:B14)</f>
        <v>14725</v>
      </c>
      <c r="C10" s="285">
        <f>SUM(C11:C14)</f>
        <v>1045777</v>
      </c>
      <c r="D10" s="497">
        <f>AVERAGE(C10/B10)</f>
        <v>71.020509337860787</v>
      </c>
    </row>
    <row r="11" spans="1:4" ht="13.5" customHeight="1">
      <c r="A11" s="4" t="s">
        <v>210</v>
      </c>
      <c r="B11" s="16">
        <f>'Voted Exp, Subsidy &amp; LPG P-Y'!B35</f>
        <v>2914</v>
      </c>
      <c r="C11" s="25">
        <f>'Voted Exp, Subsidy &amp; LPG P-Y'!C35</f>
        <v>270380</v>
      </c>
      <c r="D11" s="18">
        <f>AVERAGE(C11/B11)</f>
        <v>92.78654770075498</v>
      </c>
    </row>
    <row r="12" spans="1:4" ht="13.5" customHeight="1">
      <c r="A12" s="4" t="s">
        <v>211</v>
      </c>
      <c r="B12" s="16">
        <f>'Voted Exp, Subsidy &amp; LPG A-G'!B21</f>
        <v>3036</v>
      </c>
      <c r="C12" s="25">
        <f>'Voted Exp, Subsidy &amp; LPG A-G'!C21</f>
        <v>221188</v>
      </c>
      <c r="D12" s="18">
        <f>AVERAGE(C12/B12)</f>
        <v>72.85507246376811</v>
      </c>
    </row>
    <row r="13" spans="1:4" ht="13.5" customHeight="1">
      <c r="A13" s="4" t="s">
        <v>212</v>
      </c>
      <c r="B13" s="16">
        <f>'Voted Exp, Subsidy &amp; LPG A-G'!B43</f>
        <v>4281</v>
      </c>
      <c r="C13" s="25">
        <f>'Voted Exp, Subsidy &amp; LPG A-G'!C43</f>
        <v>250365</v>
      </c>
      <c r="D13" s="18">
        <f>AVERAGE(C13/B13)</f>
        <v>58.482831114225647</v>
      </c>
    </row>
    <row r="14" spans="1:4" ht="13.5" customHeight="1">
      <c r="A14" s="4" t="s">
        <v>213</v>
      </c>
      <c r="B14" s="16">
        <f>'Voted Exp, Subsidy &amp; LPG A-G'!B53</f>
        <v>4494</v>
      </c>
      <c r="C14" s="25">
        <f>'Voted Exp, Subsidy &amp; LPG A-G'!C53</f>
        <v>303844</v>
      </c>
      <c r="D14" s="18">
        <f>AVERAGE(C14/B14)</f>
        <v>67.611036938139748</v>
      </c>
    </row>
    <row r="15" spans="1:4" ht="13.5" customHeight="1">
      <c r="A15" s="2"/>
      <c r="B15" s="185"/>
      <c r="C15" s="27"/>
      <c r="D15" s="18"/>
    </row>
    <row r="16" spans="1:4" ht="13.5" customHeight="1">
      <c r="A16" s="2"/>
      <c r="B16" s="185"/>
      <c r="C16" s="27"/>
      <c r="D16" s="18"/>
    </row>
    <row r="17" spans="1:4" ht="13.5" customHeight="1">
      <c r="A17" s="537" t="s">
        <v>6</v>
      </c>
      <c r="B17" s="538">
        <f>SUM(B18:B19)</f>
        <v>55079</v>
      </c>
      <c r="C17" s="539">
        <f>SUM(C18:C19)</f>
        <v>1777270</v>
      </c>
      <c r="D17" s="540">
        <f>AVERAGE(C17/B17)</f>
        <v>32.267651918153923</v>
      </c>
    </row>
    <row r="18" spans="1:4" ht="13.5" customHeight="1">
      <c r="A18" s="171" t="s">
        <v>5</v>
      </c>
      <c r="B18" s="382">
        <f>'Voted Exp, Subsidy &amp; LPG P-Y'!B9</f>
        <v>40026</v>
      </c>
      <c r="C18" s="380">
        <f>'Voted Exp, Subsidy &amp; LPG P-Y'!C9</f>
        <v>1451740</v>
      </c>
      <c r="D18" s="394">
        <f>AVERAGE(C18/B18)</f>
        <v>36.269924549043125</v>
      </c>
    </row>
    <row r="19" spans="1:4" ht="13.5" customHeight="1">
      <c r="A19" s="171" t="s">
        <v>169</v>
      </c>
      <c r="B19" s="541">
        <f>'Voted Exp, Subsidy &amp; LPG G-P'!B56</f>
        <v>15053</v>
      </c>
      <c r="C19" s="461">
        <f>'Voted Exp, Subsidy &amp; LPG G-P'!C56</f>
        <v>325530</v>
      </c>
      <c r="D19" s="394">
        <f>AVERAGE(C19/B19)</f>
        <v>21.625589583471733</v>
      </c>
    </row>
    <row r="20" spans="1:4" ht="13.5" customHeight="1">
      <c r="A20" s="2"/>
      <c r="B20" s="185"/>
      <c r="C20" s="498"/>
      <c r="D20" s="18"/>
    </row>
    <row r="21" spans="1:4" ht="13.5" customHeight="1">
      <c r="A21" s="5" t="s">
        <v>217</v>
      </c>
      <c r="B21" s="285">
        <f>SUM(B22:B25)</f>
        <v>205296</v>
      </c>
      <c r="C21" s="285">
        <f>SUM(C22:C25)</f>
        <v>7333834</v>
      </c>
      <c r="D21" s="497">
        <f>AVERAGE(C21/B21)</f>
        <v>35.723219156729797</v>
      </c>
    </row>
    <row r="22" spans="1:4" ht="13.5" customHeight="1">
      <c r="A22" s="4" t="s">
        <v>218</v>
      </c>
      <c r="B22" s="16">
        <f>'Voted Exp, Subsidy &amp; LPG G-P'!B34</f>
        <v>44396</v>
      </c>
      <c r="C22" s="461">
        <f>'Voted Exp, Subsidy &amp; LPG G-P'!C34</f>
        <v>1688800</v>
      </c>
      <c r="D22" s="18">
        <f>AVERAGE(C22/B22)</f>
        <v>38.039463014686007</v>
      </c>
    </row>
    <row r="23" spans="1:4" ht="13.5" customHeight="1">
      <c r="A23" s="4" t="s">
        <v>219</v>
      </c>
      <c r="B23" s="16">
        <f>'Voted Exp, Subsidy &amp; LPG A-G'!B10</f>
        <v>40993</v>
      </c>
      <c r="C23" s="25">
        <f>'Voted Exp, Subsidy &amp; LPG A-G'!C10</f>
        <v>1543500</v>
      </c>
      <c r="D23" s="18">
        <f>AVERAGE(C23/B23)</f>
        <v>37.652769985119413</v>
      </c>
    </row>
    <row r="24" spans="1:4" ht="13.5" customHeight="1">
      <c r="A24" s="4" t="s">
        <v>220</v>
      </c>
      <c r="B24" s="16">
        <f>'Voted Exp, Subsidy &amp; LPG A-G'!B29</f>
        <v>31059</v>
      </c>
      <c r="C24" s="25">
        <f>'Voted Exp, Subsidy &amp; LPG A-G'!C29</f>
        <v>1293300</v>
      </c>
      <c r="D24" s="18">
        <f>AVERAGE(C24/B24)</f>
        <v>41.640104317589106</v>
      </c>
    </row>
    <row r="25" spans="1:4" ht="13.5" customHeight="1">
      <c r="A25" s="4" t="s">
        <v>221</v>
      </c>
      <c r="B25" s="16">
        <f>'Voted Exp, Subsidy &amp; LPG P-Y'!B26</f>
        <v>88848</v>
      </c>
      <c r="C25" s="25">
        <f>'Voted Exp, Subsidy &amp; LPG P-Y'!C26</f>
        <v>2808234</v>
      </c>
      <c r="D25" s="18">
        <f>AVERAGE(C25/B25)</f>
        <v>31.607171799027551</v>
      </c>
    </row>
    <row r="26" spans="1:4" ht="13.5" customHeight="1">
      <c r="A26" s="2"/>
      <c r="B26" s="185"/>
      <c r="C26" s="27"/>
      <c r="D26" s="18"/>
    </row>
    <row r="27" spans="1:4" ht="13.5" customHeight="1">
      <c r="A27" s="2"/>
      <c r="B27" s="185"/>
      <c r="C27" s="27"/>
      <c r="D27" s="18"/>
    </row>
    <row r="28" spans="1:4" ht="13.5" customHeight="1">
      <c r="A28" s="5" t="s">
        <v>123</v>
      </c>
      <c r="B28" s="285">
        <f>SUM(B29:B30)</f>
        <v>32191</v>
      </c>
      <c r="C28" s="285">
        <f>SUM(C29:C30)</f>
        <v>1012939</v>
      </c>
      <c r="D28" s="497">
        <f>AVERAGE(C28/B28)</f>
        <v>31.466527911528068</v>
      </c>
    </row>
    <row r="29" spans="1:4" ht="13.5" customHeight="1">
      <c r="A29" s="4" t="s">
        <v>190</v>
      </c>
      <c r="B29" s="16">
        <f>'Voted Exp, Subsidy &amp; LPG P-Y'!B11</f>
        <v>22671</v>
      </c>
      <c r="C29" s="25">
        <f>'Voted Exp, Subsidy &amp; LPG P-Y'!C11</f>
        <v>656365</v>
      </c>
      <c r="D29" s="18">
        <f>AVERAGE(C29/B29)</f>
        <v>28.951744519430108</v>
      </c>
    </row>
    <row r="30" spans="1:4" ht="13.5" customHeight="1">
      <c r="A30" s="4" t="s">
        <v>222</v>
      </c>
      <c r="B30" s="16">
        <f>'Voted Exp, Subsidy &amp; LPG G-P'!B28</f>
        <v>9520</v>
      </c>
      <c r="C30" s="25">
        <f>'Voted Exp, Subsidy &amp; LPG G-P'!C28</f>
        <v>356574</v>
      </c>
      <c r="D30" s="18">
        <f>AVERAGE(C30/B30)</f>
        <v>37.455252100840333</v>
      </c>
    </row>
    <row r="31" spans="1:4" ht="13.5" customHeight="1">
      <c r="A31" s="2"/>
      <c r="B31" s="16"/>
      <c r="C31" s="25"/>
      <c r="D31" s="18"/>
    </row>
    <row r="32" spans="1:4" ht="13.5" customHeight="1">
      <c r="A32" s="2"/>
      <c r="B32" s="16"/>
      <c r="C32" s="25"/>
      <c r="D32" s="18"/>
    </row>
    <row r="33" spans="1:4" ht="13.5" customHeight="1">
      <c r="A33" s="5" t="s">
        <v>15</v>
      </c>
      <c r="B33" s="375">
        <f>SUM(B34:B41)</f>
        <v>103400</v>
      </c>
      <c r="C33" s="375">
        <f>SUM(C34:C41)</f>
        <v>3667136</v>
      </c>
      <c r="D33" s="497">
        <f>AVERAGE(C33/B33)</f>
        <v>35.465531914893617</v>
      </c>
    </row>
    <row r="34" spans="1:4" ht="13.5" customHeight="1">
      <c r="A34" s="4" t="s">
        <v>224</v>
      </c>
      <c r="B34" s="16">
        <f>'Voted Exp, Subsidy &amp; LPG P-Y'!B31</f>
        <v>61441</v>
      </c>
      <c r="C34" s="25">
        <f>'Voted Exp, Subsidy &amp; LPG P-Y'!C31</f>
        <v>1917140</v>
      </c>
      <c r="D34" s="18">
        <f t="shared" ref="D34:D41" si="0">AVERAGE(C34/B34)</f>
        <v>31.20294266043847</v>
      </c>
    </row>
    <row r="35" spans="1:4" ht="13.5" customHeight="1">
      <c r="A35" s="4" t="s">
        <v>225</v>
      </c>
      <c r="B35" s="16">
        <f>'Voted Exp, Subsidy &amp; LPG A-G'!B41</f>
        <v>4264</v>
      </c>
      <c r="C35" s="25">
        <f>'Voted Exp, Subsidy &amp; LPG A-G'!C41</f>
        <v>165847</v>
      </c>
      <c r="D35" s="18">
        <f>AVERAGE(C35/B35)</f>
        <v>38.89469981238274</v>
      </c>
    </row>
    <row r="36" spans="1:4" ht="13.5" customHeight="1">
      <c r="A36" s="4" t="s">
        <v>226</v>
      </c>
      <c r="B36" s="16">
        <f>'Voted Exp, Subsidy &amp; LPG A-G'!B44</f>
        <v>7571</v>
      </c>
      <c r="C36" s="25">
        <f>'Voted Exp, Subsidy &amp; LPG A-G'!C44</f>
        <v>380250</v>
      </c>
      <c r="D36" s="18">
        <f t="shared" si="0"/>
        <v>50.224541011755385</v>
      </c>
    </row>
    <row r="37" spans="1:4" ht="13.5" customHeight="1">
      <c r="A37" s="4" t="s">
        <v>227</v>
      </c>
      <c r="B37" s="16">
        <f>'Voted Exp, Subsidy &amp; LPG G-P'!B9</f>
        <v>3752</v>
      </c>
      <c r="C37" s="25">
        <f>'Voted Exp, Subsidy &amp; LPG G-P'!C9</f>
        <v>159180</v>
      </c>
      <c r="D37" s="18">
        <f t="shared" si="0"/>
        <v>42.42537313432836</v>
      </c>
    </row>
    <row r="38" spans="1:4" ht="13.5" customHeight="1">
      <c r="A38" s="4" t="s">
        <v>228</v>
      </c>
      <c r="B38" s="16">
        <f>'Voted Exp, Subsidy &amp; LPG G-P'!B23</f>
        <v>6083</v>
      </c>
      <c r="C38" s="25">
        <f>'Voted Exp, Subsidy &amp; LPG G-P'!C23</f>
        <v>350760</v>
      </c>
      <c r="D38" s="18">
        <f t="shared" si="0"/>
        <v>57.662337662337663</v>
      </c>
    </row>
    <row r="39" spans="1:4" ht="13.5" customHeight="1">
      <c r="A39" s="4" t="s">
        <v>229</v>
      </c>
      <c r="B39" s="16">
        <f>'Voted Exp, Subsidy &amp; LPG G-P'!B38</f>
        <v>3064</v>
      </c>
      <c r="C39" s="25">
        <f>'Voted Exp, Subsidy &amp; LPG G-P'!C38</f>
        <v>103224</v>
      </c>
      <c r="D39" s="18">
        <f t="shared" si="0"/>
        <v>33.689295039164492</v>
      </c>
    </row>
    <row r="40" spans="1:4" ht="13.5" customHeight="1">
      <c r="A40" s="4" t="s">
        <v>230</v>
      </c>
      <c r="B40" s="16">
        <f>'Voted Exp, Subsidy &amp; LPG P-Y'!B22</f>
        <v>5941</v>
      </c>
      <c r="C40" s="25">
        <f>'Voted Exp, Subsidy &amp; LPG P-Y'!C22</f>
        <v>281782</v>
      </c>
      <c r="D40" s="18">
        <f t="shared" si="0"/>
        <v>47.430062279077596</v>
      </c>
    </row>
    <row r="41" spans="1:4" ht="13.5" customHeight="1">
      <c r="A41" s="4" t="s">
        <v>231</v>
      </c>
      <c r="B41" s="120">
        <f>'Voted Exp, Subsidy &amp; LPG P-Y'!B25</f>
        <v>11284</v>
      </c>
      <c r="C41" s="25">
        <f>'Voted Exp, Subsidy &amp; LPG P-Y'!C25</f>
        <v>308953</v>
      </c>
      <c r="D41" s="18">
        <f t="shared" si="0"/>
        <v>27.379741226515421</v>
      </c>
    </row>
    <row r="42" spans="1:4" ht="13.5" customHeight="1">
      <c r="A42" s="2"/>
      <c r="B42" s="185"/>
      <c r="C42" s="25"/>
      <c r="D42" s="18"/>
    </row>
    <row r="43" spans="1:4" ht="13.5" customHeight="1">
      <c r="A43" s="2"/>
      <c r="B43" s="185"/>
      <c r="C43" s="25"/>
      <c r="D43" s="18"/>
    </row>
    <row r="44" spans="1:4" ht="13.5" customHeight="1">
      <c r="A44" s="5" t="s">
        <v>44</v>
      </c>
      <c r="B44" s="285">
        <f>SUM(B45:B47)</f>
        <v>18799</v>
      </c>
      <c r="C44" s="285">
        <f>SUM(C45:C47)</f>
        <v>559189</v>
      </c>
      <c r="D44" s="497">
        <f>AVERAGE(C44/B44)</f>
        <v>29.745677961593703</v>
      </c>
    </row>
    <row r="45" spans="1:4" ht="13.5" customHeight="1">
      <c r="A45" s="4" t="s">
        <v>232</v>
      </c>
      <c r="B45" s="16">
        <f>'Voted Exp, Subsidy &amp; LPG P-Y'!B49</f>
        <v>12590</v>
      </c>
      <c r="C45" s="25">
        <f>'Voted Exp, Subsidy &amp; LPG P-Y'!C49</f>
        <v>333631</v>
      </c>
      <c r="D45" s="18">
        <f>AVERAGE(C45/B45)</f>
        <v>26.499682287529787</v>
      </c>
    </row>
    <row r="46" spans="1:4" ht="13.5" customHeight="1">
      <c r="A46" s="4" t="s">
        <v>233</v>
      </c>
      <c r="B46" s="16">
        <f>'Voted Exp, Subsidy &amp; LPG A-G'!B23</f>
        <v>2514</v>
      </c>
      <c r="C46" s="25">
        <f>'Voted Exp, Subsidy &amp; LPG A-G'!C23</f>
        <v>72648</v>
      </c>
      <c r="D46" s="18">
        <f>AVERAGE(C46/B46)</f>
        <v>28.897374701670646</v>
      </c>
    </row>
    <row r="47" spans="1:4" ht="13.5" customHeight="1">
      <c r="A47" s="4" t="s">
        <v>234</v>
      </c>
      <c r="B47" s="16">
        <f>'Voted Exp, Subsidy &amp; LPG G-P'!B13</f>
        <v>3695</v>
      </c>
      <c r="C47" s="25">
        <f>'Voted Exp, Subsidy &amp; LPG G-P'!C13</f>
        <v>152910</v>
      </c>
      <c r="D47" s="18">
        <f>AVERAGE(C47/B47)</f>
        <v>41.382949932340999</v>
      </c>
    </row>
    <row r="48" spans="1:4" ht="13.5" customHeight="1">
      <c r="A48" s="2"/>
      <c r="B48" s="185"/>
      <c r="C48" s="498"/>
      <c r="D48" s="18"/>
    </row>
    <row r="49" spans="1:4" ht="13.5" customHeight="1">
      <c r="A49" s="2"/>
      <c r="B49" s="185"/>
      <c r="C49" s="25"/>
      <c r="D49" s="18"/>
    </row>
    <row r="50" spans="1:4" ht="13.5" customHeight="1">
      <c r="A50" s="537" t="s">
        <v>549</v>
      </c>
      <c r="B50" s="538">
        <f>SUM(B51:B52)</f>
        <v>31181</v>
      </c>
      <c r="C50" s="538">
        <f>SUM(C51:C52)</f>
        <v>1014744</v>
      </c>
      <c r="D50" s="540">
        <f>AVERAGE(C50/B50)</f>
        <v>32.543664411019535</v>
      </c>
    </row>
    <row r="51" spans="1:4" ht="13.5" customHeight="1">
      <c r="A51" s="171" t="s">
        <v>236</v>
      </c>
      <c r="B51" s="541">
        <f>'Voted Exp, Subsidy &amp; LPG G-P'!B47</f>
        <v>16679</v>
      </c>
      <c r="C51" s="461">
        <f>'Voted Exp, Subsidy &amp; LPG G-P'!C47</f>
        <v>491604</v>
      </c>
      <c r="D51" s="394">
        <f>AVERAGE(C51/B51)</f>
        <v>29.474428922597276</v>
      </c>
    </row>
    <row r="52" spans="1:4" ht="13.5" customHeight="1">
      <c r="A52" s="171" t="s">
        <v>167</v>
      </c>
      <c r="B52" s="541">
        <f>'Voted Exp, Subsidy &amp; LPG P-Y'!B27</f>
        <v>14502</v>
      </c>
      <c r="C52" s="461">
        <f>'Voted Exp, Subsidy &amp; LPG P-Y'!C27</f>
        <v>523140</v>
      </c>
      <c r="D52" s="394">
        <f>AVERAGE(C52/B52)</f>
        <v>36.073645014480761</v>
      </c>
    </row>
    <row r="53" spans="1:4" ht="13.5" customHeight="1">
      <c r="A53" s="162"/>
    </row>
    <row r="54" spans="1:4" ht="13.5" customHeight="1">
      <c r="A54" s="162" t="s">
        <v>0</v>
      </c>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34"/>
  <sheetViews>
    <sheetView zoomScaleNormal="100" workbookViewId="0">
      <pane ySplit="3" topLeftCell="A4" activePane="bottomLeft" state="frozen"/>
      <selection activeCell="E6" sqref="E6"/>
      <selection pane="bottomLeft" activeCell="B4" sqref="B4"/>
    </sheetView>
  </sheetViews>
  <sheetFormatPr defaultRowHeight="13.5" customHeight="1"/>
  <cols>
    <col min="1" max="1" width="27.85546875" style="203" customWidth="1"/>
    <col min="2" max="2" width="13.5703125" style="203" customWidth="1"/>
    <col min="3" max="3" width="24.42578125" style="122" customWidth="1"/>
    <col min="4" max="4" width="18.7109375" style="203" customWidth="1"/>
    <col min="5" max="5" width="9.140625" style="203"/>
    <col min="6" max="6" width="5.28515625" style="203" hidden="1" customWidth="1"/>
    <col min="7" max="16384" width="9.140625" style="203"/>
  </cols>
  <sheetData>
    <row r="1" spans="1:4" ht="13.5" customHeight="1">
      <c r="B1" s="103" t="s">
        <v>371</v>
      </c>
      <c r="C1" s="103" t="s">
        <v>343</v>
      </c>
      <c r="D1" s="103" t="s">
        <v>388</v>
      </c>
    </row>
    <row r="2" spans="1:4" ht="13.5" customHeight="1">
      <c r="B2" s="495">
        <v>2012</v>
      </c>
      <c r="C2" s="636" t="s">
        <v>595</v>
      </c>
      <c r="D2" s="103" t="s">
        <v>344</v>
      </c>
    </row>
    <row r="3" spans="1:4" ht="13.5" customHeight="1">
      <c r="A3" s="2"/>
      <c r="B3" s="495"/>
      <c r="C3" s="496" t="s">
        <v>376</v>
      </c>
      <c r="D3" s="496" t="s">
        <v>376</v>
      </c>
    </row>
    <row r="4" spans="1:4" ht="13.5" customHeight="1">
      <c r="A4" s="5" t="s">
        <v>237</v>
      </c>
      <c r="B4" s="285">
        <f>SUM(B6:B9)</f>
        <v>26099</v>
      </c>
      <c r="C4" s="285">
        <f>SUM(C6:C9)</f>
        <v>1174759</v>
      </c>
      <c r="D4" s="497">
        <f>AVERAGE(C4/B4)</f>
        <v>45.011647955860376</v>
      </c>
    </row>
    <row r="5" spans="1:4" ht="13.5" customHeight="1">
      <c r="A5" s="5" t="s">
        <v>36</v>
      </c>
      <c r="B5" s="285">
        <f>SUM(B6:B12)</f>
        <v>84137</v>
      </c>
      <c r="C5" s="285"/>
      <c r="D5" s="18"/>
    </row>
    <row r="6" spans="1:4" ht="13.5" customHeight="1">
      <c r="A6" s="4" t="s">
        <v>241</v>
      </c>
      <c r="B6" s="16">
        <f>'Voted Exp, Subsidy &amp; LPG P-Y'!B30</f>
        <v>1174</v>
      </c>
      <c r="C6" s="56">
        <f>'Voted Exp, Subsidy &amp; LPG P-Y'!C30</f>
        <v>66000</v>
      </c>
      <c r="D6" s="18">
        <f>AVERAGE(C6/B6)</f>
        <v>56.218057921635435</v>
      </c>
    </row>
    <row r="7" spans="1:4" ht="13.5" customHeight="1">
      <c r="A7" s="4" t="s">
        <v>239</v>
      </c>
      <c r="B7" s="16">
        <f>'Voted Exp, Subsidy &amp; LPG A-G'!B45</f>
        <v>11355</v>
      </c>
      <c r="C7" s="56">
        <f>'Voted Exp, Subsidy &amp; LPG A-G'!C45</f>
        <v>445000</v>
      </c>
      <c r="D7" s="18">
        <f>AVERAGE(C7/B7)</f>
        <v>39.189784236019378</v>
      </c>
    </row>
    <row r="8" spans="1:4" ht="13.5" customHeight="1">
      <c r="A8" s="4" t="s">
        <v>166</v>
      </c>
      <c r="B8" s="16">
        <f>'Voted Exp, Subsidy &amp; LPG G-P'!B6</f>
        <v>10099</v>
      </c>
      <c r="C8" s="56">
        <f>'Voted Exp, Subsidy &amp; LPG G-P'!C6</f>
        <v>499188</v>
      </c>
      <c r="D8" s="18">
        <f>AVERAGE(C8/B8)</f>
        <v>49.429448460243592</v>
      </c>
    </row>
    <row r="9" spans="1:4" ht="13.5" customHeight="1">
      <c r="A9" s="4" t="s">
        <v>240</v>
      </c>
      <c r="B9" s="16">
        <f>'Voted Exp, Subsidy &amp; LPG P-Y'!B24</f>
        <v>3471</v>
      </c>
      <c r="C9" s="56">
        <f>'Voted Exp, Subsidy &amp; LPG P-Y'!C24</f>
        <v>164571</v>
      </c>
      <c r="D9" s="18">
        <f>AVERAGE(C9/B9)</f>
        <v>47.413137424373382</v>
      </c>
    </row>
    <row r="10" spans="1:4" ht="13.5" customHeight="1">
      <c r="A10" s="4" t="s">
        <v>242</v>
      </c>
      <c r="B10" s="16">
        <v>15431</v>
      </c>
      <c r="C10" s="94"/>
      <c r="D10" s="18"/>
    </row>
    <row r="11" spans="1:4" ht="13.5" customHeight="1">
      <c r="A11" s="4" t="s">
        <v>243</v>
      </c>
      <c r="B11" s="16">
        <v>5978</v>
      </c>
      <c r="C11" s="56"/>
      <c r="D11" s="18"/>
    </row>
    <row r="12" spans="1:4" ht="13.5" customHeight="1">
      <c r="A12" s="4" t="s">
        <v>244</v>
      </c>
      <c r="B12" s="16">
        <v>36629</v>
      </c>
      <c r="C12" s="56"/>
      <c r="D12" s="18"/>
    </row>
    <row r="13" spans="1:4" ht="13.5" customHeight="1">
      <c r="A13" s="2" t="s">
        <v>326</v>
      </c>
      <c r="B13" s="185"/>
      <c r="C13" s="25"/>
      <c r="D13" s="18"/>
    </row>
    <row r="14" spans="1:4" ht="13.5" customHeight="1">
      <c r="A14" s="2"/>
      <c r="B14" s="185"/>
      <c r="C14" s="27"/>
      <c r="D14" s="18"/>
    </row>
    <row r="15" spans="1:4" ht="13.5" customHeight="1">
      <c r="A15" s="5" t="s">
        <v>245</v>
      </c>
      <c r="B15" s="285">
        <f>SUM(B16:B21)</f>
        <v>41070</v>
      </c>
      <c r="C15" s="285">
        <f>SUM(C16:C21)</f>
        <v>2116656</v>
      </c>
      <c r="D15" s="497">
        <f t="shared" ref="D15:D21" si="0">AVERAGE(C15/B15)</f>
        <v>51.537764791818844</v>
      </c>
    </row>
    <row r="16" spans="1:4" ht="13.5" customHeight="1">
      <c r="A16" s="4" t="s">
        <v>246</v>
      </c>
      <c r="B16" s="16">
        <f>'Voted Exp, Subsidy &amp; LPG G-P'!B8</f>
        <v>25372</v>
      </c>
      <c r="C16" s="25">
        <f>'Voted Exp, Subsidy &amp; LPG G-P'!C8</f>
        <v>872736</v>
      </c>
      <c r="D16" s="18">
        <f t="shared" si="0"/>
        <v>34.397603657575281</v>
      </c>
    </row>
    <row r="17" spans="1:4" ht="13.5" customHeight="1">
      <c r="A17" s="4" t="s">
        <v>247</v>
      </c>
      <c r="B17" s="16">
        <f>'Voted Exp, Subsidy &amp; LPG A-G'!B35</f>
        <v>2686</v>
      </c>
      <c r="C17" s="16">
        <f>'Voted Exp, Subsidy &amp; LPG A-G'!C35</f>
        <v>354445</v>
      </c>
      <c r="D17" s="18">
        <f t="shared" si="0"/>
        <v>131.96016381236038</v>
      </c>
    </row>
    <row r="18" spans="1:4" ht="13.5" customHeight="1">
      <c r="A18" s="4" t="s">
        <v>248</v>
      </c>
      <c r="B18" s="16">
        <f>'Voted Exp, Subsidy &amp; LPG G-P'!B15</f>
        <v>3013</v>
      </c>
      <c r="C18" s="25">
        <f>'Voted Exp, Subsidy &amp; LPG G-P'!C15</f>
        <v>279070</v>
      </c>
      <c r="D18" s="18">
        <f t="shared" si="0"/>
        <v>92.621971457019583</v>
      </c>
    </row>
    <row r="19" spans="1:4" ht="13.5" customHeight="1">
      <c r="A19" s="4" t="s">
        <v>249</v>
      </c>
      <c r="B19" s="16">
        <f>'Voted Exp, Subsidy &amp; LPG G-P'!B22</f>
        <v>1521</v>
      </c>
      <c r="C19" s="25">
        <f>'Voted Exp, Subsidy &amp; LPG G-P'!C22</f>
        <v>193628</v>
      </c>
      <c r="D19" s="18">
        <f t="shared" si="0"/>
        <v>127.30309007232084</v>
      </c>
    </row>
    <row r="20" spans="1:4" ht="13.5" customHeight="1">
      <c r="A20" s="4" t="s">
        <v>250</v>
      </c>
      <c r="B20" s="16">
        <f>'Voted Exp, Subsidy &amp; LPG G-P'!B46</f>
        <v>2402</v>
      </c>
      <c r="C20" s="25">
        <f>'Voted Exp, Subsidy &amp; LPG G-P'!C46</f>
        <v>38282</v>
      </c>
      <c r="D20" s="18">
        <f t="shared" si="0"/>
        <v>15.937552039966695</v>
      </c>
    </row>
    <row r="21" spans="1:4" ht="13.5" customHeight="1">
      <c r="A21" s="4" t="s">
        <v>251</v>
      </c>
      <c r="B21" s="16">
        <f>'Voted Exp, Subsidy &amp; LPG G-P'!B50</f>
        <v>6076</v>
      </c>
      <c r="C21" s="25">
        <f>'Voted Exp, Subsidy &amp; LPG G-P'!C50</f>
        <v>378495</v>
      </c>
      <c r="D21" s="18">
        <f t="shared" si="0"/>
        <v>62.293449637919686</v>
      </c>
    </row>
    <row r="22" spans="1:4" ht="13.5" customHeight="1">
      <c r="A22" s="2"/>
      <c r="B22" s="185"/>
      <c r="C22" s="27"/>
      <c r="D22" s="4"/>
    </row>
    <row r="23" spans="1:4" ht="13.5" customHeight="1">
      <c r="A23" s="2"/>
      <c r="B23" s="185"/>
      <c r="C23" s="27"/>
      <c r="D23" s="4"/>
    </row>
    <row r="24" spans="1:4" ht="13.5" customHeight="1">
      <c r="A24" s="5" t="s">
        <v>253</v>
      </c>
      <c r="B24" s="285">
        <f>SUM(B25:B26)</f>
        <v>124505</v>
      </c>
      <c r="C24" s="285">
        <f>SUM(C25:C26)</f>
        <v>5955642</v>
      </c>
      <c r="D24" s="497">
        <f>AVERAGE(C24/B24)</f>
        <v>47.834560861009599</v>
      </c>
    </row>
    <row r="25" spans="1:4" ht="13.5" customHeight="1">
      <c r="A25" s="4" t="s">
        <v>253</v>
      </c>
      <c r="B25" s="16">
        <f>'Voted Exp, Subsidy &amp; LPG P-Y'!B13</f>
        <v>110390</v>
      </c>
      <c r="C25" s="25">
        <f>'Voted Exp, Subsidy &amp; LPG P-Y'!C13</f>
        <v>5428242</v>
      </c>
      <c r="D25" s="18">
        <f>AVERAGE(C25/B25)</f>
        <v>49.173312800072473</v>
      </c>
    </row>
    <row r="26" spans="1:4" ht="13.5" customHeight="1">
      <c r="A26" s="4" t="s">
        <v>254</v>
      </c>
      <c r="B26" s="16">
        <f>'Voted Exp, Subsidy &amp; LPG G-P'!B19</f>
        <v>14115</v>
      </c>
      <c r="C26" s="25">
        <f>'Voted Exp, Subsidy &amp; LPG G-P'!C19</f>
        <v>527400</v>
      </c>
      <c r="D26" s="18">
        <f>AVERAGE(C26/B26)</f>
        <v>37.364505844845908</v>
      </c>
    </row>
    <row r="27" spans="1:4" ht="13.5" customHeight="1">
      <c r="A27" s="2"/>
      <c r="B27" s="16"/>
      <c r="C27" s="285"/>
      <c r="D27" s="4"/>
    </row>
    <row r="28" spans="1:4" ht="13.5" customHeight="1">
      <c r="A28" s="2"/>
      <c r="B28" s="185"/>
      <c r="C28" s="25"/>
      <c r="D28" s="4"/>
    </row>
    <row r="29" spans="1:4" ht="13.5" customHeight="1">
      <c r="A29" s="162" t="s">
        <v>14</v>
      </c>
      <c r="C29" s="25"/>
    </row>
    <row r="30" spans="1:4" ht="13.5" customHeight="1">
      <c r="C30" s="27"/>
    </row>
    <row r="31" spans="1:4" ht="13.5" customHeight="1">
      <c r="C31" s="498"/>
    </row>
    <row r="32" spans="1:4" ht="13.5" customHeight="1">
      <c r="C32" s="25"/>
    </row>
    <row r="33" spans="3:3" ht="13.5" customHeight="1">
      <c r="C33" s="285"/>
    </row>
    <row r="34" spans="3:3" ht="13.5" customHeight="1">
      <c r="C34" s="25"/>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E39"/>
  <sheetViews>
    <sheetView zoomScaleNormal="100" workbookViewId="0">
      <pane ySplit="6" topLeftCell="A7" activePane="bottomLeft" state="frozen"/>
      <selection activeCell="E6" sqref="E6"/>
      <selection pane="bottomLeft" activeCell="C9" sqref="C9"/>
    </sheetView>
  </sheetViews>
  <sheetFormatPr defaultColWidth="8.85546875" defaultRowHeight="12.75"/>
  <cols>
    <col min="1" max="1" width="8.85546875" customWidth="1"/>
    <col min="2" max="2" width="42.28515625" customWidth="1"/>
    <col min="3" max="3" width="16" style="175" customWidth="1"/>
    <col min="4" max="4" width="9.42578125" customWidth="1"/>
    <col min="5" max="5" width="15.140625" customWidth="1"/>
  </cols>
  <sheetData>
    <row r="1" spans="2:5" ht="15">
      <c r="B1" s="13" t="s">
        <v>255</v>
      </c>
      <c r="C1" s="594"/>
      <c r="D1" s="67"/>
      <c r="E1" s="67"/>
    </row>
    <row r="2" spans="2:5" ht="12.75" customHeight="1">
      <c r="B2" s="358"/>
      <c r="C2" s="594"/>
      <c r="D2" s="67"/>
      <c r="E2" s="67"/>
    </row>
    <row r="3" spans="2:5" ht="12.75" customHeight="1">
      <c r="B3" s="358"/>
      <c r="C3" s="594"/>
      <c r="D3" s="67"/>
      <c r="E3" s="67"/>
    </row>
    <row r="4" spans="2:5">
      <c r="B4" s="361"/>
      <c r="C4" s="594"/>
      <c r="D4" s="67"/>
      <c r="E4" s="67"/>
    </row>
    <row r="5" spans="2:5">
      <c r="B5" s="203"/>
      <c r="C5" s="334" t="s">
        <v>256</v>
      </c>
      <c r="D5" s="68"/>
      <c r="E5" s="68"/>
    </row>
    <row r="6" spans="2:5">
      <c r="B6" s="320"/>
      <c r="C6" s="334" t="s">
        <v>257</v>
      </c>
      <c r="D6" s="68"/>
      <c r="E6" s="68"/>
    </row>
    <row r="7" spans="2:5" ht="18" customHeight="1">
      <c r="B7" s="334"/>
      <c r="C7" s="359"/>
      <c r="D7" s="73"/>
      <c r="E7" s="73"/>
    </row>
    <row r="8" spans="2:5" ht="18" customHeight="1">
      <c r="B8" s="334" t="s">
        <v>371</v>
      </c>
      <c r="C8" s="362">
        <v>51458</v>
      </c>
      <c r="D8" s="73"/>
      <c r="E8" s="73"/>
    </row>
    <row r="9" spans="2:5" ht="18" customHeight="1">
      <c r="B9" s="334"/>
      <c r="C9" s="359"/>
      <c r="D9" s="73"/>
      <c r="E9" s="73"/>
    </row>
    <row r="10" spans="2:5" ht="18" customHeight="1">
      <c r="B10" s="334" t="s">
        <v>388</v>
      </c>
      <c r="C10" s="360">
        <v>2517837.75</v>
      </c>
      <c r="D10" s="73"/>
      <c r="E10" s="73"/>
    </row>
    <row r="11" spans="2:5" ht="18" customHeight="1">
      <c r="B11" s="334" t="s">
        <v>258</v>
      </c>
      <c r="C11" s="360">
        <v>49.16</v>
      </c>
      <c r="D11" s="73"/>
      <c r="E11" s="73"/>
    </row>
    <row r="12" spans="2:5" ht="18" customHeight="1">
      <c r="B12" s="334" t="s">
        <v>259</v>
      </c>
      <c r="C12" s="360">
        <v>23.82</v>
      </c>
      <c r="D12" s="73"/>
      <c r="E12" s="73" t="s">
        <v>34</v>
      </c>
    </row>
    <row r="13" spans="2:5" ht="18" customHeight="1">
      <c r="B13" s="334" t="s">
        <v>3</v>
      </c>
      <c r="C13" s="360">
        <v>4.63</v>
      </c>
      <c r="D13" s="73"/>
      <c r="E13" s="73"/>
    </row>
    <row r="14" spans="2:5" ht="18" customHeight="1">
      <c r="B14" s="334"/>
      <c r="C14" s="359"/>
      <c r="D14" s="73"/>
      <c r="E14" s="73"/>
    </row>
    <row r="15" spans="2:5" ht="18" customHeight="1">
      <c r="B15" s="334" t="s">
        <v>260</v>
      </c>
      <c r="C15" s="362">
        <v>100435</v>
      </c>
      <c r="D15" s="73"/>
      <c r="E15" s="73"/>
    </row>
    <row r="16" spans="2:5" ht="18" customHeight="1">
      <c r="B16" s="334" t="s">
        <v>261</v>
      </c>
      <c r="C16" s="361">
        <v>2.0699999999999998</v>
      </c>
      <c r="D16" s="73"/>
      <c r="E16" s="73"/>
    </row>
    <row r="17" spans="2:5" ht="18" customHeight="1">
      <c r="B17" s="334" t="s">
        <v>262</v>
      </c>
      <c r="C17" s="361">
        <v>20.32</v>
      </c>
      <c r="D17" s="73"/>
      <c r="E17" s="73"/>
    </row>
    <row r="18" spans="2:5" ht="18" customHeight="1">
      <c r="B18" s="334"/>
      <c r="C18" s="359"/>
      <c r="D18" s="73"/>
      <c r="E18" s="73"/>
    </row>
    <row r="19" spans="2:5" ht="18" customHeight="1">
      <c r="B19" s="334" t="s">
        <v>198</v>
      </c>
      <c r="C19" s="361">
        <v>48.79</v>
      </c>
      <c r="D19" s="73"/>
      <c r="E19" s="73"/>
    </row>
    <row r="20" spans="2:5" ht="18" customHeight="1">
      <c r="B20" s="334" t="s">
        <v>4</v>
      </c>
      <c r="C20" s="361">
        <v>33.299999999999997</v>
      </c>
      <c r="D20" s="73"/>
      <c r="E20" s="73"/>
    </row>
    <row r="21" spans="2:5" ht="18" customHeight="1">
      <c r="B21" s="334" t="s">
        <v>263</v>
      </c>
      <c r="C21" s="362">
        <v>114</v>
      </c>
      <c r="D21" s="73"/>
      <c r="E21" s="73"/>
    </row>
    <row r="22" spans="2:5" ht="18" customHeight="1">
      <c r="B22" s="334"/>
      <c r="C22" s="359"/>
      <c r="D22" s="73"/>
      <c r="E22" s="73"/>
    </row>
    <row r="23" spans="2:5" ht="18" customHeight="1">
      <c r="B23" s="334" t="s">
        <v>264</v>
      </c>
      <c r="C23" s="362">
        <v>10877</v>
      </c>
      <c r="D23" s="73"/>
      <c r="E23" s="73"/>
    </row>
    <row r="24" spans="2:5" ht="18" customHeight="1">
      <c r="B24" s="334" t="s">
        <v>265</v>
      </c>
      <c r="C24" s="361">
        <v>0.23</v>
      </c>
      <c r="D24" s="73"/>
      <c r="E24" s="73"/>
    </row>
    <row r="25" spans="2:5" ht="18" customHeight="1">
      <c r="B25" s="334"/>
      <c r="C25" s="359"/>
      <c r="D25" s="73"/>
      <c r="E25" s="73"/>
    </row>
    <row r="26" spans="2:5" ht="18" customHeight="1">
      <c r="B26" s="334" t="s">
        <v>266</v>
      </c>
      <c r="C26" s="361">
        <v>106.06</v>
      </c>
      <c r="D26" s="73"/>
      <c r="E26" s="73"/>
    </row>
    <row r="27" spans="2:5" ht="18" customHeight="1">
      <c r="B27" s="334" t="s">
        <v>267</v>
      </c>
      <c r="C27" s="361">
        <v>11.67</v>
      </c>
      <c r="D27" s="73"/>
      <c r="E27" s="73"/>
    </row>
    <row r="28" spans="2:5" ht="18" customHeight="1">
      <c r="B28" s="334"/>
      <c r="C28" s="359"/>
      <c r="D28" s="73"/>
      <c r="E28" s="73"/>
    </row>
    <row r="29" spans="2:5" ht="18" customHeight="1">
      <c r="B29" s="334" t="s">
        <v>323</v>
      </c>
      <c r="C29" s="362">
        <v>349441</v>
      </c>
      <c r="D29" s="73"/>
      <c r="E29" s="73"/>
    </row>
    <row r="30" spans="2:5" ht="18" customHeight="1">
      <c r="B30" s="334" t="s">
        <v>268</v>
      </c>
      <c r="C30" s="361">
        <v>5.7</v>
      </c>
      <c r="D30" s="73"/>
      <c r="E30" s="73"/>
    </row>
    <row r="31" spans="2:5" ht="18" customHeight="1">
      <c r="B31" s="334" t="s">
        <v>269</v>
      </c>
      <c r="C31" s="361">
        <v>3.23</v>
      </c>
      <c r="D31" s="73"/>
      <c r="E31" s="73"/>
    </row>
    <row r="32" spans="2:5" ht="18" customHeight="1">
      <c r="B32" s="334" t="s">
        <v>270</v>
      </c>
      <c r="C32" s="362">
        <v>18696</v>
      </c>
      <c r="D32" s="73"/>
      <c r="E32" s="73"/>
    </row>
    <row r="33" spans="2:5" ht="18" customHeight="1">
      <c r="B33" s="334"/>
      <c r="C33" s="359"/>
      <c r="D33" s="73"/>
      <c r="E33" s="73"/>
    </row>
    <row r="34" spans="2:5" ht="18" customHeight="1">
      <c r="B34" s="334" t="s">
        <v>324</v>
      </c>
      <c r="C34" s="361">
        <v>16.91</v>
      </c>
      <c r="D34" s="73"/>
      <c r="E34" s="73"/>
    </row>
    <row r="35" spans="2:5" ht="18" customHeight="1">
      <c r="B35" s="334" t="s">
        <v>271</v>
      </c>
      <c r="C35" s="595">
        <v>3150.03</v>
      </c>
      <c r="D35" s="73"/>
      <c r="E35" s="73"/>
    </row>
    <row r="36" spans="2:5" ht="18" customHeight="1">
      <c r="B36" s="334" t="s">
        <v>272</v>
      </c>
      <c r="C36" s="595">
        <v>7</v>
      </c>
      <c r="D36" s="73"/>
      <c r="E36" s="73"/>
    </row>
    <row r="37" spans="2:5" ht="18" customHeight="1">
      <c r="B37" s="334" t="s">
        <v>273</v>
      </c>
      <c r="C37" s="595">
        <v>8410.33</v>
      </c>
      <c r="D37" s="73"/>
      <c r="E37" s="73"/>
    </row>
    <row r="38" spans="2:5">
      <c r="B38" s="320"/>
      <c r="C38" s="320"/>
      <c r="D38" s="72"/>
      <c r="E38" s="72"/>
    </row>
    <row r="39" spans="2:5">
      <c r="B39" s="203"/>
      <c r="C39" s="320"/>
      <c r="D39" s="69"/>
      <c r="E39" s="69"/>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
  <sheetViews>
    <sheetView zoomScaleNormal="100" workbookViewId="0">
      <selection activeCell="E6" sqref="E6"/>
    </sheetView>
  </sheetViews>
  <sheetFormatPr defaultColWidth="8.85546875" defaultRowHeight="12.75"/>
  <cols>
    <col min="1" max="3" width="8.85546875" customWidth="1"/>
    <col min="4" max="4" width="9.42578125" customWidth="1"/>
  </cols>
  <sheetData>
    <row r="1" spans="1:9">
      <c r="A1" s="718" t="s">
        <v>517</v>
      </c>
      <c r="B1" s="718"/>
      <c r="C1" s="718"/>
      <c r="D1" s="718"/>
      <c r="E1" s="718"/>
      <c r="F1" s="718"/>
      <c r="G1" s="718"/>
      <c r="H1" s="718"/>
      <c r="I1" s="718"/>
    </row>
    <row r="2" spans="1:9">
      <c r="A2" s="718"/>
      <c r="B2" s="718"/>
      <c r="C2" s="718"/>
      <c r="D2" s="718"/>
      <c r="E2" s="718"/>
      <c r="F2" s="718"/>
      <c r="G2" s="718"/>
      <c r="H2" s="718"/>
      <c r="I2" s="718"/>
    </row>
  </sheetData>
  <mergeCells count="1">
    <mergeCell ref="A1:I2"/>
  </mergeCells>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108"/>
  <sheetViews>
    <sheetView zoomScaleNormal="100" workbookViewId="0">
      <pane ySplit="4" topLeftCell="A5" activePane="bottomLeft" state="frozen"/>
      <selection activeCell="E6" sqref="E6"/>
      <selection pane="bottomLeft" activeCell="G1" sqref="G1"/>
    </sheetView>
  </sheetViews>
  <sheetFormatPr defaultColWidth="9" defaultRowHeight="12.95" customHeight="1"/>
  <cols>
    <col min="1" max="1" width="4.42578125" style="22" customWidth="1"/>
    <col min="2" max="2" width="24.28515625" style="22" customWidth="1"/>
    <col min="3" max="3" width="9" style="117" bestFit="1" customWidth="1"/>
    <col min="4" max="4" width="9.42578125" style="122" customWidth="1"/>
    <col min="5" max="5" width="5.28515625" style="22" customWidth="1"/>
    <col min="6" max="6" width="25.140625" style="22" customWidth="1"/>
    <col min="7" max="7" width="10.140625" style="22" customWidth="1"/>
    <col min="8" max="8" width="9" style="22"/>
    <col min="9" max="9" width="19.42578125" style="26" customWidth="1"/>
    <col min="10" max="10" width="10.28515625" style="25" bestFit="1" customWidth="1"/>
    <col min="11" max="12" width="9" style="22"/>
    <col min="13" max="13" width="9.85546875" style="22" bestFit="1" customWidth="1"/>
    <col min="14" max="16384" width="9" style="22"/>
  </cols>
  <sheetData>
    <row r="1" spans="1:15" ht="14.25" customHeight="1">
      <c r="B1" s="40" t="s">
        <v>274</v>
      </c>
      <c r="G1" s="32"/>
    </row>
    <row r="2" spans="1:15" ht="13.5" customHeight="1">
      <c r="B2" s="78" t="s">
        <v>124</v>
      </c>
      <c r="G2" s="32"/>
    </row>
    <row r="3" spans="1:15" ht="13.5" customHeight="1">
      <c r="B3" s="78" t="s">
        <v>596</v>
      </c>
      <c r="F3" s="25"/>
      <c r="G3" s="25"/>
      <c r="I3" s="25"/>
    </row>
    <row r="4" spans="1:15" ht="13.5" customHeight="1">
      <c r="F4" s="25"/>
      <c r="G4" s="25"/>
      <c r="I4" s="25"/>
    </row>
    <row r="5" spans="1:15" ht="13.5" customHeight="1">
      <c r="A5" s="26">
        <v>1</v>
      </c>
      <c r="B5" s="26" t="s">
        <v>203</v>
      </c>
      <c r="C5" s="25">
        <v>317575</v>
      </c>
      <c r="D5" s="229"/>
      <c r="E5" s="172">
        <v>54</v>
      </c>
      <c r="F5" s="26" t="s">
        <v>302</v>
      </c>
      <c r="G5" s="25">
        <v>46308</v>
      </c>
      <c r="I5" s="25"/>
    </row>
    <row r="6" spans="1:15" ht="13.5" customHeight="1">
      <c r="A6" s="26">
        <v>2</v>
      </c>
      <c r="B6" s="26" t="s">
        <v>428</v>
      </c>
      <c r="C6" s="25">
        <v>237958</v>
      </c>
      <c r="D6" s="384"/>
      <c r="E6" s="172">
        <v>55</v>
      </c>
      <c r="F6" s="26" t="s">
        <v>445</v>
      </c>
      <c r="G6" s="25">
        <v>45093</v>
      </c>
    </row>
    <row r="7" spans="1:15" ht="13.5" customHeight="1">
      <c r="A7" s="26">
        <v>3</v>
      </c>
      <c r="B7" s="26" t="s">
        <v>439</v>
      </c>
      <c r="C7" s="25">
        <v>220534</v>
      </c>
      <c r="D7" s="384"/>
      <c r="E7" s="172">
        <v>56</v>
      </c>
      <c r="F7" s="26" t="s">
        <v>391</v>
      </c>
      <c r="G7" s="25">
        <v>43786</v>
      </c>
      <c r="N7" s="32"/>
      <c r="O7" s="32"/>
    </row>
    <row r="8" spans="1:15" ht="13.5" customHeight="1">
      <c r="A8" s="172">
        <v>4</v>
      </c>
      <c r="B8" s="26" t="s">
        <v>318</v>
      </c>
      <c r="C8" s="25">
        <v>205296</v>
      </c>
      <c r="D8" s="384"/>
      <c r="E8" s="172">
        <v>57</v>
      </c>
      <c r="F8" s="26" t="s">
        <v>425</v>
      </c>
      <c r="G8" s="25">
        <v>43059</v>
      </c>
      <c r="N8" s="32"/>
      <c r="O8" s="32"/>
    </row>
    <row r="9" spans="1:15" ht="13.5" customHeight="1">
      <c r="A9" s="172">
        <v>5</v>
      </c>
      <c r="B9" s="26" t="s">
        <v>446</v>
      </c>
      <c r="C9" s="25">
        <v>202062</v>
      </c>
      <c r="D9" s="384"/>
      <c r="E9" s="172">
        <v>58</v>
      </c>
      <c r="F9" s="26" t="s">
        <v>170</v>
      </c>
      <c r="G9" s="25">
        <v>42467</v>
      </c>
    </row>
    <row r="10" spans="1:15" ht="13.5" customHeight="1">
      <c r="A10" s="26">
        <v>6</v>
      </c>
      <c r="B10" s="26" t="s">
        <v>406</v>
      </c>
      <c r="C10" s="25">
        <v>198381</v>
      </c>
      <c r="D10" s="384"/>
      <c r="E10" s="172">
        <v>59</v>
      </c>
      <c r="F10" s="26" t="s">
        <v>322</v>
      </c>
      <c r="G10" s="25">
        <v>41070</v>
      </c>
    </row>
    <row r="11" spans="1:15" ht="13.5" customHeight="1">
      <c r="A11" s="26">
        <v>7</v>
      </c>
      <c r="B11" s="26" t="s">
        <v>420</v>
      </c>
      <c r="C11" s="25">
        <v>197338</v>
      </c>
      <c r="D11" s="384"/>
      <c r="E11" s="172">
        <v>60</v>
      </c>
      <c r="F11" s="26" t="s">
        <v>176</v>
      </c>
      <c r="G11" s="25">
        <v>40209</v>
      </c>
    </row>
    <row r="12" spans="1:15" ht="13.5" customHeight="1">
      <c r="A12" s="26">
        <v>8</v>
      </c>
      <c r="B12" s="26" t="s">
        <v>202</v>
      </c>
      <c r="C12" s="25">
        <v>193085</v>
      </c>
      <c r="D12" s="384"/>
      <c r="E12" s="172">
        <v>61</v>
      </c>
      <c r="F12" s="26" t="s">
        <v>438</v>
      </c>
      <c r="G12" s="25">
        <v>37547</v>
      </c>
    </row>
    <row r="13" spans="1:15" ht="13.5" customHeight="1">
      <c r="A13" s="172">
        <v>9</v>
      </c>
      <c r="B13" s="26" t="s">
        <v>423</v>
      </c>
      <c r="C13" s="25">
        <v>191142</v>
      </c>
      <c r="D13" s="384"/>
      <c r="E13" s="172">
        <v>62</v>
      </c>
      <c r="F13" s="26" t="s">
        <v>484</v>
      </c>
      <c r="G13" s="25">
        <v>36940</v>
      </c>
    </row>
    <row r="14" spans="1:15" ht="13.5" customHeight="1">
      <c r="A14" s="172">
        <v>10</v>
      </c>
      <c r="B14" s="26" t="s">
        <v>179</v>
      </c>
      <c r="C14" s="25">
        <v>187679</v>
      </c>
      <c r="D14" s="384"/>
      <c r="E14" s="172">
        <v>63</v>
      </c>
      <c r="F14" s="26" t="s">
        <v>488</v>
      </c>
      <c r="G14" s="25">
        <v>35777</v>
      </c>
    </row>
    <row r="15" spans="1:15" ht="13.5" customHeight="1">
      <c r="A15" s="26">
        <v>11</v>
      </c>
      <c r="B15" s="26" t="s">
        <v>431</v>
      </c>
      <c r="C15" s="25">
        <v>186937</v>
      </c>
      <c r="D15" s="384"/>
      <c r="E15" s="172">
        <v>64</v>
      </c>
      <c r="F15" s="26" t="s">
        <v>400</v>
      </c>
      <c r="G15" s="25">
        <v>34781</v>
      </c>
    </row>
    <row r="16" spans="1:15" ht="13.5" customHeight="1">
      <c r="A16" s="26">
        <v>12</v>
      </c>
      <c r="B16" s="26" t="s">
        <v>525</v>
      </c>
      <c r="C16" s="25">
        <v>180094</v>
      </c>
      <c r="D16" s="384"/>
      <c r="E16" s="172">
        <v>65</v>
      </c>
      <c r="F16" s="26" t="s">
        <v>421</v>
      </c>
      <c r="G16" s="25">
        <v>33673</v>
      </c>
    </row>
    <row r="17" spans="1:7" ht="13.5" customHeight="1">
      <c r="A17" s="26">
        <v>13</v>
      </c>
      <c r="B17" s="26" t="s">
        <v>430</v>
      </c>
      <c r="C17" s="25">
        <v>178226</v>
      </c>
      <c r="D17" s="384"/>
      <c r="E17" s="172">
        <v>66</v>
      </c>
      <c r="F17" s="26" t="s">
        <v>454</v>
      </c>
      <c r="G17" s="25">
        <v>33112</v>
      </c>
    </row>
    <row r="18" spans="1:7" ht="13.5" customHeight="1">
      <c r="A18" s="172">
        <v>14</v>
      </c>
      <c r="B18" s="26" t="s">
        <v>407</v>
      </c>
      <c r="C18" s="25">
        <v>168807</v>
      </c>
      <c r="D18" s="384"/>
      <c r="E18" s="172">
        <v>67</v>
      </c>
      <c r="F18" s="26" t="s">
        <v>319</v>
      </c>
      <c r="G18" s="25">
        <v>32191</v>
      </c>
    </row>
    <row r="19" spans="1:7" ht="13.5" customHeight="1">
      <c r="A19" s="172">
        <v>15</v>
      </c>
      <c r="B19" s="26" t="s">
        <v>412</v>
      </c>
      <c r="C19" s="25">
        <v>165091</v>
      </c>
      <c r="D19" s="384"/>
      <c r="E19" s="172">
        <v>68</v>
      </c>
      <c r="F19" s="26" t="s">
        <v>548</v>
      </c>
      <c r="G19" s="25">
        <v>31181</v>
      </c>
    </row>
    <row r="20" spans="1:7" ht="13.5" customHeight="1">
      <c r="A20" s="26">
        <v>16</v>
      </c>
      <c r="B20" s="26" t="s">
        <v>448</v>
      </c>
      <c r="C20" s="25">
        <v>155342</v>
      </c>
      <c r="D20" s="384"/>
      <c r="E20" s="172">
        <v>69</v>
      </c>
      <c r="F20" s="26" t="s">
        <v>427</v>
      </c>
      <c r="G20" s="25">
        <v>29716</v>
      </c>
    </row>
    <row r="21" spans="1:7" ht="13.5" customHeight="1">
      <c r="A21" s="26">
        <v>17</v>
      </c>
      <c r="B21" s="26" t="s">
        <v>108</v>
      </c>
      <c r="C21" s="25">
        <v>152584</v>
      </c>
      <c r="D21" s="384"/>
      <c r="E21" s="172">
        <v>70</v>
      </c>
      <c r="F21" s="26" t="s">
        <v>499</v>
      </c>
      <c r="G21" s="25">
        <v>29244</v>
      </c>
    </row>
    <row r="22" spans="1:7" ht="13.5" customHeight="1">
      <c r="A22" s="26">
        <v>18</v>
      </c>
      <c r="B22" s="26" t="s">
        <v>442</v>
      </c>
      <c r="C22" s="25">
        <v>149378</v>
      </c>
      <c r="D22" s="384"/>
      <c r="E22" s="172">
        <v>71</v>
      </c>
      <c r="F22" s="26" t="s">
        <v>32</v>
      </c>
      <c r="G22" s="25">
        <v>28628</v>
      </c>
    </row>
    <row r="23" spans="1:7" ht="13.5" customHeight="1">
      <c r="A23" s="172">
        <v>19</v>
      </c>
      <c r="B23" s="26" t="s">
        <v>109</v>
      </c>
      <c r="C23" s="25">
        <v>146314</v>
      </c>
      <c r="D23" s="384"/>
      <c r="E23" s="172">
        <v>72</v>
      </c>
      <c r="F23" s="26" t="s">
        <v>188</v>
      </c>
      <c r="G23" s="25">
        <v>25379</v>
      </c>
    </row>
    <row r="24" spans="1:7" ht="13.5" customHeight="1">
      <c r="A24" s="172">
        <v>20</v>
      </c>
      <c r="B24" s="26" t="s">
        <v>434</v>
      </c>
      <c r="C24" s="25">
        <v>139260</v>
      </c>
      <c r="D24" s="385"/>
      <c r="E24" s="172">
        <v>73</v>
      </c>
      <c r="F24" s="26" t="s">
        <v>285</v>
      </c>
      <c r="G24" s="25">
        <v>23705</v>
      </c>
    </row>
    <row r="25" spans="1:7" ht="13.5" customHeight="1">
      <c r="A25" s="26">
        <v>21</v>
      </c>
      <c r="B25" s="26" t="s">
        <v>436</v>
      </c>
      <c r="C25" s="25">
        <v>124505</v>
      </c>
      <c r="D25" s="385"/>
      <c r="E25" s="172">
        <v>74</v>
      </c>
      <c r="F25" s="26" t="s">
        <v>154</v>
      </c>
      <c r="G25" s="25">
        <v>23461</v>
      </c>
    </row>
    <row r="26" spans="1:7" ht="13.5" customHeight="1">
      <c r="A26" s="26">
        <v>22</v>
      </c>
      <c r="B26" s="26" t="s">
        <v>201</v>
      </c>
      <c r="C26" s="25">
        <v>116569</v>
      </c>
      <c r="D26" s="385"/>
      <c r="E26" s="172">
        <v>75</v>
      </c>
      <c r="F26" s="26" t="s">
        <v>554</v>
      </c>
      <c r="G26" s="25">
        <v>23037</v>
      </c>
    </row>
    <row r="27" spans="1:7" ht="13.5" customHeight="1">
      <c r="A27" s="26">
        <v>23</v>
      </c>
      <c r="B27" s="26" t="s">
        <v>411</v>
      </c>
      <c r="C27" s="25">
        <v>105772</v>
      </c>
      <c r="D27" s="385"/>
      <c r="E27" s="172">
        <v>76</v>
      </c>
      <c r="F27" s="26" t="s">
        <v>504</v>
      </c>
      <c r="G27" s="25">
        <v>20938</v>
      </c>
    </row>
    <row r="28" spans="1:7" ht="13.5" customHeight="1">
      <c r="A28" s="172">
        <v>24</v>
      </c>
      <c r="B28" s="26" t="s">
        <v>435</v>
      </c>
      <c r="C28" s="25">
        <v>104529</v>
      </c>
      <c r="D28" s="386"/>
      <c r="E28" s="172">
        <v>77</v>
      </c>
      <c r="F28" s="26" t="s">
        <v>416</v>
      </c>
      <c r="G28" s="25">
        <v>20843</v>
      </c>
    </row>
    <row r="29" spans="1:7" ht="13.5" customHeight="1">
      <c r="A29" s="172">
        <v>25</v>
      </c>
      <c r="B29" s="26" t="s">
        <v>320</v>
      </c>
      <c r="C29" s="25">
        <v>103400</v>
      </c>
      <c r="D29" s="382"/>
      <c r="E29" s="172">
        <v>78</v>
      </c>
      <c r="F29" s="26" t="s">
        <v>316</v>
      </c>
      <c r="G29" s="25">
        <v>20405</v>
      </c>
    </row>
    <row r="30" spans="1:7" ht="13.5" customHeight="1">
      <c r="A30" s="26">
        <v>26</v>
      </c>
      <c r="B30" s="26" t="s">
        <v>284</v>
      </c>
      <c r="C30" s="25">
        <v>96717</v>
      </c>
      <c r="D30" s="382"/>
      <c r="E30" s="172">
        <v>79</v>
      </c>
      <c r="F30" s="26" t="s">
        <v>577</v>
      </c>
      <c r="G30" s="25">
        <v>19362</v>
      </c>
    </row>
    <row r="31" spans="1:7" ht="13.5" customHeight="1">
      <c r="A31" s="26">
        <v>27</v>
      </c>
      <c r="B31" s="26" t="s">
        <v>553</v>
      </c>
      <c r="C31" s="25">
        <v>94835</v>
      </c>
      <c r="D31" s="384"/>
      <c r="E31" s="172">
        <v>80</v>
      </c>
      <c r="F31" s="26" t="s">
        <v>107</v>
      </c>
      <c r="G31" s="25">
        <v>19067</v>
      </c>
    </row>
    <row r="32" spans="1:7" ht="13.5" customHeight="1">
      <c r="A32" s="26">
        <v>28</v>
      </c>
      <c r="B32" s="26" t="s">
        <v>664</v>
      </c>
      <c r="C32" s="25">
        <v>84137</v>
      </c>
      <c r="D32" s="384"/>
      <c r="E32" s="172">
        <v>81</v>
      </c>
      <c r="F32" s="26" t="s">
        <v>172</v>
      </c>
      <c r="G32" s="25">
        <v>18799</v>
      </c>
    </row>
    <row r="33" spans="1:7" ht="13.5" customHeight="1">
      <c r="A33" s="172">
        <v>29</v>
      </c>
      <c r="B33" s="26" t="s">
        <v>414</v>
      </c>
      <c r="C33" s="25">
        <v>83386</v>
      </c>
      <c r="D33" s="384"/>
      <c r="E33" s="172">
        <v>82</v>
      </c>
      <c r="F33" s="26" t="s">
        <v>496</v>
      </c>
      <c r="G33" s="25">
        <v>16682</v>
      </c>
    </row>
    <row r="34" spans="1:7" ht="13.5" customHeight="1">
      <c r="A34" s="172">
        <v>30</v>
      </c>
      <c r="B34" s="26" t="s">
        <v>194</v>
      </c>
      <c r="C34" s="25">
        <v>82983</v>
      </c>
      <c r="D34" s="384"/>
      <c r="E34" s="172">
        <v>83</v>
      </c>
      <c r="F34" s="26" t="s">
        <v>311</v>
      </c>
      <c r="G34" s="25">
        <v>16198</v>
      </c>
    </row>
    <row r="35" spans="1:7" ht="13.5" customHeight="1">
      <c r="A35" s="26">
        <v>31</v>
      </c>
      <c r="B35" s="26" t="s">
        <v>426</v>
      </c>
      <c r="C35" s="25">
        <v>82021</v>
      </c>
      <c r="D35" s="384"/>
      <c r="E35" s="172">
        <v>84</v>
      </c>
      <c r="F35" s="26" t="s">
        <v>576</v>
      </c>
      <c r="G35" s="25">
        <v>15873</v>
      </c>
    </row>
    <row r="36" spans="1:7" ht="13.5" customHeight="1">
      <c r="A36" s="26">
        <v>32</v>
      </c>
      <c r="B36" s="26" t="s">
        <v>193</v>
      </c>
      <c r="C36" s="25">
        <v>81997</v>
      </c>
      <c r="D36" s="384"/>
      <c r="E36" s="172">
        <v>85</v>
      </c>
      <c r="F36" s="26" t="s">
        <v>516</v>
      </c>
      <c r="G36" s="25">
        <v>15148</v>
      </c>
    </row>
    <row r="37" spans="1:7" ht="13.5" customHeight="1">
      <c r="A37" s="26">
        <v>33</v>
      </c>
      <c r="B37" s="26" t="s">
        <v>392</v>
      </c>
      <c r="C37" s="25">
        <v>80892</v>
      </c>
      <c r="D37" s="384"/>
      <c r="E37" s="172">
        <v>86</v>
      </c>
      <c r="F37" s="26" t="s">
        <v>317</v>
      </c>
      <c r="G37" s="25">
        <v>14725</v>
      </c>
    </row>
    <row r="38" spans="1:7" ht="13.5" customHeight="1">
      <c r="A38" s="172">
        <v>34</v>
      </c>
      <c r="B38" s="26" t="s">
        <v>204</v>
      </c>
      <c r="C38" s="25">
        <v>78489</v>
      </c>
      <c r="D38" s="384"/>
      <c r="E38" s="172">
        <v>87</v>
      </c>
      <c r="F38" s="26" t="s">
        <v>492</v>
      </c>
      <c r="G38" s="25">
        <v>12588</v>
      </c>
    </row>
    <row r="39" spans="1:7" ht="13.5" customHeight="1">
      <c r="A39" s="172">
        <v>35</v>
      </c>
      <c r="B39" s="26" t="s">
        <v>21</v>
      </c>
      <c r="C39" s="25">
        <v>75693</v>
      </c>
      <c r="D39" s="384"/>
      <c r="E39" s="172">
        <v>88</v>
      </c>
      <c r="F39" s="26" t="s">
        <v>502</v>
      </c>
      <c r="G39" s="25">
        <v>11492</v>
      </c>
    </row>
    <row r="40" spans="1:7" ht="13.5" customHeight="1">
      <c r="A40" s="26">
        <v>36</v>
      </c>
      <c r="B40" s="26" t="s">
        <v>444</v>
      </c>
      <c r="C40" s="25">
        <v>72400</v>
      </c>
      <c r="D40" s="384"/>
      <c r="E40" s="172">
        <v>89</v>
      </c>
      <c r="F40" s="26" t="s">
        <v>152</v>
      </c>
      <c r="G40" s="25">
        <v>8931</v>
      </c>
    </row>
    <row r="41" spans="1:7" ht="13.5" customHeight="1">
      <c r="A41" s="26">
        <v>37</v>
      </c>
      <c r="B41" s="26" t="s">
        <v>424</v>
      </c>
      <c r="C41" s="25">
        <v>71547</v>
      </c>
      <c r="D41" s="384"/>
      <c r="E41" s="172">
        <v>90</v>
      </c>
      <c r="F41" s="26" t="s">
        <v>457</v>
      </c>
      <c r="G41" s="25">
        <v>8318</v>
      </c>
    </row>
    <row r="42" spans="1:7" ht="13.5" customHeight="1">
      <c r="A42" s="26">
        <v>38</v>
      </c>
      <c r="B42" s="26" t="s">
        <v>472</v>
      </c>
      <c r="C42" s="25">
        <v>70916</v>
      </c>
      <c r="D42" s="384"/>
      <c r="E42" s="172">
        <v>91</v>
      </c>
      <c r="F42" s="26" t="s">
        <v>149</v>
      </c>
      <c r="G42" s="25">
        <v>7499</v>
      </c>
    </row>
    <row r="43" spans="1:7" ht="13.5" customHeight="1">
      <c r="A43" s="172">
        <v>39</v>
      </c>
      <c r="B43" s="26" t="s">
        <v>443</v>
      </c>
      <c r="C43" s="25">
        <v>69264</v>
      </c>
      <c r="D43" s="384"/>
      <c r="E43" s="172">
        <v>92</v>
      </c>
      <c r="F43" s="26" t="s">
        <v>288</v>
      </c>
      <c r="G43" s="25">
        <v>7027</v>
      </c>
    </row>
    <row r="44" spans="1:7" ht="13.5" customHeight="1">
      <c r="A44" s="172">
        <v>40</v>
      </c>
      <c r="B44" s="26" t="s">
        <v>429</v>
      </c>
      <c r="C44" s="25">
        <v>67977</v>
      </c>
      <c r="D44" s="384"/>
      <c r="E44" s="172">
        <v>93</v>
      </c>
      <c r="F44" s="26" t="s">
        <v>501</v>
      </c>
      <c r="G44" s="25">
        <v>6789</v>
      </c>
    </row>
    <row r="45" spans="1:7" ht="13.5" customHeight="1">
      <c r="A45" s="26">
        <v>41</v>
      </c>
      <c r="B45" s="26" t="s">
        <v>437</v>
      </c>
      <c r="C45" s="25">
        <v>66597</v>
      </c>
      <c r="D45" s="384"/>
      <c r="E45" s="172">
        <v>94</v>
      </c>
      <c r="F45" s="26" t="s">
        <v>301</v>
      </c>
      <c r="G45" s="25">
        <v>6767</v>
      </c>
    </row>
    <row r="46" spans="1:7" ht="13.5" customHeight="1">
      <c r="A46" s="26">
        <v>42</v>
      </c>
      <c r="B46" s="26" t="s">
        <v>315</v>
      </c>
      <c r="C46" s="25">
        <v>66543</v>
      </c>
      <c r="D46" s="384"/>
      <c r="E46" s="172">
        <v>95</v>
      </c>
      <c r="F46" s="26" t="s">
        <v>458</v>
      </c>
      <c r="G46" s="25">
        <v>6049</v>
      </c>
    </row>
    <row r="47" spans="1:7" ht="13.5" customHeight="1">
      <c r="A47" s="26">
        <v>43</v>
      </c>
      <c r="B47" s="26" t="s">
        <v>409</v>
      </c>
      <c r="C47" s="25">
        <v>64440</v>
      </c>
      <c r="D47" s="384"/>
      <c r="E47" s="172">
        <v>96</v>
      </c>
      <c r="F47" s="26" t="s">
        <v>514</v>
      </c>
      <c r="G47" s="25">
        <v>5209</v>
      </c>
    </row>
    <row r="48" spans="1:7" ht="13.5" customHeight="1">
      <c r="A48" s="172">
        <v>44</v>
      </c>
      <c r="B48" s="26" t="s">
        <v>547</v>
      </c>
      <c r="C48" s="25">
        <v>64060</v>
      </c>
      <c r="D48" s="384"/>
      <c r="E48" s="172">
        <v>97</v>
      </c>
      <c r="F48" s="26" t="s">
        <v>471</v>
      </c>
      <c r="G48" s="25">
        <v>4946</v>
      </c>
    </row>
    <row r="49" spans="1:7" ht="13.5" customHeight="1">
      <c r="A49" s="172">
        <v>45</v>
      </c>
      <c r="B49" s="26" t="s">
        <v>432</v>
      </c>
      <c r="C49" s="25">
        <v>60974</v>
      </c>
      <c r="D49" s="384"/>
      <c r="E49" s="172">
        <v>98</v>
      </c>
      <c r="F49" s="26" t="s">
        <v>493</v>
      </c>
      <c r="G49" s="25">
        <v>4573</v>
      </c>
    </row>
    <row r="50" spans="1:7" ht="13.5" customHeight="1">
      <c r="A50" s="26">
        <v>46</v>
      </c>
      <c r="B50" s="26" t="s">
        <v>401</v>
      </c>
      <c r="C50" s="25">
        <v>60451</v>
      </c>
      <c r="D50" s="384"/>
      <c r="E50" s="172">
        <v>99</v>
      </c>
      <c r="F50" s="26" t="s">
        <v>295</v>
      </c>
      <c r="G50" s="25">
        <v>4038</v>
      </c>
    </row>
    <row r="51" spans="1:7" ht="13.5" customHeight="1">
      <c r="A51" s="26">
        <v>47</v>
      </c>
      <c r="B51" s="26" t="s">
        <v>417</v>
      </c>
      <c r="C51" s="25">
        <v>59774</v>
      </c>
      <c r="D51" s="384"/>
      <c r="E51" s="172">
        <v>100</v>
      </c>
      <c r="F51" s="26" t="s">
        <v>314</v>
      </c>
      <c r="G51" s="25">
        <v>3703</v>
      </c>
    </row>
    <row r="52" spans="1:7" ht="13.5" customHeight="1">
      <c r="A52" s="26">
        <v>48</v>
      </c>
      <c r="B52" s="26" t="s">
        <v>447</v>
      </c>
      <c r="C52" s="25">
        <v>56962</v>
      </c>
      <c r="D52" s="384"/>
      <c r="E52" s="172">
        <v>101</v>
      </c>
      <c r="F52" s="26" t="s">
        <v>463</v>
      </c>
      <c r="G52" s="25">
        <v>3058</v>
      </c>
    </row>
    <row r="53" spans="1:7" ht="13.5" customHeight="1">
      <c r="A53" s="172">
        <v>49</v>
      </c>
      <c r="B53" s="26" t="s">
        <v>177</v>
      </c>
      <c r="C53" s="25">
        <v>56288</v>
      </c>
      <c r="D53" s="384"/>
      <c r="E53" s="172">
        <v>102</v>
      </c>
      <c r="F53" s="26" t="s">
        <v>452</v>
      </c>
      <c r="G53" s="25">
        <v>2350</v>
      </c>
    </row>
    <row r="54" spans="1:7" ht="13.5" customHeight="1">
      <c r="A54" s="172">
        <v>50</v>
      </c>
      <c r="B54" s="26" t="s">
        <v>433</v>
      </c>
      <c r="C54" s="25">
        <v>55079</v>
      </c>
      <c r="D54" s="384"/>
      <c r="F54" s="26"/>
      <c r="G54" s="25"/>
    </row>
    <row r="55" spans="1:7" ht="13.5" customHeight="1">
      <c r="A55" s="26">
        <v>51</v>
      </c>
      <c r="B55" s="26" t="s">
        <v>110</v>
      </c>
      <c r="C55" s="25">
        <v>53270</v>
      </c>
      <c r="D55" s="384"/>
      <c r="F55" s="161" t="s">
        <v>379</v>
      </c>
      <c r="G55" s="248">
        <f>MEDIAN(G5:G53,C5:C57)</f>
        <v>51457.5</v>
      </c>
    </row>
    <row r="56" spans="1:7" ht="13.5" customHeight="1">
      <c r="A56" s="172">
        <v>52</v>
      </c>
      <c r="B56" s="26" t="s">
        <v>449</v>
      </c>
      <c r="C56" s="25">
        <v>49645</v>
      </c>
      <c r="F56" s="161" t="s">
        <v>378</v>
      </c>
      <c r="G56" s="248">
        <f>AVERAGE(G5:G53,C5:C57)</f>
        <v>72011.019607843133</v>
      </c>
    </row>
    <row r="57" spans="1:7" ht="12.95" customHeight="1">
      <c r="A57" s="172">
        <v>53</v>
      </c>
      <c r="B57" s="26" t="s">
        <v>489</v>
      </c>
      <c r="C57" s="25">
        <v>48188</v>
      </c>
      <c r="F57" s="42" t="s">
        <v>328</v>
      </c>
      <c r="G57" s="248">
        <f>SUM(G5:G53,C5:C57)</f>
        <v>7345124</v>
      </c>
    </row>
    <row r="107" spans="2:2" ht="12.95" customHeight="1">
      <c r="B107" s="74"/>
    </row>
    <row r="108" spans="2:2" ht="12.95" customHeight="1">
      <c r="B108" s="74"/>
    </row>
  </sheetData>
  <sortState ref="B5:C106">
    <sortCondition descending="1" ref="C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293"/>
  <sheetViews>
    <sheetView zoomScaleNormal="100" workbookViewId="0">
      <pane ySplit="4" topLeftCell="A5" activePane="bottomLeft" state="frozen"/>
      <selection activeCell="E6" sqref="E6"/>
      <selection pane="bottomLeft" activeCell="F57" sqref="F57"/>
    </sheetView>
  </sheetViews>
  <sheetFormatPr defaultColWidth="8.85546875" defaultRowHeight="12.95" customHeight="1"/>
  <cols>
    <col min="1" max="1" width="3.85546875" customWidth="1"/>
    <col min="2" max="2" width="20.140625" customWidth="1"/>
    <col min="3" max="3" width="12.85546875" style="4" customWidth="1"/>
    <col min="4" max="4" width="14.5703125" customWidth="1"/>
    <col min="5" max="5" width="21.28515625" style="200" customWidth="1"/>
    <col min="6" max="6" width="13.42578125" customWidth="1"/>
    <col min="7" max="7" width="8.85546875" customWidth="1"/>
    <col min="8" max="8" width="17.42578125" style="71" bestFit="1" customWidth="1"/>
    <col min="9" max="10" width="15.7109375" style="129" customWidth="1"/>
    <col min="11" max="11" width="12.85546875" style="129" customWidth="1"/>
  </cols>
  <sheetData>
    <row r="1" spans="1:11" ht="15" customHeight="1">
      <c r="B1" s="13" t="s">
        <v>597</v>
      </c>
      <c r="C1" s="10"/>
      <c r="D1" s="13"/>
      <c r="H1" s="4"/>
    </row>
    <row r="2" spans="1:11" ht="13.5" customHeight="1">
      <c r="B2" s="637" t="s">
        <v>598</v>
      </c>
      <c r="C2" s="10"/>
      <c r="H2" s="4"/>
      <c r="I2" s="17"/>
      <c r="J2" s="17"/>
      <c r="K2" s="17"/>
    </row>
    <row r="3" spans="1:11" s="363" customFormat="1" ht="13.5" customHeight="1">
      <c r="H3" s="583"/>
      <c r="I3" s="697"/>
      <c r="J3" s="697"/>
      <c r="K3" s="697"/>
    </row>
    <row r="4" spans="1:11" s="363" customFormat="1" ht="13.5" customHeight="1">
      <c r="C4" s="368" t="s">
        <v>376</v>
      </c>
      <c r="F4" s="368" t="s">
        <v>376</v>
      </c>
      <c r="H4" s="583"/>
      <c r="I4" s="697"/>
    </row>
    <row r="5" spans="1:11" ht="13.5" customHeight="1">
      <c r="A5" s="26">
        <v>1</v>
      </c>
      <c r="B5" s="4" t="s">
        <v>202</v>
      </c>
      <c r="C5" s="17">
        <v>23233079</v>
      </c>
      <c r="D5" s="26">
        <v>54</v>
      </c>
      <c r="E5" s="4" t="s">
        <v>400</v>
      </c>
      <c r="F5" s="17">
        <v>2301020.21</v>
      </c>
      <c r="H5" s="4"/>
      <c r="I5" s="17" t="s">
        <v>134</v>
      </c>
    </row>
    <row r="6" spans="1:11" ht="13.5" customHeight="1">
      <c r="A6" s="26">
        <v>2</v>
      </c>
      <c r="B6" s="4" t="s">
        <v>428</v>
      </c>
      <c r="C6" s="17">
        <v>13929673.99</v>
      </c>
      <c r="D6" s="26">
        <v>55</v>
      </c>
      <c r="E6" s="4" t="s">
        <v>322</v>
      </c>
      <c r="F6" s="17">
        <v>2199440.5</v>
      </c>
    </row>
    <row r="7" spans="1:11" ht="13.5" customHeight="1">
      <c r="A7" s="26">
        <v>3</v>
      </c>
      <c r="B7" s="4" t="s">
        <v>179</v>
      </c>
      <c r="C7" s="17">
        <v>13360693.130000001</v>
      </c>
      <c r="D7" s="26">
        <v>56</v>
      </c>
      <c r="E7" s="4" t="s">
        <v>433</v>
      </c>
      <c r="F7" s="17">
        <v>2192050.34</v>
      </c>
    </row>
    <row r="8" spans="1:11" ht="13.5" customHeight="1">
      <c r="A8" s="26">
        <v>4</v>
      </c>
      <c r="B8" s="381" t="s">
        <v>446</v>
      </c>
      <c r="C8" s="698">
        <v>11749592.32</v>
      </c>
      <c r="D8" s="26">
        <v>57</v>
      </c>
      <c r="E8" s="4" t="s">
        <v>302</v>
      </c>
      <c r="F8" s="17">
        <v>2142050.04</v>
      </c>
    </row>
    <row r="9" spans="1:11" ht="13.5" customHeight="1">
      <c r="A9" s="26">
        <v>5</v>
      </c>
      <c r="B9" s="4" t="s">
        <v>439</v>
      </c>
      <c r="C9" s="17">
        <v>10439097.800000001</v>
      </c>
      <c r="D9" s="26">
        <v>58</v>
      </c>
      <c r="E9" s="4" t="s">
        <v>437</v>
      </c>
      <c r="F9" s="17">
        <v>2137019.2800000003</v>
      </c>
    </row>
    <row r="10" spans="1:11" ht="13.5" customHeight="1">
      <c r="A10" s="26">
        <v>6</v>
      </c>
      <c r="B10" s="4" t="s">
        <v>203</v>
      </c>
      <c r="C10" s="17">
        <v>10151708</v>
      </c>
      <c r="D10" s="26">
        <v>59</v>
      </c>
      <c r="E10" s="4" t="s">
        <v>285</v>
      </c>
      <c r="F10" s="17">
        <v>2041203.35</v>
      </c>
    </row>
    <row r="11" spans="1:11" ht="13.5" customHeight="1">
      <c r="A11" s="26">
        <v>7</v>
      </c>
      <c r="B11" s="4" t="s">
        <v>318</v>
      </c>
      <c r="C11" s="17">
        <v>10064831.92</v>
      </c>
      <c r="D11" s="26">
        <v>60</v>
      </c>
      <c r="E11" s="4" t="s">
        <v>472</v>
      </c>
      <c r="F11" s="17">
        <v>2036845.79</v>
      </c>
    </row>
    <row r="12" spans="1:11" ht="13.5" customHeight="1">
      <c r="A12" s="26">
        <v>8</v>
      </c>
      <c r="B12" s="4" t="s">
        <v>434</v>
      </c>
      <c r="C12" s="17">
        <v>9054012</v>
      </c>
      <c r="D12" s="26">
        <v>61</v>
      </c>
      <c r="E12" s="4" t="s">
        <v>504</v>
      </c>
      <c r="F12" s="17">
        <v>1969603.01</v>
      </c>
    </row>
    <row r="13" spans="1:11" ht="13.5" customHeight="1">
      <c r="A13" s="26">
        <v>9</v>
      </c>
      <c r="B13" s="4" t="s">
        <v>420</v>
      </c>
      <c r="C13" s="17">
        <v>8994207.1199999992</v>
      </c>
      <c r="D13" s="26">
        <v>62</v>
      </c>
      <c r="E13" s="4" t="s">
        <v>484</v>
      </c>
      <c r="F13" s="17">
        <v>1885278.1199999999</v>
      </c>
    </row>
    <row r="14" spans="1:11" ht="13.5" customHeight="1">
      <c r="A14" s="26">
        <v>10</v>
      </c>
      <c r="B14" s="4" t="s">
        <v>423</v>
      </c>
      <c r="C14" s="17">
        <v>8769697.5099999998</v>
      </c>
      <c r="D14" s="26">
        <v>63</v>
      </c>
      <c r="E14" s="4" t="s">
        <v>488</v>
      </c>
      <c r="F14" s="17">
        <v>1749092.3599999999</v>
      </c>
    </row>
    <row r="15" spans="1:11" ht="13.5" customHeight="1">
      <c r="A15" s="26">
        <v>11</v>
      </c>
      <c r="B15" s="4" t="s">
        <v>430</v>
      </c>
      <c r="C15" s="17">
        <v>8604896</v>
      </c>
      <c r="D15" s="26">
        <v>64</v>
      </c>
      <c r="E15" s="4" t="s">
        <v>110</v>
      </c>
      <c r="F15" s="17">
        <v>1688916.9300000002</v>
      </c>
    </row>
    <row r="16" spans="1:11" ht="13.5" customHeight="1">
      <c r="A16" s="26">
        <v>12</v>
      </c>
      <c r="B16" s="4" t="s">
        <v>406</v>
      </c>
      <c r="C16" s="17">
        <v>7854437.1899999995</v>
      </c>
      <c r="D16" s="26">
        <v>65</v>
      </c>
      <c r="E16" s="4" t="s">
        <v>32</v>
      </c>
      <c r="F16" s="17">
        <v>1683834</v>
      </c>
    </row>
    <row r="17" spans="1:6" ht="13.5" customHeight="1">
      <c r="A17" s="26">
        <v>13</v>
      </c>
      <c r="B17" s="4" t="s">
        <v>412</v>
      </c>
      <c r="C17" s="17">
        <v>7702502.4100000001</v>
      </c>
      <c r="D17" s="26">
        <v>66</v>
      </c>
      <c r="E17" s="4" t="s">
        <v>176</v>
      </c>
      <c r="F17" s="17">
        <v>1670799.49</v>
      </c>
    </row>
    <row r="18" spans="1:6" ht="13.5" customHeight="1">
      <c r="A18" s="26">
        <v>14</v>
      </c>
      <c r="B18" s="4" t="s">
        <v>436</v>
      </c>
      <c r="C18" s="17">
        <v>7459217.5099999998</v>
      </c>
      <c r="D18" s="26">
        <v>67</v>
      </c>
      <c r="E18" s="4" t="s">
        <v>438</v>
      </c>
      <c r="F18" s="17">
        <v>1590854.6700000002</v>
      </c>
    </row>
    <row r="19" spans="1:6" ht="13.5" customHeight="1">
      <c r="A19" s="26">
        <v>15</v>
      </c>
      <c r="B19" s="4" t="s">
        <v>407</v>
      </c>
      <c r="C19" s="17">
        <v>7112810.9000000004</v>
      </c>
      <c r="D19" s="26">
        <v>68</v>
      </c>
      <c r="E19" s="4" t="s">
        <v>188</v>
      </c>
      <c r="F19" s="17">
        <v>1581066.61</v>
      </c>
    </row>
    <row r="20" spans="1:6" ht="13.5" customHeight="1">
      <c r="A20" s="26">
        <v>16</v>
      </c>
      <c r="B20" s="4" t="s">
        <v>431</v>
      </c>
      <c r="C20" s="17">
        <v>7051437.6100000003</v>
      </c>
      <c r="D20" s="26">
        <v>69</v>
      </c>
      <c r="E20" s="4" t="s">
        <v>445</v>
      </c>
      <c r="F20" s="17">
        <v>1458324.5699999998</v>
      </c>
    </row>
    <row r="21" spans="1:6" ht="13.5" customHeight="1">
      <c r="A21" s="26">
        <v>17</v>
      </c>
      <c r="B21" s="4" t="s">
        <v>442</v>
      </c>
      <c r="C21" s="17">
        <v>6888707.7599999998</v>
      </c>
      <c r="D21" s="26">
        <v>70</v>
      </c>
      <c r="E21" s="4" t="s">
        <v>454</v>
      </c>
      <c r="F21" s="17">
        <v>1422993.78</v>
      </c>
    </row>
    <row r="22" spans="1:6" ht="13.5" customHeight="1">
      <c r="A22" s="26">
        <v>18</v>
      </c>
      <c r="B22" s="4" t="s">
        <v>108</v>
      </c>
      <c r="C22" s="17">
        <v>6454633.1900000004</v>
      </c>
      <c r="D22" s="26">
        <v>71</v>
      </c>
      <c r="E22" s="4" t="s">
        <v>170</v>
      </c>
      <c r="F22" s="17">
        <v>1419549.26</v>
      </c>
    </row>
    <row r="23" spans="1:6" ht="13.5" customHeight="1">
      <c r="A23" s="26">
        <v>19</v>
      </c>
      <c r="B23" s="4" t="s">
        <v>525</v>
      </c>
      <c r="C23" s="17">
        <v>6344652.71</v>
      </c>
      <c r="D23" s="26">
        <v>72</v>
      </c>
      <c r="E23" s="4" t="s">
        <v>529</v>
      </c>
      <c r="F23" s="17">
        <v>1419059.73</v>
      </c>
    </row>
    <row r="24" spans="1:6" ht="13.5" customHeight="1">
      <c r="A24" s="26">
        <v>20</v>
      </c>
      <c r="B24" s="4" t="s">
        <v>444</v>
      </c>
      <c r="C24" s="17">
        <v>6270762.5499999998</v>
      </c>
      <c r="D24" s="26">
        <v>73</v>
      </c>
      <c r="E24" s="4" t="s">
        <v>554</v>
      </c>
      <c r="F24" s="17">
        <v>1398143.3199999998</v>
      </c>
    </row>
    <row r="25" spans="1:6" ht="13.5" customHeight="1">
      <c r="A25" s="26">
        <v>21</v>
      </c>
      <c r="B25" s="4" t="s">
        <v>414</v>
      </c>
      <c r="C25" s="17">
        <v>5643453.8900000006</v>
      </c>
      <c r="D25" s="26">
        <v>74</v>
      </c>
      <c r="E25" s="4" t="s">
        <v>548</v>
      </c>
      <c r="F25" s="17">
        <v>1385246</v>
      </c>
    </row>
    <row r="26" spans="1:6" ht="13.5" customHeight="1">
      <c r="A26" s="26">
        <v>22</v>
      </c>
      <c r="B26" s="4" t="s">
        <v>443</v>
      </c>
      <c r="C26" s="17">
        <v>5589633.3300000001</v>
      </c>
      <c r="D26" s="26">
        <v>75</v>
      </c>
      <c r="E26" s="4" t="s">
        <v>416</v>
      </c>
      <c r="F26" s="17">
        <v>1316835</v>
      </c>
    </row>
    <row r="27" spans="1:6" ht="13.5" customHeight="1">
      <c r="A27" s="26">
        <v>23</v>
      </c>
      <c r="B27" s="4" t="s">
        <v>448</v>
      </c>
      <c r="C27" s="17">
        <v>5297551.8199999994</v>
      </c>
      <c r="D27" s="26">
        <v>76</v>
      </c>
      <c r="E27" s="4" t="s">
        <v>319</v>
      </c>
      <c r="F27" s="17">
        <v>1091523.1099999999</v>
      </c>
    </row>
    <row r="28" spans="1:6" ht="13.5" customHeight="1">
      <c r="A28" s="26">
        <v>24</v>
      </c>
      <c r="B28" s="4" t="s">
        <v>109</v>
      </c>
      <c r="C28" s="17">
        <v>5175744.17</v>
      </c>
      <c r="D28" s="26">
        <v>77</v>
      </c>
      <c r="E28" s="4" t="s">
        <v>317</v>
      </c>
      <c r="F28" s="17">
        <v>1015320.5800000001</v>
      </c>
    </row>
    <row r="29" spans="1:6" ht="13.5" customHeight="1">
      <c r="A29" s="26">
        <v>25</v>
      </c>
      <c r="B29" s="4" t="s">
        <v>553</v>
      </c>
      <c r="C29" s="17">
        <v>5064677.83</v>
      </c>
      <c r="D29" s="26">
        <v>78</v>
      </c>
      <c r="E29" s="4" t="s">
        <v>496</v>
      </c>
      <c r="F29" s="17">
        <v>974104.84</v>
      </c>
    </row>
    <row r="30" spans="1:6" ht="13.5" customHeight="1">
      <c r="A30" s="26">
        <v>26</v>
      </c>
      <c r="B30" s="4" t="s">
        <v>201</v>
      </c>
      <c r="C30" s="17">
        <v>5022146.26</v>
      </c>
      <c r="D30" s="26">
        <v>79</v>
      </c>
      <c r="E30" s="4" t="s">
        <v>499</v>
      </c>
      <c r="F30" s="17">
        <v>899275.16999999993</v>
      </c>
    </row>
    <row r="31" spans="1:6" ht="13.5" customHeight="1">
      <c r="A31" s="26">
        <v>27</v>
      </c>
      <c r="B31" s="4" t="s">
        <v>547</v>
      </c>
      <c r="C31" s="17">
        <v>4827950.21</v>
      </c>
      <c r="D31" s="26">
        <v>80</v>
      </c>
      <c r="E31" s="4" t="s">
        <v>107</v>
      </c>
      <c r="F31" s="17">
        <v>841134.6</v>
      </c>
    </row>
    <row r="32" spans="1:6" ht="13.5" customHeight="1">
      <c r="A32" s="26">
        <v>28</v>
      </c>
      <c r="B32" s="4" t="s">
        <v>426</v>
      </c>
      <c r="C32" s="17">
        <v>4355380.83</v>
      </c>
      <c r="D32" s="26">
        <v>81</v>
      </c>
      <c r="E32" s="4" t="s">
        <v>516</v>
      </c>
      <c r="F32" s="17">
        <v>830459.23</v>
      </c>
    </row>
    <row r="33" spans="1:6" ht="13.5" customHeight="1">
      <c r="A33" s="26">
        <v>29</v>
      </c>
      <c r="B33" s="4" t="s">
        <v>392</v>
      </c>
      <c r="C33" s="17">
        <v>4242538</v>
      </c>
      <c r="D33" s="26">
        <v>82</v>
      </c>
      <c r="E33" s="4" t="s">
        <v>152</v>
      </c>
      <c r="F33" s="17">
        <v>807446.66</v>
      </c>
    </row>
    <row r="34" spans="1:6" ht="13.5" customHeight="1">
      <c r="A34" s="26">
        <v>30</v>
      </c>
      <c r="B34" s="4" t="s">
        <v>320</v>
      </c>
      <c r="C34" s="17">
        <v>4232362.2499999991</v>
      </c>
      <c r="D34" s="26">
        <v>83</v>
      </c>
      <c r="E34" s="4" t="s">
        <v>577</v>
      </c>
      <c r="F34" s="17">
        <v>793169.16</v>
      </c>
    </row>
    <row r="35" spans="1:6" ht="13.5" customHeight="1">
      <c r="A35" s="26">
        <v>31</v>
      </c>
      <c r="B35" s="4" t="s">
        <v>204</v>
      </c>
      <c r="C35" s="17">
        <v>4123351.33</v>
      </c>
      <c r="D35" s="26">
        <v>84</v>
      </c>
      <c r="E35" s="4" t="s">
        <v>311</v>
      </c>
      <c r="F35" s="17">
        <v>738146.38</v>
      </c>
    </row>
    <row r="36" spans="1:6" ht="13.5" customHeight="1">
      <c r="A36" s="26">
        <v>32</v>
      </c>
      <c r="B36" s="4" t="s">
        <v>429</v>
      </c>
      <c r="C36" s="17">
        <v>4109504.7700000005</v>
      </c>
      <c r="D36" s="26">
        <v>85</v>
      </c>
      <c r="E36" s="4" t="s">
        <v>316</v>
      </c>
      <c r="F36" s="17">
        <v>651247.85</v>
      </c>
    </row>
    <row r="37" spans="1:6" ht="13.5" customHeight="1">
      <c r="A37" s="26">
        <v>33</v>
      </c>
      <c r="B37" s="4" t="s">
        <v>435</v>
      </c>
      <c r="C37" s="17">
        <v>3997106</v>
      </c>
      <c r="D37" s="26">
        <v>86</v>
      </c>
      <c r="E37" s="4" t="s">
        <v>502</v>
      </c>
      <c r="F37" s="17">
        <v>613072.57000000007</v>
      </c>
    </row>
    <row r="38" spans="1:6" ht="13.5" customHeight="1">
      <c r="A38" s="26">
        <v>34</v>
      </c>
      <c r="B38" s="4" t="s">
        <v>424</v>
      </c>
      <c r="C38" s="17">
        <v>3902311</v>
      </c>
      <c r="D38" s="26">
        <v>87</v>
      </c>
      <c r="E38" s="4" t="s">
        <v>172</v>
      </c>
      <c r="F38" s="17">
        <v>579312.28999999992</v>
      </c>
    </row>
    <row r="39" spans="1:6" ht="13.5" customHeight="1">
      <c r="A39" s="26">
        <v>35</v>
      </c>
      <c r="B39" s="4" t="s">
        <v>432</v>
      </c>
      <c r="C39" s="17">
        <v>3889128.5</v>
      </c>
      <c r="D39" s="26">
        <v>88</v>
      </c>
      <c r="E39" s="4" t="s">
        <v>457</v>
      </c>
      <c r="F39" s="17">
        <v>578763.12</v>
      </c>
    </row>
    <row r="40" spans="1:6" ht="13.5" customHeight="1">
      <c r="A40" s="26">
        <v>36</v>
      </c>
      <c r="B40" s="4" t="s">
        <v>447</v>
      </c>
      <c r="C40" s="17">
        <v>3870376.15</v>
      </c>
      <c r="D40" s="26">
        <v>89</v>
      </c>
      <c r="E40" s="4" t="s">
        <v>576</v>
      </c>
      <c r="F40" s="17">
        <v>512131.75</v>
      </c>
    </row>
    <row r="41" spans="1:6" ht="13.5" customHeight="1">
      <c r="A41" s="26">
        <v>37</v>
      </c>
      <c r="B41" s="4" t="s">
        <v>193</v>
      </c>
      <c r="C41" s="17">
        <v>3669728.86</v>
      </c>
      <c r="D41" s="26">
        <v>90</v>
      </c>
      <c r="E41" s="4" t="s">
        <v>492</v>
      </c>
      <c r="F41" s="17">
        <v>506283.87</v>
      </c>
    </row>
    <row r="42" spans="1:6" ht="13.5" customHeight="1">
      <c r="A42" s="26">
        <v>38</v>
      </c>
      <c r="B42" s="4" t="s">
        <v>411</v>
      </c>
      <c r="C42" s="17">
        <v>3655148</v>
      </c>
      <c r="D42" s="26">
        <v>91</v>
      </c>
      <c r="E42" s="4" t="s">
        <v>301</v>
      </c>
      <c r="F42" s="17">
        <v>469088.3</v>
      </c>
    </row>
    <row r="43" spans="1:6" ht="13.5" customHeight="1">
      <c r="A43" s="26">
        <v>39</v>
      </c>
      <c r="B43" s="4" t="s">
        <v>284</v>
      </c>
      <c r="C43" s="17">
        <v>3451369.86</v>
      </c>
      <c r="D43" s="26">
        <v>92</v>
      </c>
      <c r="E43" s="4" t="s">
        <v>288</v>
      </c>
      <c r="F43" s="17">
        <v>441352.98</v>
      </c>
    </row>
    <row r="44" spans="1:6" ht="13.5" customHeight="1">
      <c r="A44" s="26">
        <v>40</v>
      </c>
      <c r="B44" s="4" t="s">
        <v>417</v>
      </c>
      <c r="C44" s="17">
        <v>3372317.25</v>
      </c>
      <c r="D44" s="26">
        <v>93</v>
      </c>
      <c r="E44" s="4" t="s">
        <v>458</v>
      </c>
      <c r="F44" s="17">
        <v>425174.79</v>
      </c>
    </row>
    <row r="45" spans="1:6" ht="13.5" customHeight="1">
      <c r="A45" s="26">
        <v>41</v>
      </c>
      <c r="B45" s="4" t="s">
        <v>177</v>
      </c>
      <c r="C45" s="17">
        <v>3347592</v>
      </c>
      <c r="D45" s="26">
        <v>94</v>
      </c>
      <c r="E45" s="4" t="s">
        <v>463</v>
      </c>
      <c r="F45" s="17">
        <v>408283.47000000003</v>
      </c>
    </row>
    <row r="46" spans="1:6" ht="13.5" customHeight="1">
      <c r="A46" s="26">
        <v>42</v>
      </c>
      <c r="B46" s="4" t="s">
        <v>154</v>
      </c>
      <c r="C46" s="17">
        <v>3322551.7</v>
      </c>
      <c r="D46" s="26">
        <v>95</v>
      </c>
      <c r="E46" s="4" t="s">
        <v>149</v>
      </c>
      <c r="F46" s="17">
        <v>354821.49</v>
      </c>
    </row>
    <row r="47" spans="1:6" ht="13.5" customHeight="1">
      <c r="A47" s="26">
        <v>43</v>
      </c>
      <c r="B47" s="4" t="s">
        <v>315</v>
      </c>
      <c r="C47" s="17">
        <v>3279618.68</v>
      </c>
      <c r="D47" s="26">
        <v>96</v>
      </c>
      <c r="E47" s="4" t="s">
        <v>471</v>
      </c>
      <c r="F47" s="17">
        <v>349654</v>
      </c>
    </row>
    <row r="48" spans="1:6" ht="13.5" customHeight="1">
      <c r="A48" s="26">
        <v>44</v>
      </c>
      <c r="B48" s="4" t="s">
        <v>449</v>
      </c>
      <c r="C48" s="17">
        <v>3166319</v>
      </c>
      <c r="D48" s="26">
        <v>97</v>
      </c>
      <c r="E48" s="4" t="s">
        <v>501</v>
      </c>
      <c r="F48" s="17">
        <v>280247.24</v>
      </c>
    </row>
    <row r="49" spans="1:6" ht="13.5" customHeight="1">
      <c r="A49" s="26">
        <v>45</v>
      </c>
      <c r="B49" s="4" t="s">
        <v>409</v>
      </c>
      <c r="C49" s="17">
        <v>3149205.58</v>
      </c>
      <c r="D49" s="26">
        <v>98</v>
      </c>
      <c r="E49" s="4" t="s">
        <v>314</v>
      </c>
      <c r="F49" s="17">
        <v>242228</v>
      </c>
    </row>
    <row r="50" spans="1:6" ht="13.5" customHeight="1">
      <c r="A50" s="26">
        <v>46</v>
      </c>
      <c r="B50" s="4" t="s">
        <v>421</v>
      </c>
      <c r="C50" s="17">
        <v>3109993.91</v>
      </c>
      <c r="D50" s="26">
        <v>99</v>
      </c>
      <c r="E50" s="4" t="s">
        <v>295</v>
      </c>
      <c r="F50" s="17">
        <v>232741.39</v>
      </c>
    </row>
    <row r="51" spans="1:6" ht="13.5" customHeight="1">
      <c r="A51" s="26">
        <v>47</v>
      </c>
      <c r="B51" s="4" t="s">
        <v>489</v>
      </c>
      <c r="C51" s="17">
        <v>3070280.96</v>
      </c>
      <c r="D51" s="26">
        <v>100</v>
      </c>
      <c r="E51" s="4" t="s">
        <v>514</v>
      </c>
      <c r="F51" s="17">
        <v>183317.85</v>
      </c>
    </row>
    <row r="52" spans="1:6" ht="13.5" customHeight="1">
      <c r="A52" s="26">
        <v>48</v>
      </c>
      <c r="B52" s="4" t="s">
        <v>21</v>
      </c>
      <c r="C52" s="17">
        <v>3007604.65</v>
      </c>
      <c r="D52" s="26">
        <v>101</v>
      </c>
      <c r="E52" s="4" t="s">
        <v>493</v>
      </c>
      <c r="F52" s="17">
        <v>168903.07</v>
      </c>
    </row>
    <row r="53" spans="1:6" ht="13.5" customHeight="1">
      <c r="A53" s="26">
        <v>49</v>
      </c>
      <c r="B53" s="4" t="s">
        <v>194</v>
      </c>
      <c r="C53" s="17">
        <v>2859588.01</v>
      </c>
      <c r="D53" s="26">
        <v>102</v>
      </c>
      <c r="E53" s="4" t="s">
        <v>452</v>
      </c>
      <c r="F53" s="17">
        <v>67804.53</v>
      </c>
    </row>
    <row r="54" spans="1:6" ht="13.5" customHeight="1">
      <c r="A54" s="26">
        <v>50</v>
      </c>
      <c r="B54" s="4" t="s">
        <v>425</v>
      </c>
      <c r="C54" s="17">
        <v>2837975</v>
      </c>
      <c r="D54" s="71"/>
    </row>
    <row r="55" spans="1:6" ht="13.5" customHeight="1">
      <c r="A55" s="26">
        <v>51</v>
      </c>
      <c r="B55" s="4" t="s">
        <v>427</v>
      </c>
      <c r="C55" s="17">
        <v>2635584.5</v>
      </c>
      <c r="D55" s="71"/>
      <c r="E55" s="161" t="s">
        <v>379</v>
      </c>
      <c r="F55" s="388">
        <f>MEDIAN(F5:F53,C5:C57)</f>
        <v>2517837.75</v>
      </c>
    </row>
    <row r="56" spans="1:6" ht="13.5" customHeight="1">
      <c r="A56" s="26">
        <v>52</v>
      </c>
      <c r="B56" s="4" t="s">
        <v>401</v>
      </c>
      <c r="C56" s="17">
        <v>2400091</v>
      </c>
      <c r="D56" s="71"/>
      <c r="E56" s="161" t="s">
        <v>378</v>
      </c>
      <c r="F56" s="388">
        <f>AVERAGE(F5:F53,C5:C57)</f>
        <v>3639754.0153921549</v>
      </c>
    </row>
    <row r="57" spans="1:6" ht="13.5" customHeight="1">
      <c r="A57" s="26">
        <v>53</v>
      </c>
      <c r="B57" s="4" t="s">
        <v>391</v>
      </c>
      <c r="C57" s="17">
        <v>2341839</v>
      </c>
      <c r="D57" s="71"/>
      <c r="E57" s="42" t="s">
        <v>328</v>
      </c>
      <c r="F57" s="388">
        <f>SUM(F5:F53,C5:C57)</f>
        <v>371254909.56999981</v>
      </c>
    </row>
    <row r="58" spans="1:6" ht="13.5" customHeight="1">
      <c r="A58" s="4"/>
      <c r="E58" s="261"/>
    </row>
    <row r="59" spans="1:6" ht="13.5" customHeight="1">
      <c r="E59" s="261"/>
    </row>
    <row r="60" spans="1:6" ht="13.5" customHeight="1">
      <c r="E60" s="261"/>
    </row>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3" ht="13.5" customHeight="1"/>
    <row r="98" spans="2:3" ht="13.5" customHeight="1"/>
    <row r="99" spans="2:3" ht="13.5" customHeight="1"/>
    <row r="100" spans="2:3" ht="13.5" customHeight="1"/>
    <row r="101" spans="2:3" ht="13.5" customHeight="1"/>
    <row r="102" spans="2:3" ht="13.5" customHeight="1"/>
    <row r="103" spans="2:3" ht="13.5" customHeight="1">
      <c r="B103" s="10"/>
      <c r="C103" s="275"/>
    </row>
    <row r="104" spans="2:3" ht="13.5" customHeight="1">
      <c r="B104" s="10"/>
      <c r="C104" s="276"/>
    </row>
    <row r="105" spans="2:3" ht="13.5" customHeight="1">
      <c r="C105" s="215"/>
    </row>
    <row r="106" spans="2:3" ht="13.5" customHeight="1">
      <c r="C106" s="215"/>
    </row>
    <row r="107" spans="2:3" ht="13.5" customHeight="1">
      <c r="C107" s="215"/>
    </row>
    <row r="108" spans="2:3" ht="13.5" customHeight="1">
      <c r="C108" s="231"/>
    </row>
    <row r="109" spans="2:3" ht="13.5" customHeight="1">
      <c r="C109" s="231"/>
    </row>
    <row r="110" spans="2:3" ht="13.5" customHeight="1">
      <c r="C110" s="231"/>
    </row>
    <row r="111" spans="2:3" ht="13.5" customHeight="1">
      <c r="C111" s="231"/>
    </row>
    <row r="112" spans="2:3" ht="13.5" customHeight="1">
      <c r="C112" s="231"/>
    </row>
    <row r="113" spans="3:3" ht="13.5" customHeight="1">
      <c r="C113" s="231"/>
    </row>
    <row r="114" spans="3:3" ht="13.5" customHeight="1">
      <c r="C114" s="231"/>
    </row>
    <row r="115" spans="3:3" ht="13.5" customHeight="1">
      <c r="C115" s="231"/>
    </row>
    <row r="116" spans="3:3" ht="13.5" customHeight="1">
      <c r="C116" s="231"/>
    </row>
    <row r="117" spans="3:3" ht="13.5" customHeight="1">
      <c r="C117" s="231"/>
    </row>
    <row r="118" spans="3:3" ht="13.5" customHeight="1">
      <c r="C118" s="231"/>
    </row>
    <row r="119" spans="3:3" ht="13.5" customHeight="1">
      <c r="C119" s="231"/>
    </row>
    <row r="120" spans="3:3" ht="13.5" customHeight="1">
      <c r="C120" s="231"/>
    </row>
    <row r="121" spans="3:3" ht="13.5" customHeight="1">
      <c r="C121" s="231"/>
    </row>
    <row r="122" spans="3:3" ht="13.5" customHeight="1">
      <c r="C122" s="231"/>
    </row>
    <row r="123" spans="3:3" ht="13.5" customHeight="1">
      <c r="C123" s="231"/>
    </row>
    <row r="124" spans="3:3" ht="13.5" customHeight="1">
      <c r="C124" s="231"/>
    </row>
    <row r="125" spans="3:3" ht="13.5" customHeight="1">
      <c r="C125" s="231"/>
    </row>
    <row r="126" spans="3:3" ht="13.5" customHeight="1">
      <c r="C126" s="231"/>
    </row>
    <row r="127" spans="3:3" ht="13.5" customHeight="1">
      <c r="C127" s="231"/>
    </row>
    <row r="128" spans="3:3" ht="13.5" customHeight="1">
      <c r="C128" s="231"/>
    </row>
    <row r="129" spans="3:3" ht="13.5" customHeight="1">
      <c r="C129" s="231"/>
    </row>
    <row r="130" spans="3:3" ht="13.5" customHeight="1">
      <c r="C130" s="231"/>
    </row>
    <row r="131" spans="3:3" ht="13.5" customHeight="1">
      <c r="C131" s="231"/>
    </row>
    <row r="132" spans="3:3" ht="13.5" customHeight="1">
      <c r="C132" s="231"/>
    </row>
    <row r="133" spans="3:3" ht="13.5" customHeight="1">
      <c r="C133" s="231"/>
    </row>
    <row r="134" spans="3:3" ht="13.5" customHeight="1">
      <c r="C134" s="231"/>
    </row>
    <row r="135" spans="3:3" ht="13.5" customHeight="1">
      <c r="C135" s="231"/>
    </row>
    <row r="136" spans="3:3" ht="13.5" customHeight="1">
      <c r="C136" s="231"/>
    </row>
    <row r="137" spans="3:3" ht="13.5" customHeight="1">
      <c r="C137" s="231"/>
    </row>
    <row r="138" spans="3:3" ht="13.5" customHeight="1">
      <c r="C138" s="231"/>
    </row>
    <row r="139" spans="3:3" ht="13.5" customHeight="1">
      <c r="C139" s="231"/>
    </row>
    <row r="140" spans="3:3" ht="13.5" customHeight="1">
      <c r="C140" s="231"/>
    </row>
    <row r="141" spans="3:3" ht="13.5" customHeight="1">
      <c r="C141" s="231"/>
    </row>
    <row r="142" spans="3:3" ht="13.5" customHeight="1">
      <c r="C142" s="231"/>
    </row>
    <row r="143" spans="3:3" ht="13.5" customHeight="1">
      <c r="C143" s="231"/>
    </row>
    <row r="144" spans="3:3" ht="13.5" customHeight="1">
      <c r="C144" s="231"/>
    </row>
    <row r="145" spans="3:3" ht="13.5" customHeight="1">
      <c r="C145" s="231"/>
    </row>
    <row r="146" spans="3:3" ht="13.5" customHeight="1">
      <c r="C146" s="231"/>
    </row>
    <row r="147" spans="3:3" ht="13.5" customHeight="1">
      <c r="C147" s="231"/>
    </row>
    <row r="148" spans="3:3" ht="13.5" customHeight="1">
      <c r="C148" s="231"/>
    </row>
    <row r="149" spans="3:3" ht="13.5" customHeight="1">
      <c r="C149" s="231"/>
    </row>
    <row r="150" spans="3:3" ht="13.5" customHeight="1">
      <c r="C150" s="231"/>
    </row>
    <row r="151" spans="3:3" ht="13.5" customHeight="1">
      <c r="C151" s="231"/>
    </row>
    <row r="152" spans="3:3" ht="13.5" customHeight="1">
      <c r="C152" s="231"/>
    </row>
    <row r="153" spans="3:3" ht="13.5" customHeight="1">
      <c r="C153" s="231"/>
    </row>
    <row r="154" spans="3:3" ht="13.5" customHeight="1">
      <c r="C154" s="231"/>
    </row>
    <row r="155" spans="3:3" ht="13.5" customHeight="1">
      <c r="C155" s="231"/>
    </row>
    <row r="156" spans="3:3" ht="13.5" customHeight="1">
      <c r="C156" s="231"/>
    </row>
    <row r="157" spans="3:3" ht="13.5" customHeight="1">
      <c r="C157" s="231"/>
    </row>
    <row r="158" spans="3:3" ht="13.5" customHeight="1">
      <c r="C158" s="231"/>
    </row>
    <row r="159" spans="3:3" ht="13.5" customHeight="1">
      <c r="C159" s="231"/>
    </row>
    <row r="160" spans="3:3" ht="13.5" customHeight="1">
      <c r="C160" s="231"/>
    </row>
    <row r="161" spans="3:3" ht="13.5" customHeight="1">
      <c r="C161" s="231"/>
    </row>
    <row r="162" spans="3:3" ht="13.5" customHeight="1">
      <c r="C162" s="231"/>
    </row>
    <row r="163" spans="3:3" ht="13.5" customHeight="1">
      <c r="C163" s="231"/>
    </row>
    <row r="164" spans="3:3" ht="13.5" customHeight="1">
      <c r="C164" s="231"/>
    </row>
    <row r="165" spans="3:3" ht="13.5" customHeight="1">
      <c r="C165" s="231"/>
    </row>
    <row r="166" spans="3:3" ht="13.5" customHeight="1">
      <c r="C166" s="231"/>
    </row>
    <row r="167" spans="3:3" ht="13.5" customHeight="1">
      <c r="C167" s="231"/>
    </row>
    <row r="168" spans="3:3" ht="13.5" customHeight="1">
      <c r="C168" s="231"/>
    </row>
    <row r="169" spans="3:3" ht="13.5" customHeight="1">
      <c r="C169" s="231"/>
    </row>
    <row r="170" spans="3:3" ht="13.5" customHeight="1">
      <c r="C170" s="231"/>
    </row>
    <row r="171" spans="3:3" ht="13.5" customHeight="1">
      <c r="C171" s="231"/>
    </row>
    <row r="172" spans="3:3" ht="13.5" customHeight="1">
      <c r="C172" s="231"/>
    </row>
    <row r="173" spans="3:3" ht="13.5" customHeight="1">
      <c r="C173" s="231"/>
    </row>
    <row r="174" spans="3:3" ht="13.5" customHeight="1">
      <c r="C174" s="231"/>
    </row>
    <row r="175" spans="3:3" ht="13.5" customHeight="1">
      <c r="C175" s="231"/>
    </row>
    <row r="176" spans="3:3" ht="13.5" customHeight="1">
      <c r="C176" s="231"/>
    </row>
    <row r="177" spans="3:3" ht="13.5" customHeight="1">
      <c r="C177" s="231"/>
    </row>
    <row r="178" spans="3:3" ht="13.5" customHeight="1">
      <c r="C178" s="231"/>
    </row>
    <row r="179" spans="3:3" ht="13.5" customHeight="1">
      <c r="C179" s="231"/>
    </row>
    <row r="180" spans="3:3" ht="13.5" customHeight="1">
      <c r="C180" s="231"/>
    </row>
    <row r="181" spans="3:3" ht="13.5" customHeight="1">
      <c r="C181" s="231"/>
    </row>
    <row r="182" spans="3:3" ht="13.5" customHeight="1">
      <c r="C182" s="231"/>
    </row>
    <row r="183" spans="3:3" ht="13.5" customHeight="1"/>
    <row r="184" spans="3:3" ht="13.5" customHeight="1"/>
    <row r="185" spans="3:3" ht="13.5" customHeight="1"/>
    <row r="186" spans="3:3" ht="13.5" customHeight="1"/>
    <row r="187" spans="3:3" ht="13.5" customHeight="1"/>
    <row r="188" spans="3:3" ht="13.5" customHeight="1"/>
    <row r="189" spans="3:3" ht="13.5" customHeight="1"/>
    <row r="190" spans="3:3" ht="13.5" customHeight="1"/>
    <row r="191" spans="3:3" ht="13.5" customHeight="1"/>
    <row r="192" spans="3:3"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sheetData>
  <sortState ref="H6:I107">
    <sortCondition descending="1" ref="I6"/>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286"/>
  <sheetViews>
    <sheetView zoomScaleNormal="100" workbookViewId="0">
      <selection activeCell="M48" sqref="M48"/>
    </sheetView>
  </sheetViews>
  <sheetFormatPr defaultColWidth="8.85546875" defaultRowHeight="12.75"/>
  <cols>
    <col min="1" max="1" width="8.7109375" customWidth="1"/>
    <col min="2" max="2" width="19.42578125" bestFit="1" customWidth="1"/>
    <col min="3" max="3" width="7.140625" style="1" customWidth="1"/>
    <col min="4" max="4" width="9.140625" style="168" customWidth="1"/>
    <col min="5" max="6" width="10.7109375" style="200" customWidth="1"/>
    <col min="7" max="7" width="12.28515625" style="455" bestFit="1" customWidth="1"/>
    <col min="8" max="8" width="5.85546875" style="200" bestFit="1" customWidth="1"/>
    <col min="9" max="9" width="13.42578125" style="168" customWidth="1"/>
    <col min="10" max="11" width="8.85546875" customWidth="1"/>
    <col min="12" max="12" width="12" bestFit="1" customWidth="1"/>
    <col min="13" max="13" width="9" bestFit="1" customWidth="1"/>
  </cols>
  <sheetData>
    <row r="1" spans="1:9">
      <c r="A1" s="716" t="s">
        <v>517</v>
      </c>
      <c r="B1" s="716"/>
      <c r="C1" s="716"/>
      <c r="D1" s="716"/>
      <c r="E1" s="716"/>
      <c r="F1" s="716"/>
      <c r="G1" s="716"/>
      <c r="H1" s="716"/>
    </row>
    <row r="2" spans="1:9">
      <c r="A2" s="716"/>
      <c r="B2" s="716"/>
      <c r="C2" s="716"/>
      <c r="D2" s="716"/>
      <c r="E2" s="716"/>
      <c r="F2" s="716"/>
      <c r="G2" s="716"/>
      <c r="H2" s="716"/>
    </row>
    <row r="3" spans="1:9">
      <c r="A3" s="5"/>
      <c r="B3" s="7"/>
      <c r="C3"/>
      <c r="H3"/>
    </row>
    <row r="4" spans="1:9">
      <c r="A4" s="5"/>
      <c r="B4" s="7"/>
      <c r="C4"/>
      <c r="H4"/>
    </row>
    <row r="5" spans="1:9">
      <c r="B5" s="7"/>
      <c r="C5"/>
      <c r="G5" s="451"/>
      <c r="H5"/>
      <c r="I5" s="282"/>
    </row>
    <row r="6" spans="1:9">
      <c r="B6" s="7"/>
      <c r="C6" s="111"/>
      <c r="D6" s="277"/>
      <c r="E6" s="269"/>
      <c r="F6" s="269"/>
      <c r="G6" s="451"/>
      <c r="H6" s="269"/>
      <c r="I6" s="343"/>
    </row>
    <row r="7" spans="1:9" ht="14.25" customHeight="1">
      <c r="A7" s="111"/>
      <c r="B7" s="112"/>
      <c r="C7" s="332"/>
      <c r="D7" s="277"/>
      <c r="E7" s="269"/>
      <c r="F7" s="269"/>
      <c r="G7" s="451"/>
      <c r="H7" s="269"/>
      <c r="I7" s="343"/>
    </row>
    <row r="8" spans="1:9" ht="14.25" customHeight="1">
      <c r="A8" s="111"/>
      <c r="B8" s="112"/>
      <c r="C8" s="111"/>
      <c r="D8" s="344"/>
      <c r="E8" s="269"/>
      <c r="F8" s="269"/>
      <c r="G8" s="452"/>
      <c r="H8" s="269"/>
      <c r="I8" s="282"/>
    </row>
    <row r="9" spans="1:9" ht="14.25" customHeight="1">
      <c r="A9" s="111"/>
      <c r="B9" s="112"/>
      <c r="C9" s="113"/>
      <c r="D9" s="289"/>
      <c r="E9" s="269"/>
      <c r="F9" s="269"/>
      <c r="G9" s="452"/>
      <c r="H9" s="269"/>
      <c r="I9" s="282"/>
    </row>
    <row r="10" spans="1:9">
      <c r="D10" s="383"/>
      <c r="E10" s="273"/>
      <c r="F10" s="273"/>
      <c r="G10" s="273"/>
      <c r="H10" s="274"/>
      <c r="I10" s="382"/>
    </row>
    <row r="11" spans="1:9">
      <c r="D11" s="383"/>
      <c r="E11" s="273"/>
      <c r="F11" s="273"/>
      <c r="G11" s="273"/>
      <c r="H11" s="274"/>
      <c r="I11" s="382"/>
    </row>
    <row r="12" spans="1:9">
      <c r="D12" s="383"/>
      <c r="E12" s="273"/>
      <c r="F12" s="273"/>
      <c r="G12" s="273"/>
      <c r="H12" s="274"/>
      <c r="I12" s="382"/>
    </row>
    <row r="13" spans="1:9">
      <c r="D13" s="383"/>
      <c r="E13" s="273"/>
      <c r="F13" s="273"/>
      <c r="G13" s="273"/>
      <c r="H13" s="274"/>
      <c r="I13" s="382"/>
    </row>
    <row r="14" spans="1:9">
      <c r="D14" s="383"/>
      <c r="E14" s="273"/>
      <c r="F14" s="273"/>
      <c r="G14" s="273"/>
      <c r="H14" s="274"/>
      <c r="I14" s="382"/>
    </row>
    <row r="15" spans="1:9">
      <c r="D15" s="383"/>
      <c r="E15" s="273"/>
      <c r="F15" s="273"/>
      <c r="G15" s="273"/>
      <c r="H15" s="274"/>
      <c r="I15" s="382"/>
    </row>
    <row r="16" spans="1:9">
      <c r="D16" s="383"/>
      <c r="E16" s="273"/>
      <c r="F16" s="273"/>
      <c r="G16" s="273"/>
      <c r="H16" s="274"/>
      <c r="I16" s="382"/>
    </row>
    <row r="17" spans="4:9">
      <c r="D17" s="383"/>
      <c r="E17" s="273"/>
      <c r="F17" s="273"/>
      <c r="G17" s="273"/>
      <c r="H17" s="273"/>
      <c r="I17" s="382"/>
    </row>
    <row r="18" spans="4:9">
      <c r="D18" s="383"/>
      <c r="E18" s="274"/>
      <c r="F18" s="273"/>
      <c r="G18" s="273"/>
      <c r="H18" s="274"/>
      <c r="I18" s="382"/>
    </row>
    <row r="19" spans="4:9">
      <c r="D19" s="383"/>
      <c r="E19" s="448"/>
      <c r="F19" s="273"/>
      <c r="G19" s="273"/>
      <c r="H19" s="274"/>
      <c r="I19" s="382"/>
    </row>
    <row r="20" spans="4:9">
      <c r="D20" s="383"/>
      <c r="E20" s="273"/>
      <c r="F20" s="273"/>
      <c r="G20" s="273"/>
      <c r="H20" s="274"/>
      <c r="I20" s="382"/>
    </row>
    <row r="21" spans="4:9">
      <c r="D21" s="383"/>
      <c r="E21" s="273"/>
      <c r="F21" s="273"/>
      <c r="G21" s="273"/>
      <c r="H21" s="274"/>
      <c r="I21" s="382"/>
    </row>
    <row r="22" spans="4:9">
      <c r="D22" s="383"/>
      <c r="E22" s="273"/>
      <c r="F22" s="273"/>
      <c r="G22" s="273"/>
      <c r="H22" s="274"/>
      <c r="I22" s="382"/>
    </row>
    <row r="23" spans="4:9">
      <c r="D23" s="383"/>
      <c r="E23" s="273"/>
      <c r="F23" s="273"/>
      <c r="G23" s="273"/>
      <c r="H23" s="274"/>
      <c r="I23" s="382"/>
    </row>
    <row r="24" spans="4:9">
      <c r="D24" s="383"/>
      <c r="E24" s="273"/>
      <c r="F24" s="273"/>
      <c r="G24" s="273"/>
      <c r="H24" s="274"/>
      <c r="I24" s="382"/>
    </row>
    <row r="25" spans="4:9">
      <c r="D25" s="383"/>
      <c r="E25" s="273"/>
      <c r="F25" s="273"/>
      <c r="G25" s="273"/>
      <c r="H25" s="274"/>
      <c r="I25" s="382"/>
    </row>
    <row r="26" spans="4:9">
      <c r="D26" s="450"/>
      <c r="E26" s="273"/>
      <c r="F26" s="273"/>
      <c r="G26" s="273"/>
      <c r="H26" s="274"/>
      <c r="I26" s="382"/>
    </row>
    <row r="27" spans="4:9">
      <c r="D27" s="383"/>
      <c r="E27" s="273"/>
      <c r="F27" s="273"/>
      <c r="G27" s="273"/>
      <c r="H27" s="274"/>
      <c r="I27" s="382"/>
    </row>
    <row r="28" spans="4:9">
      <c r="D28" s="383"/>
      <c r="E28" s="273"/>
      <c r="F28" s="273"/>
      <c r="G28" s="273"/>
      <c r="H28" s="274"/>
      <c r="I28" s="382"/>
    </row>
    <row r="29" spans="4:9">
      <c r="D29" s="383"/>
      <c r="E29" s="273"/>
      <c r="F29" s="273"/>
      <c r="G29" s="273"/>
      <c r="H29" s="274"/>
      <c r="I29" s="382"/>
    </row>
    <row r="30" spans="4:9">
      <c r="D30" s="383"/>
      <c r="E30" s="273"/>
      <c r="F30" s="273"/>
      <c r="G30" s="273"/>
      <c r="H30" s="274"/>
      <c r="I30" s="382"/>
    </row>
    <row r="31" spans="4:9">
      <c r="D31" s="383"/>
      <c r="E31" s="273"/>
      <c r="F31" s="273"/>
      <c r="G31" s="273"/>
      <c r="H31" s="274"/>
      <c r="I31" s="382"/>
    </row>
    <row r="32" spans="4:9">
      <c r="D32" s="383"/>
      <c r="E32" s="273"/>
      <c r="F32" s="273"/>
      <c r="G32" s="273"/>
      <c r="H32" s="274"/>
      <c r="I32" s="382"/>
    </row>
    <row r="33" spans="1:9">
      <c r="D33" s="383"/>
      <c r="E33" s="273"/>
      <c r="F33" s="273"/>
      <c r="G33" s="273"/>
      <c r="H33" s="274"/>
      <c r="I33" s="382"/>
    </row>
    <row r="34" spans="1:9">
      <c r="D34" s="383"/>
      <c r="E34" s="273"/>
      <c r="F34" s="273"/>
      <c r="G34" s="273"/>
      <c r="H34" s="274"/>
      <c r="I34" s="382"/>
    </row>
    <row r="35" spans="1:9">
      <c r="D35" s="383"/>
      <c r="E35" s="273"/>
      <c r="F35" s="273"/>
      <c r="G35" s="273"/>
      <c r="H35" s="274"/>
      <c r="I35" s="382"/>
    </row>
    <row r="36" spans="1:9">
      <c r="D36" s="383"/>
      <c r="E36" s="273"/>
      <c r="F36" s="273"/>
      <c r="G36" s="273"/>
      <c r="H36" s="274"/>
      <c r="I36" s="382"/>
    </row>
    <row r="37" spans="1:9">
      <c r="D37" s="383"/>
      <c r="E37" s="273"/>
      <c r="F37" s="273"/>
      <c r="G37" s="273"/>
      <c r="H37" s="274"/>
      <c r="I37" s="382"/>
    </row>
    <row r="38" spans="1:9">
      <c r="D38" s="383"/>
      <c r="E38" s="273"/>
      <c r="F38" s="273"/>
      <c r="G38" s="273"/>
      <c r="H38" s="274"/>
      <c r="I38" s="382"/>
    </row>
    <row r="39" spans="1:9">
      <c r="A39" s="4"/>
      <c r="B39" s="8"/>
      <c r="C39" s="4"/>
      <c r="D39" s="185"/>
      <c r="E39" s="215"/>
      <c r="F39" s="215"/>
      <c r="G39" s="274"/>
      <c r="H39" s="215"/>
      <c r="I39" s="185"/>
    </row>
    <row r="41" spans="1:9">
      <c r="A41" s="4"/>
    </row>
    <row r="42" spans="1:9">
      <c r="A42" s="8"/>
    </row>
    <row r="43" spans="1:9">
      <c r="A43" s="4"/>
    </row>
    <row r="44" spans="1:9">
      <c r="A44" s="4"/>
    </row>
    <row r="45" spans="1:9">
      <c r="A45" s="4"/>
      <c r="B45" s="4"/>
      <c r="C45" s="15"/>
      <c r="D45" s="185"/>
      <c r="E45" s="215"/>
      <c r="F45" s="215"/>
      <c r="G45" s="274"/>
      <c r="H45" s="215"/>
      <c r="I45" s="185"/>
    </row>
    <row r="46" spans="1:9">
      <c r="A46" s="4"/>
      <c r="B46" s="4"/>
      <c r="C46" s="15"/>
      <c r="D46" s="185"/>
      <c r="E46" s="215"/>
      <c r="F46" s="215"/>
      <c r="G46" s="274"/>
      <c r="H46" s="215"/>
      <c r="I46" s="185"/>
    </row>
    <row r="47" spans="1:9">
      <c r="A47" s="4"/>
      <c r="B47" s="4"/>
      <c r="C47" s="15"/>
      <c r="D47" s="185"/>
      <c r="E47" s="215"/>
      <c r="F47" s="215"/>
      <c r="G47" s="274"/>
      <c r="H47" s="215"/>
      <c r="I47" s="185"/>
    </row>
    <row r="48" spans="1:9">
      <c r="A48" s="4"/>
      <c r="B48" s="4"/>
      <c r="C48" s="15"/>
      <c r="D48" s="185"/>
      <c r="E48" s="215"/>
      <c r="F48" s="215"/>
      <c r="G48" s="274"/>
      <c r="H48" s="215"/>
      <c r="I48" s="185"/>
    </row>
    <row r="49" spans="1:9">
      <c r="A49" s="4"/>
      <c r="B49" s="4"/>
      <c r="C49" s="15"/>
      <c r="D49" s="185"/>
      <c r="E49" s="215"/>
      <c r="F49" s="215"/>
      <c r="G49" s="274"/>
      <c r="H49" s="215"/>
      <c r="I49" s="185"/>
    </row>
    <row r="50" spans="1:9">
      <c r="A50" s="4"/>
      <c r="B50" s="4"/>
      <c r="C50" s="15"/>
      <c r="D50" s="185"/>
      <c r="E50" s="215"/>
      <c r="F50" s="215"/>
      <c r="G50" s="274"/>
      <c r="H50" s="215"/>
      <c r="I50" s="185"/>
    </row>
    <row r="51" spans="1:9">
      <c r="A51" s="4"/>
    </row>
    <row r="52" spans="1:9">
      <c r="A52" s="4"/>
    </row>
    <row r="53" spans="1:9">
      <c r="A53" s="4"/>
    </row>
    <row r="54" spans="1:9">
      <c r="A54" s="4"/>
    </row>
    <row r="55" spans="1:9">
      <c r="A55" s="4"/>
      <c r="B55" s="4"/>
      <c r="C55" s="15"/>
      <c r="D55" s="185"/>
      <c r="E55" s="215"/>
      <c r="F55" s="215"/>
      <c r="G55" s="274"/>
      <c r="H55" s="215"/>
      <c r="I55" s="185"/>
    </row>
    <row r="56" spans="1:9">
      <c r="A56" s="4"/>
      <c r="B56" s="4"/>
      <c r="C56" s="15"/>
      <c r="D56" s="185"/>
      <c r="E56" s="215"/>
      <c r="F56" s="215"/>
      <c r="G56" s="274"/>
      <c r="H56" s="215"/>
      <c r="I56" s="185"/>
    </row>
    <row r="57" spans="1:9">
      <c r="A57" s="4"/>
      <c r="B57" s="4"/>
      <c r="C57" s="15"/>
      <c r="D57" s="185"/>
      <c r="E57" s="215"/>
      <c r="F57" s="215"/>
      <c r="G57" s="274"/>
      <c r="H57" s="215"/>
      <c r="I57" s="185"/>
    </row>
    <row r="58" spans="1:9">
      <c r="A58" s="2"/>
      <c r="B58" s="4"/>
      <c r="C58" s="15"/>
      <c r="D58" s="185"/>
      <c r="E58" s="215"/>
      <c r="F58" s="215"/>
      <c r="G58" s="274"/>
      <c r="H58" s="215"/>
      <c r="I58" s="185"/>
    </row>
    <row r="59" spans="1:9">
      <c r="A59" s="2"/>
      <c r="B59" s="4"/>
      <c r="C59" s="15"/>
      <c r="D59" s="185"/>
      <c r="E59" s="215"/>
      <c r="F59" s="215"/>
      <c r="G59" s="274"/>
      <c r="H59" s="215"/>
      <c r="I59" s="185"/>
    </row>
    <row r="60" spans="1:9">
      <c r="A60" s="2"/>
      <c r="B60" s="4"/>
      <c r="C60" s="15"/>
      <c r="D60" s="185"/>
      <c r="E60" s="215"/>
      <c r="F60" s="215"/>
      <c r="G60" s="274"/>
      <c r="H60" s="215"/>
      <c r="I60" s="185"/>
    </row>
    <row r="61" spans="1:9">
      <c r="A61" s="2"/>
      <c r="B61" s="4"/>
      <c r="C61" s="15"/>
      <c r="D61" s="185"/>
      <c r="E61" s="215"/>
      <c r="F61" s="215"/>
      <c r="G61" s="274"/>
      <c r="H61" s="215"/>
      <c r="I61" s="185"/>
    </row>
    <row r="62" spans="1:9">
      <c r="A62" s="2"/>
      <c r="B62" s="2"/>
      <c r="C62" s="3"/>
      <c r="D62" s="255"/>
      <c r="E62" s="288"/>
      <c r="F62" s="288"/>
      <c r="G62" s="456"/>
      <c r="H62" s="288"/>
      <c r="I62" s="255"/>
    </row>
    <row r="63" spans="1:9">
      <c r="A63" s="2"/>
      <c r="B63" s="2"/>
      <c r="C63" s="3"/>
      <c r="D63" s="255"/>
      <c r="E63" s="288"/>
      <c r="F63" s="288"/>
      <c r="G63" s="456"/>
      <c r="H63" s="288"/>
      <c r="I63" s="255"/>
    </row>
    <row r="64" spans="1:9">
      <c r="A64" s="2"/>
      <c r="B64" s="2"/>
      <c r="C64" s="3"/>
      <c r="D64" s="255"/>
      <c r="E64" s="288"/>
      <c r="F64" s="288"/>
      <c r="G64" s="456"/>
      <c r="H64" s="288"/>
      <c r="I64" s="255"/>
    </row>
    <row r="65" spans="1:9">
      <c r="A65" s="2"/>
      <c r="B65" s="2"/>
      <c r="C65" s="3"/>
      <c r="D65" s="255"/>
      <c r="E65" s="288"/>
      <c r="F65" s="288"/>
      <c r="G65" s="456"/>
      <c r="H65" s="288"/>
      <c r="I65" s="255"/>
    </row>
    <row r="66" spans="1:9">
      <c r="A66" s="2"/>
      <c r="B66" s="2"/>
      <c r="C66" s="3"/>
      <c r="D66" s="255"/>
      <c r="E66" s="288"/>
      <c r="F66" s="288"/>
      <c r="G66" s="456"/>
      <c r="H66" s="288"/>
      <c r="I66" s="255"/>
    </row>
    <row r="67" spans="1:9">
      <c r="A67" s="2"/>
      <c r="B67" s="2"/>
      <c r="C67" s="3"/>
      <c r="D67" s="255"/>
      <c r="E67" s="288"/>
      <c r="F67" s="288"/>
      <c r="G67" s="456"/>
      <c r="H67" s="288"/>
      <c r="I67" s="255"/>
    </row>
    <row r="68" spans="1:9">
      <c r="A68" s="2"/>
      <c r="B68" s="2"/>
      <c r="C68" s="3"/>
      <c r="D68" s="255"/>
      <c r="E68" s="288"/>
      <c r="F68" s="288"/>
      <c r="G68" s="456"/>
      <c r="H68" s="288"/>
      <c r="I68" s="255"/>
    </row>
    <row r="69" spans="1:9">
      <c r="A69" s="2"/>
      <c r="B69" s="2"/>
      <c r="C69" s="3"/>
      <c r="D69" s="255"/>
      <c r="E69" s="288"/>
      <c r="F69" s="288"/>
      <c r="G69" s="456"/>
      <c r="H69" s="288"/>
      <c r="I69" s="255"/>
    </row>
    <row r="70" spans="1:9">
      <c r="A70" s="2"/>
      <c r="B70" s="2"/>
      <c r="C70" s="3"/>
      <c r="D70" s="255"/>
      <c r="E70" s="288"/>
      <c r="F70" s="288"/>
      <c r="G70" s="456"/>
      <c r="H70" s="288"/>
      <c r="I70" s="255"/>
    </row>
    <row r="71" spans="1:9">
      <c r="A71" s="2"/>
      <c r="B71" s="2"/>
      <c r="C71" s="3"/>
      <c r="D71" s="255"/>
      <c r="E71" s="288"/>
      <c r="F71" s="288"/>
      <c r="G71" s="456"/>
      <c r="H71" s="288"/>
      <c r="I71" s="255"/>
    </row>
    <row r="72" spans="1:9">
      <c r="A72" s="2"/>
      <c r="B72" s="2"/>
      <c r="C72" s="3"/>
      <c r="D72" s="255"/>
      <c r="E72" s="288"/>
      <c r="F72" s="288"/>
      <c r="G72" s="456"/>
      <c r="H72" s="288"/>
      <c r="I72" s="255"/>
    </row>
    <row r="73" spans="1:9">
      <c r="A73" s="2"/>
      <c r="B73" s="2"/>
      <c r="C73" s="3"/>
      <c r="D73" s="255"/>
      <c r="E73" s="288"/>
      <c r="F73" s="288"/>
      <c r="G73" s="456"/>
      <c r="H73" s="288"/>
      <c r="I73" s="255"/>
    </row>
    <row r="74" spans="1:9">
      <c r="A74" s="2"/>
      <c r="B74" s="2"/>
      <c r="C74" s="3"/>
      <c r="D74" s="255"/>
      <c r="E74" s="288"/>
      <c r="F74" s="288"/>
      <c r="G74" s="456"/>
      <c r="H74" s="288"/>
      <c r="I74" s="255"/>
    </row>
    <row r="75" spans="1:9">
      <c r="A75" s="2"/>
      <c r="B75" s="2"/>
      <c r="C75" s="3"/>
      <c r="D75" s="255"/>
      <c r="E75" s="288"/>
      <c r="F75" s="288"/>
      <c r="G75" s="456"/>
      <c r="H75" s="288"/>
      <c r="I75" s="255"/>
    </row>
    <row r="76" spans="1:9">
      <c r="A76" s="2"/>
      <c r="B76" s="2"/>
      <c r="C76" s="3"/>
      <c r="D76" s="255"/>
      <c r="E76" s="288"/>
      <c r="F76" s="288"/>
      <c r="G76" s="456"/>
      <c r="H76" s="288"/>
      <c r="I76" s="255"/>
    </row>
    <row r="77" spans="1:9">
      <c r="A77" s="2"/>
      <c r="B77" s="2"/>
      <c r="C77" s="3"/>
      <c r="D77" s="255"/>
      <c r="E77" s="288"/>
      <c r="F77" s="288"/>
      <c r="G77" s="456"/>
      <c r="H77" s="288"/>
      <c r="I77" s="255"/>
    </row>
    <row r="78" spans="1:9">
      <c r="A78" s="2"/>
      <c r="B78" s="2"/>
      <c r="C78" s="3"/>
      <c r="D78" s="255"/>
      <c r="E78" s="288"/>
      <c r="F78" s="288"/>
      <c r="G78" s="456"/>
      <c r="H78" s="288"/>
      <c r="I78" s="255"/>
    </row>
    <row r="79" spans="1:9">
      <c r="A79" s="2"/>
      <c r="B79" s="2"/>
      <c r="C79" s="3"/>
      <c r="D79" s="255"/>
      <c r="E79" s="288"/>
      <c r="F79" s="288"/>
      <c r="G79" s="456"/>
      <c r="H79" s="288"/>
      <c r="I79" s="255"/>
    </row>
    <row r="80" spans="1:9">
      <c r="A80" s="2"/>
      <c r="B80" s="2"/>
      <c r="C80" s="3"/>
      <c r="D80" s="255"/>
      <c r="E80" s="288"/>
      <c r="F80" s="288"/>
      <c r="G80" s="456"/>
      <c r="H80" s="288"/>
      <c r="I80" s="255"/>
    </row>
    <row r="81" spans="1:9">
      <c r="A81" s="2"/>
      <c r="B81" s="2"/>
      <c r="C81" s="3"/>
      <c r="D81" s="255"/>
      <c r="E81" s="288"/>
      <c r="F81" s="288"/>
      <c r="G81" s="456"/>
      <c r="H81" s="288"/>
      <c r="I81" s="255"/>
    </row>
    <row r="82" spans="1:9">
      <c r="A82" s="2"/>
      <c r="B82" s="2"/>
      <c r="C82" s="3"/>
      <c r="D82" s="255"/>
      <c r="E82" s="288"/>
      <c r="F82" s="288"/>
      <c r="G82" s="456"/>
      <c r="H82" s="288"/>
      <c r="I82" s="255"/>
    </row>
    <row r="83" spans="1:9">
      <c r="A83" s="2"/>
      <c r="B83" s="2"/>
      <c r="C83" s="3"/>
      <c r="D83" s="255"/>
      <c r="E83" s="288"/>
      <c r="F83" s="288"/>
      <c r="G83" s="456"/>
      <c r="H83" s="288"/>
      <c r="I83" s="255"/>
    </row>
    <row r="84" spans="1:9">
      <c r="A84" s="2"/>
      <c r="B84" s="2"/>
      <c r="C84" s="3"/>
      <c r="D84" s="255"/>
      <c r="E84" s="288"/>
      <c r="F84" s="288"/>
      <c r="G84" s="456"/>
      <c r="H84" s="288"/>
      <c r="I84" s="255"/>
    </row>
    <row r="85" spans="1:9">
      <c r="A85" s="2"/>
      <c r="B85" s="2"/>
      <c r="C85" s="3"/>
      <c r="D85" s="255"/>
      <c r="E85" s="288"/>
      <c r="F85" s="288"/>
      <c r="G85" s="456"/>
      <c r="H85" s="288"/>
      <c r="I85" s="255"/>
    </row>
    <row r="86" spans="1:9">
      <c r="A86" s="2"/>
      <c r="B86" s="2"/>
      <c r="C86" s="3"/>
      <c r="D86" s="255"/>
      <c r="E86" s="288"/>
      <c r="F86" s="288"/>
      <c r="G86" s="456"/>
      <c r="H86" s="288"/>
      <c r="I86" s="255"/>
    </row>
    <row r="87" spans="1:9">
      <c r="A87" s="2"/>
      <c r="B87" s="2"/>
      <c r="C87" s="3"/>
      <c r="D87" s="255"/>
      <c r="E87" s="288"/>
      <c r="F87" s="288"/>
      <c r="G87" s="456"/>
      <c r="H87" s="288"/>
      <c r="I87" s="255"/>
    </row>
    <row r="88" spans="1:9">
      <c r="A88" s="2"/>
      <c r="B88" s="2"/>
      <c r="C88" s="3"/>
      <c r="D88" s="255"/>
      <c r="E88" s="288"/>
      <c r="F88" s="288"/>
      <c r="G88" s="456"/>
      <c r="H88" s="288"/>
      <c r="I88" s="255"/>
    </row>
    <row r="89" spans="1:9">
      <c r="A89" s="2"/>
      <c r="B89" s="2"/>
      <c r="C89" s="3"/>
      <c r="D89" s="255"/>
      <c r="E89" s="288"/>
      <c r="F89" s="288"/>
      <c r="G89" s="456"/>
      <c r="H89" s="288"/>
      <c r="I89" s="255"/>
    </row>
    <row r="90" spans="1:9">
      <c r="A90" s="2"/>
      <c r="B90" s="2"/>
      <c r="C90" s="3"/>
      <c r="D90" s="255"/>
      <c r="E90" s="288"/>
      <c r="F90" s="288"/>
      <c r="G90" s="456"/>
      <c r="H90" s="288"/>
      <c r="I90" s="255"/>
    </row>
    <row r="91" spans="1:9">
      <c r="A91" s="2"/>
      <c r="B91" s="2"/>
      <c r="C91" s="3"/>
      <c r="D91" s="255"/>
      <c r="E91" s="288"/>
      <c r="F91" s="288"/>
      <c r="G91" s="456"/>
      <c r="H91" s="288"/>
      <c r="I91" s="255"/>
    </row>
    <row r="92" spans="1:9">
      <c r="A92" s="2"/>
      <c r="B92" s="2"/>
      <c r="C92" s="3"/>
      <c r="D92" s="255"/>
      <c r="E92" s="288"/>
      <c r="F92" s="288"/>
      <c r="G92" s="456"/>
      <c r="H92" s="288"/>
      <c r="I92" s="255"/>
    </row>
    <row r="93" spans="1:9">
      <c r="A93" s="2"/>
      <c r="B93" s="2"/>
      <c r="C93" s="3"/>
      <c r="D93" s="255"/>
      <c r="E93" s="288"/>
      <c r="F93" s="288"/>
      <c r="G93" s="456"/>
      <c r="H93" s="288"/>
      <c r="I93" s="255"/>
    </row>
    <row r="94" spans="1:9">
      <c r="A94" s="2"/>
      <c r="B94" s="2"/>
      <c r="C94" s="3"/>
      <c r="D94" s="255"/>
      <c r="E94" s="288"/>
      <c r="F94" s="288"/>
      <c r="G94" s="456"/>
      <c r="H94" s="288"/>
      <c r="I94" s="255"/>
    </row>
    <row r="95" spans="1:9">
      <c r="A95" s="2"/>
      <c r="B95" s="2"/>
      <c r="C95" s="3"/>
      <c r="D95" s="255"/>
      <c r="E95" s="288"/>
      <c r="F95" s="288"/>
      <c r="G95" s="456"/>
      <c r="H95" s="288"/>
      <c r="I95" s="255"/>
    </row>
    <row r="96" spans="1:9">
      <c r="A96" s="2"/>
      <c r="B96" s="2"/>
      <c r="C96" s="3"/>
      <c r="D96" s="255"/>
      <c r="E96" s="288"/>
      <c r="F96" s="288"/>
      <c r="G96" s="456"/>
      <c r="H96" s="288"/>
      <c r="I96" s="255"/>
    </row>
    <row r="97" spans="1:9">
      <c r="A97" s="2"/>
      <c r="B97" s="2"/>
      <c r="C97" s="3"/>
      <c r="D97" s="255"/>
      <c r="E97" s="288"/>
      <c r="F97" s="288"/>
      <c r="G97" s="456"/>
      <c r="H97" s="288"/>
      <c r="I97" s="255"/>
    </row>
    <row r="98" spans="1:9">
      <c r="A98" s="2"/>
      <c r="B98" s="2"/>
      <c r="C98" s="3"/>
      <c r="D98" s="255"/>
      <c r="E98" s="288"/>
      <c r="F98" s="288"/>
      <c r="G98" s="456"/>
      <c r="H98" s="288"/>
      <c r="I98" s="255"/>
    </row>
    <row r="99" spans="1:9">
      <c r="A99" s="2"/>
      <c r="B99" s="2"/>
      <c r="C99" s="3"/>
      <c r="D99" s="255"/>
      <c r="E99" s="288"/>
      <c r="F99" s="288"/>
      <c r="G99" s="456"/>
      <c r="H99" s="288"/>
      <c r="I99" s="255"/>
    </row>
    <row r="100" spans="1:9">
      <c r="A100" s="2"/>
      <c r="B100" s="2"/>
      <c r="C100" s="3"/>
      <c r="D100" s="255"/>
      <c r="E100" s="288"/>
      <c r="F100" s="288"/>
      <c r="G100" s="456"/>
      <c r="H100" s="288"/>
      <c r="I100" s="255"/>
    </row>
    <row r="101" spans="1:9">
      <c r="A101" s="2"/>
      <c r="B101" s="2"/>
      <c r="C101" s="3"/>
      <c r="D101" s="255"/>
      <c r="E101" s="288"/>
      <c r="F101" s="288"/>
      <c r="G101" s="456"/>
      <c r="H101" s="288"/>
      <c r="I101" s="255"/>
    </row>
    <row r="102" spans="1:9">
      <c r="A102" s="2"/>
      <c r="B102" s="2"/>
      <c r="C102" s="3"/>
      <c r="D102" s="255"/>
      <c r="E102" s="288"/>
      <c r="F102" s="288"/>
      <c r="G102" s="456"/>
      <c r="H102" s="288"/>
      <c r="I102" s="255"/>
    </row>
    <row r="103" spans="1:9">
      <c r="A103" s="2"/>
      <c r="B103" s="2"/>
      <c r="C103" s="3"/>
      <c r="D103" s="255"/>
      <c r="E103" s="288"/>
      <c r="F103" s="288"/>
      <c r="G103" s="456"/>
      <c r="H103" s="288"/>
      <c r="I103" s="255"/>
    </row>
    <row r="104" spans="1:9">
      <c r="A104" s="2"/>
      <c r="B104" s="2"/>
      <c r="C104" s="3"/>
      <c r="D104" s="255"/>
      <c r="E104" s="288"/>
      <c r="F104" s="288"/>
      <c r="G104" s="456"/>
      <c r="H104" s="288"/>
      <c r="I104" s="255"/>
    </row>
    <row r="105" spans="1:9">
      <c r="A105" s="2"/>
      <c r="B105" s="2"/>
      <c r="C105" s="3"/>
      <c r="D105" s="255"/>
      <c r="E105" s="288"/>
      <c r="F105" s="288"/>
      <c r="G105" s="456"/>
      <c r="H105" s="288"/>
      <c r="I105" s="255"/>
    </row>
    <row r="106" spans="1:9">
      <c r="A106" s="2"/>
      <c r="B106" s="2"/>
      <c r="C106" s="3"/>
      <c r="D106" s="255"/>
      <c r="E106" s="288"/>
      <c r="F106" s="288"/>
      <c r="G106" s="456"/>
      <c r="H106" s="288"/>
      <c r="I106" s="255"/>
    </row>
    <row r="107" spans="1:9">
      <c r="A107" s="2"/>
      <c r="B107" s="2"/>
      <c r="C107" s="3"/>
      <c r="D107" s="255"/>
      <c r="E107" s="288"/>
      <c r="F107" s="288"/>
      <c r="G107" s="456"/>
      <c r="H107" s="288"/>
      <c r="I107" s="255"/>
    </row>
    <row r="108" spans="1:9">
      <c r="A108" s="2"/>
      <c r="B108" s="2"/>
      <c r="C108" s="3"/>
      <c r="D108" s="255"/>
      <c r="E108" s="288"/>
      <c r="F108" s="288"/>
      <c r="G108" s="456"/>
      <c r="H108" s="288"/>
      <c r="I108" s="255"/>
    </row>
    <row r="109" spans="1:9">
      <c r="A109" s="2"/>
      <c r="B109" s="2"/>
      <c r="C109" s="3"/>
      <c r="D109" s="255"/>
      <c r="E109" s="288"/>
      <c r="F109" s="288"/>
      <c r="G109" s="456"/>
      <c r="H109" s="288"/>
      <c r="I109" s="255"/>
    </row>
    <row r="110" spans="1:9">
      <c r="A110" s="2"/>
      <c r="B110" s="2"/>
      <c r="C110" s="3"/>
      <c r="D110" s="255"/>
      <c r="E110" s="288"/>
      <c r="F110" s="288"/>
      <c r="G110" s="456"/>
      <c r="H110" s="288"/>
      <c r="I110" s="255"/>
    </row>
    <row r="111" spans="1:9">
      <c r="A111" s="2"/>
      <c r="B111" s="2"/>
      <c r="C111" s="3"/>
      <c r="D111" s="255"/>
      <c r="E111" s="288"/>
      <c r="F111" s="288"/>
      <c r="G111" s="456"/>
      <c r="H111" s="288"/>
      <c r="I111" s="255"/>
    </row>
    <row r="112" spans="1:9">
      <c r="A112" s="2"/>
      <c r="B112" s="2"/>
      <c r="C112" s="3"/>
      <c r="D112" s="255"/>
      <c r="E112" s="288"/>
      <c r="F112" s="288"/>
      <c r="G112" s="456"/>
      <c r="H112" s="288"/>
      <c r="I112" s="255"/>
    </row>
    <row r="113" spans="1:9">
      <c r="A113" s="2"/>
      <c r="B113" s="2"/>
      <c r="C113" s="3"/>
      <c r="D113" s="255"/>
      <c r="E113" s="288"/>
      <c r="F113" s="288"/>
      <c r="G113" s="456"/>
      <c r="H113" s="288"/>
      <c r="I113" s="255"/>
    </row>
    <row r="114" spans="1:9">
      <c r="A114" s="2"/>
      <c r="B114" s="2"/>
      <c r="C114" s="3"/>
      <c r="D114" s="255"/>
      <c r="E114" s="288"/>
      <c r="F114" s="288"/>
      <c r="G114" s="456"/>
      <c r="H114" s="288"/>
      <c r="I114" s="255"/>
    </row>
    <row r="115" spans="1:9">
      <c r="A115" s="2"/>
      <c r="B115" s="2"/>
      <c r="C115" s="3"/>
      <c r="D115" s="255"/>
      <c r="E115" s="288"/>
      <c r="F115" s="288"/>
      <c r="G115" s="456"/>
      <c r="H115" s="288"/>
      <c r="I115" s="255"/>
    </row>
    <row r="116" spans="1:9">
      <c r="A116" s="2"/>
      <c r="B116" s="2"/>
      <c r="C116" s="3"/>
      <c r="D116" s="255"/>
      <c r="E116" s="288"/>
      <c r="F116" s="288"/>
      <c r="G116" s="456"/>
      <c r="H116" s="288"/>
      <c r="I116" s="255"/>
    </row>
    <row r="117" spans="1:9">
      <c r="A117" s="2"/>
      <c r="B117" s="2"/>
      <c r="C117" s="3"/>
      <c r="D117" s="255"/>
      <c r="E117" s="288"/>
      <c r="F117" s="288"/>
      <c r="G117" s="456"/>
      <c r="H117" s="288"/>
      <c r="I117" s="255"/>
    </row>
    <row r="118" spans="1:9">
      <c r="A118" s="2"/>
      <c r="B118" s="2"/>
      <c r="C118" s="3"/>
      <c r="D118" s="255"/>
      <c r="E118" s="288"/>
      <c r="F118" s="288"/>
      <c r="G118" s="456"/>
      <c r="H118" s="288"/>
      <c r="I118" s="255"/>
    </row>
    <row r="119" spans="1:9">
      <c r="A119" s="2"/>
      <c r="B119" s="2"/>
      <c r="C119" s="3"/>
      <c r="D119" s="255"/>
      <c r="E119" s="288"/>
      <c r="F119" s="288"/>
      <c r="G119" s="456"/>
      <c r="H119" s="288"/>
      <c r="I119" s="255"/>
    </row>
    <row r="120" spans="1:9">
      <c r="A120" s="2"/>
      <c r="B120" s="2"/>
      <c r="C120" s="3"/>
      <c r="D120" s="255"/>
      <c r="E120" s="288"/>
      <c r="F120" s="288"/>
      <c r="G120" s="456"/>
      <c r="H120" s="288"/>
      <c r="I120" s="255"/>
    </row>
    <row r="121" spans="1:9">
      <c r="A121" s="2"/>
      <c r="B121" s="2"/>
      <c r="C121" s="3"/>
      <c r="D121" s="255"/>
      <c r="E121" s="288"/>
      <c r="F121" s="288"/>
      <c r="G121" s="456"/>
      <c r="H121" s="288"/>
      <c r="I121" s="255"/>
    </row>
    <row r="122" spans="1:9">
      <c r="A122" s="2"/>
      <c r="B122" s="2"/>
      <c r="C122" s="3"/>
      <c r="D122" s="255"/>
      <c r="E122" s="288"/>
      <c r="F122" s="288"/>
      <c r="G122" s="456"/>
      <c r="H122" s="288"/>
      <c r="I122" s="255"/>
    </row>
    <row r="123" spans="1:9">
      <c r="A123" s="2"/>
      <c r="B123" s="2"/>
      <c r="C123" s="3"/>
      <c r="D123" s="255"/>
      <c r="E123" s="288"/>
      <c r="F123" s="288"/>
      <c r="G123" s="456"/>
      <c r="H123" s="288"/>
      <c r="I123" s="255"/>
    </row>
    <row r="124" spans="1:9">
      <c r="A124" s="2"/>
      <c r="B124" s="2"/>
      <c r="C124" s="3"/>
      <c r="D124" s="255"/>
      <c r="E124" s="288"/>
      <c r="F124" s="288"/>
      <c r="G124" s="456"/>
      <c r="H124" s="288"/>
      <c r="I124" s="255"/>
    </row>
    <row r="125" spans="1:9">
      <c r="A125" s="2"/>
      <c r="B125" s="2"/>
      <c r="C125" s="3"/>
      <c r="D125" s="255"/>
      <c r="E125" s="288"/>
      <c r="F125" s="288"/>
      <c r="G125" s="456"/>
      <c r="H125" s="288"/>
      <c r="I125" s="255"/>
    </row>
    <row r="126" spans="1:9">
      <c r="A126" s="2"/>
      <c r="B126" s="2"/>
      <c r="C126" s="3"/>
      <c r="D126" s="255"/>
      <c r="E126" s="288"/>
      <c r="F126" s="288"/>
      <c r="G126" s="456"/>
      <c r="H126" s="288"/>
      <c r="I126" s="255"/>
    </row>
    <row r="127" spans="1:9">
      <c r="A127" s="2"/>
      <c r="B127" s="2"/>
      <c r="C127" s="3"/>
      <c r="D127" s="255"/>
      <c r="E127" s="288"/>
      <c r="F127" s="288"/>
      <c r="G127" s="456"/>
      <c r="H127" s="288"/>
      <c r="I127" s="255"/>
    </row>
    <row r="128" spans="1:9">
      <c r="A128" s="2"/>
      <c r="B128" s="2"/>
      <c r="C128" s="3"/>
      <c r="D128" s="255"/>
      <c r="E128" s="288"/>
      <c r="F128" s="288"/>
      <c r="G128" s="456"/>
      <c r="H128" s="288"/>
      <c r="I128" s="255"/>
    </row>
    <row r="129" spans="1:9">
      <c r="A129" s="2"/>
      <c r="B129" s="2"/>
      <c r="C129" s="3"/>
      <c r="D129" s="255"/>
      <c r="E129" s="288"/>
      <c r="F129" s="288"/>
      <c r="G129" s="456"/>
      <c r="H129" s="288"/>
      <c r="I129" s="255"/>
    </row>
    <row r="130" spans="1:9">
      <c r="A130" s="2"/>
      <c r="B130" s="2"/>
      <c r="C130" s="3"/>
      <c r="D130" s="255"/>
      <c r="E130" s="288"/>
      <c r="F130" s="288"/>
      <c r="G130" s="456"/>
      <c r="H130" s="288"/>
      <c r="I130" s="255"/>
    </row>
    <row r="131" spans="1:9">
      <c r="A131" s="2"/>
      <c r="B131" s="2"/>
      <c r="C131" s="3"/>
      <c r="D131" s="255"/>
      <c r="E131" s="288"/>
      <c r="F131" s="288"/>
      <c r="G131" s="456"/>
      <c r="H131" s="288"/>
      <c r="I131" s="255"/>
    </row>
    <row r="132" spans="1:9">
      <c r="A132" s="2"/>
      <c r="B132" s="2"/>
      <c r="C132" s="3"/>
      <c r="D132" s="255"/>
      <c r="E132" s="288"/>
      <c r="F132" s="288"/>
      <c r="G132" s="456"/>
      <c r="H132" s="288"/>
      <c r="I132" s="255"/>
    </row>
    <row r="133" spans="1:9">
      <c r="A133" s="2"/>
      <c r="B133" s="2"/>
      <c r="C133" s="3"/>
      <c r="D133" s="255"/>
      <c r="E133" s="288"/>
      <c r="F133" s="288"/>
      <c r="G133" s="456"/>
      <c r="H133" s="288"/>
      <c r="I133" s="255"/>
    </row>
    <row r="134" spans="1:9">
      <c r="A134" s="2"/>
      <c r="B134" s="2"/>
      <c r="C134" s="3"/>
      <c r="D134" s="255"/>
      <c r="E134" s="288"/>
      <c r="F134" s="288"/>
      <c r="G134" s="456"/>
      <c r="H134" s="288"/>
      <c r="I134" s="255"/>
    </row>
    <row r="135" spans="1:9">
      <c r="A135" s="2"/>
      <c r="B135" s="2"/>
      <c r="C135" s="3"/>
      <c r="D135" s="255"/>
      <c r="E135" s="288"/>
      <c r="F135" s="288"/>
      <c r="G135" s="456"/>
      <c r="H135" s="288"/>
      <c r="I135" s="255"/>
    </row>
    <row r="136" spans="1:9">
      <c r="A136" s="2"/>
      <c r="B136" s="2"/>
      <c r="C136" s="3"/>
      <c r="D136" s="255"/>
      <c r="E136" s="288"/>
      <c r="F136" s="288"/>
      <c r="G136" s="456"/>
      <c r="H136" s="288"/>
      <c r="I136" s="255"/>
    </row>
    <row r="137" spans="1:9">
      <c r="A137" s="2"/>
      <c r="B137" s="2"/>
      <c r="C137" s="3"/>
      <c r="D137" s="255"/>
      <c r="E137" s="288"/>
      <c r="F137" s="288"/>
      <c r="G137" s="456"/>
      <c r="H137" s="288"/>
      <c r="I137" s="255"/>
    </row>
    <row r="138" spans="1:9">
      <c r="A138" s="2"/>
      <c r="B138" s="2"/>
      <c r="C138" s="3"/>
      <c r="D138" s="255"/>
      <c r="E138" s="288"/>
      <c r="F138" s="288"/>
      <c r="G138" s="456"/>
      <c r="H138" s="288"/>
      <c r="I138" s="255"/>
    </row>
    <row r="139" spans="1:9">
      <c r="A139" s="2"/>
      <c r="B139" s="2"/>
      <c r="C139" s="3"/>
      <c r="D139" s="255"/>
      <c r="E139" s="288"/>
      <c r="F139" s="288"/>
      <c r="G139" s="456"/>
      <c r="H139" s="288"/>
      <c r="I139" s="255"/>
    </row>
    <row r="140" spans="1:9">
      <c r="A140" s="2"/>
      <c r="B140" s="2"/>
      <c r="C140" s="3"/>
      <c r="D140" s="255"/>
      <c r="E140" s="288"/>
      <c r="F140" s="288"/>
      <c r="G140" s="456"/>
      <c r="H140" s="288"/>
      <c r="I140" s="255"/>
    </row>
    <row r="141" spans="1:9">
      <c r="A141" s="2"/>
      <c r="B141" s="2"/>
      <c r="C141" s="3"/>
      <c r="D141" s="255"/>
      <c r="E141" s="288"/>
      <c r="F141" s="288"/>
      <c r="G141" s="456"/>
      <c r="H141" s="288"/>
      <c r="I141" s="255"/>
    </row>
    <row r="142" spans="1:9">
      <c r="A142" s="2"/>
      <c r="B142" s="2"/>
      <c r="C142" s="3"/>
      <c r="D142" s="255"/>
      <c r="E142" s="288"/>
      <c r="F142" s="288"/>
      <c r="G142" s="456"/>
      <c r="H142" s="288"/>
      <c r="I142" s="255"/>
    </row>
    <row r="143" spans="1:9">
      <c r="A143" s="2"/>
      <c r="B143" s="2"/>
      <c r="C143" s="3"/>
      <c r="D143" s="255"/>
      <c r="E143" s="288"/>
      <c r="F143" s="288"/>
      <c r="G143" s="456"/>
      <c r="H143" s="288"/>
      <c r="I143" s="255"/>
    </row>
    <row r="144" spans="1:9">
      <c r="A144" s="2"/>
      <c r="B144" s="2"/>
      <c r="C144" s="3"/>
      <c r="D144" s="255"/>
      <c r="E144" s="288"/>
      <c r="F144" s="288"/>
      <c r="G144" s="456"/>
      <c r="H144" s="288"/>
      <c r="I144" s="255"/>
    </row>
    <row r="145" spans="1:9">
      <c r="A145" s="2"/>
      <c r="B145" s="2"/>
      <c r="C145" s="3"/>
      <c r="D145" s="255"/>
      <c r="E145" s="288"/>
      <c r="F145" s="288"/>
      <c r="G145" s="456"/>
      <c r="H145" s="288"/>
      <c r="I145" s="255"/>
    </row>
    <row r="146" spans="1:9">
      <c r="A146" s="2"/>
      <c r="B146" s="2"/>
      <c r="C146" s="3"/>
      <c r="D146" s="255"/>
      <c r="E146" s="288"/>
      <c r="F146" s="288"/>
      <c r="G146" s="456"/>
      <c r="H146" s="288"/>
      <c r="I146" s="255"/>
    </row>
    <row r="147" spans="1:9">
      <c r="A147" s="2"/>
      <c r="B147" s="2"/>
      <c r="C147" s="3"/>
      <c r="D147" s="255"/>
      <c r="E147" s="288"/>
      <c r="F147" s="288"/>
      <c r="G147" s="456"/>
      <c r="H147" s="288"/>
      <c r="I147" s="255"/>
    </row>
    <row r="148" spans="1:9">
      <c r="A148" s="2"/>
      <c r="B148" s="2"/>
      <c r="C148" s="3"/>
      <c r="D148" s="255"/>
      <c r="E148" s="288"/>
      <c r="F148" s="288"/>
      <c r="G148" s="456"/>
      <c r="H148" s="288"/>
      <c r="I148" s="255"/>
    </row>
    <row r="149" spans="1:9">
      <c r="A149" s="2"/>
      <c r="B149" s="2"/>
      <c r="C149" s="3"/>
      <c r="D149" s="255"/>
      <c r="E149" s="288"/>
      <c r="F149" s="288"/>
      <c r="G149" s="456"/>
      <c r="H149" s="288"/>
      <c r="I149" s="255"/>
    </row>
    <row r="150" spans="1:9">
      <c r="A150" s="2"/>
      <c r="B150" s="2"/>
      <c r="C150" s="3"/>
      <c r="D150" s="255"/>
      <c r="E150" s="288"/>
      <c r="F150" s="288"/>
      <c r="G150" s="456"/>
      <c r="H150" s="288"/>
      <c r="I150" s="255"/>
    </row>
    <row r="151" spans="1:9">
      <c r="A151" s="2"/>
      <c r="B151" s="2"/>
      <c r="C151" s="3"/>
      <c r="D151" s="255"/>
      <c r="E151" s="288"/>
      <c r="F151" s="288"/>
      <c r="G151" s="456"/>
      <c r="H151" s="288"/>
      <c r="I151" s="255"/>
    </row>
    <row r="152" spans="1:9">
      <c r="A152" s="2"/>
      <c r="B152" s="2"/>
      <c r="C152" s="3"/>
      <c r="D152" s="255"/>
      <c r="E152" s="288"/>
      <c r="F152" s="288"/>
      <c r="G152" s="456"/>
      <c r="H152" s="288"/>
      <c r="I152" s="255"/>
    </row>
    <row r="153" spans="1:9">
      <c r="A153" s="2"/>
      <c r="B153" s="2"/>
      <c r="C153" s="3"/>
      <c r="D153" s="255"/>
      <c r="E153" s="288"/>
      <c r="F153" s="288"/>
      <c r="G153" s="456"/>
      <c r="H153" s="288"/>
      <c r="I153" s="255"/>
    </row>
    <row r="154" spans="1:9">
      <c r="A154" s="2"/>
      <c r="B154" s="2"/>
      <c r="C154" s="3"/>
      <c r="D154" s="255"/>
      <c r="E154" s="288"/>
      <c r="F154" s="288"/>
      <c r="G154" s="456"/>
      <c r="H154" s="288"/>
      <c r="I154" s="255"/>
    </row>
    <row r="155" spans="1:9">
      <c r="A155" s="2"/>
      <c r="B155" s="2"/>
      <c r="C155" s="3"/>
      <c r="D155" s="255"/>
      <c r="E155" s="288"/>
      <c r="F155" s="288"/>
      <c r="G155" s="456"/>
      <c r="H155" s="288"/>
      <c r="I155" s="255"/>
    </row>
    <row r="156" spans="1:9">
      <c r="A156" s="2"/>
      <c r="B156" s="2"/>
      <c r="C156" s="3"/>
      <c r="D156" s="255"/>
      <c r="E156" s="288"/>
      <c r="F156" s="288"/>
      <c r="G156" s="456"/>
      <c r="H156" s="288"/>
      <c r="I156" s="255"/>
    </row>
    <row r="157" spans="1:9">
      <c r="A157" s="2"/>
      <c r="B157" s="2"/>
      <c r="C157" s="3"/>
      <c r="D157" s="255"/>
      <c r="E157" s="288"/>
      <c r="F157" s="288"/>
      <c r="G157" s="456"/>
      <c r="H157" s="288"/>
      <c r="I157" s="255"/>
    </row>
    <row r="158" spans="1:9">
      <c r="A158" s="2"/>
      <c r="B158" s="2"/>
      <c r="C158" s="3"/>
      <c r="D158" s="255"/>
      <c r="E158" s="288"/>
      <c r="F158" s="288"/>
      <c r="G158" s="456"/>
      <c r="H158" s="288"/>
      <c r="I158" s="255"/>
    </row>
    <row r="159" spans="1:9">
      <c r="A159" s="2"/>
      <c r="B159" s="2"/>
      <c r="C159" s="3"/>
      <c r="D159" s="255"/>
      <c r="E159" s="288"/>
      <c r="F159" s="288"/>
      <c r="G159" s="456"/>
      <c r="H159" s="288"/>
      <c r="I159" s="255"/>
    </row>
    <row r="160" spans="1:9">
      <c r="A160" s="2"/>
      <c r="B160" s="2"/>
      <c r="C160" s="3"/>
      <c r="D160" s="255"/>
      <c r="E160" s="288"/>
      <c r="F160" s="288"/>
      <c r="G160" s="456"/>
      <c r="H160" s="288"/>
      <c r="I160" s="255"/>
    </row>
    <row r="161" spans="1:9">
      <c r="A161" s="2"/>
      <c r="B161" s="2"/>
      <c r="C161" s="3"/>
      <c r="D161" s="255"/>
      <c r="E161" s="288"/>
      <c r="F161" s="288"/>
      <c r="G161" s="456"/>
      <c r="H161" s="288"/>
      <c r="I161" s="255"/>
    </row>
    <row r="162" spans="1:9">
      <c r="A162" s="2"/>
      <c r="B162" s="2"/>
      <c r="C162" s="3"/>
      <c r="D162" s="255"/>
      <c r="E162" s="288"/>
      <c r="F162" s="288"/>
      <c r="G162" s="456"/>
      <c r="H162" s="288"/>
      <c r="I162" s="255"/>
    </row>
    <row r="163" spans="1:9">
      <c r="A163" s="2"/>
      <c r="B163" s="2"/>
      <c r="C163" s="3"/>
      <c r="D163" s="255"/>
      <c r="E163" s="288"/>
      <c r="F163" s="288"/>
      <c r="G163" s="456"/>
      <c r="H163" s="288"/>
      <c r="I163" s="255"/>
    </row>
    <row r="164" spans="1:9">
      <c r="A164" s="2"/>
      <c r="B164" s="2"/>
      <c r="C164" s="3"/>
      <c r="D164" s="255"/>
      <c r="E164" s="288"/>
      <c r="F164" s="288"/>
      <c r="G164" s="456"/>
      <c r="H164" s="288"/>
      <c r="I164" s="255"/>
    </row>
    <row r="165" spans="1:9">
      <c r="A165" s="2"/>
      <c r="B165" s="2"/>
      <c r="C165" s="3"/>
      <c r="D165" s="255"/>
      <c r="E165" s="288"/>
      <c r="F165" s="288"/>
      <c r="G165" s="456"/>
      <c r="H165" s="288"/>
      <c r="I165" s="255"/>
    </row>
    <row r="166" spans="1:9">
      <c r="A166" s="2"/>
      <c r="B166" s="2"/>
      <c r="C166" s="3"/>
      <c r="D166" s="255"/>
      <c r="E166" s="288"/>
      <c r="F166" s="288"/>
      <c r="G166" s="456"/>
      <c r="H166" s="288"/>
      <c r="I166" s="255"/>
    </row>
    <row r="167" spans="1:9">
      <c r="A167" s="2"/>
      <c r="B167" s="2"/>
      <c r="C167" s="3"/>
      <c r="D167" s="255"/>
      <c r="E167" s="288"/>
      <c r="F167" s="288"/>
      <c r="G167" s="456"/>
      <c r="H167" s="288"/>
      <c r="I167" s="255"/>
    </row>
    <row r="168" spans="1:9">
      <c r="A168" s="2"/>
      <c r="B168" s="2"/>
      <c r="C168" s="3"/>
      <c r="D168" s="255"/>
      <c r="E168" s="288"/>
      <c r="F168" s="288"/>
      <c r="G168" s="456"/>
      <c r="H168" s="288"/>
      <c r="I168" s="255"/>
    </row>
    <row r="169" spans="1:9">
      <c r="A169" s="2"/>
      <c r="B169" s="2"/>
      <c r="C169" s="3"/>
      <c r="D169" s="255"/>
      <c r="E169" s="288"/>
      <c r="F169" s="288"/>
      <c r="G169" s="456"/>
      <c r="H169" s="288"/>
      <c r="I169" s="255"/>
    </row>
    <row r="170" spans="1:9">
      <c r="A170" s="2"/>
      <c r="B170" s="2"/>
      <c r="C170" s="3"/>
      <c r="D170" s="255"/>
      <c r="E170" s="288"/>
      <c r="F170" s="288"/>
      <c r="G170" s="456"/>
      <c r="H170" s="288"/>
      <c r="I170" s="255"/>
    </row>
    <row r="171" spans="1:9">
      <c r="A171" s="2"/>
      <c r="B171" s="2"/>
      <c r="C171" s="3"/>
      <c r="D171" s="255"/>
      <c r="E171" s="288"/>
      <c r="F171" s="288"/>
      <c r="G171" s="456"/>
      <c r="H171" s="288"/>
      <c r="I171" s="255"/>
    </row>
    <row r="172" spans="1:9">
      <c r="A172" s="2"/>
      <c r="B172" s="2"/>
      <c r="C172" s="3"/>
      <c r="D172" s="255"/>
      <c r="E172" s="288"/>
      <c r="F172" s="288"/>
      <c r="G172" s="456"/>
      <c r="H172" s="288"/>
      <c r="I172" s="255"/>
    </row>
    <row r="173" spans="1:9">
      <c r="A173" s="2"/>
      <c r="B173" s="2"/>
      <c r="C173" s="3"/>
      <c r="D173" s="255"/>
      <c r="E173" s="288"/>
      <c r="F173" s="288"/>
      <c r="G173" s="456"/>
      <c r="H173" s="288"/>
      <c r="I173" s="255"/>
    </row>
    <row r="174" spans="1:9">
      <c r="A174" s="2"/>
      <c r="B174" s="2"/>
      <c r="C174" s="3"/>
      <c r="D174" s="255"/>
      <c r="E174" s="288"/>
      <c r="F174" s="288"/>
      <c r="G174" s="456"/>
      <c r="H174" s="288"/>
      <c r="I174" s="255"/>
    </row>
    <row r="175" spans="1:9">
      <c r="A175" s="2"/>
      <c r="B175" s="2"/>
      <c r="C175" s="3"/>
      <c r="D175" s="255"/>
      <c r="E175" s="288"/>
      <c r="F175" s="288"/>
      <c r="G175" s="456"/>
      <c r="H175" s="288"/>
      <c r="I175" s="255"/>
    </row>
    <row r="176" spans="1:9">
      <c r="A176" s="2"/>
      <c r="B176" s="2"/>
      <c r="C176" s="3"/>
      <c r="D176" s="255"/>
      <c r="E176" s="288"/>
      <c r="F176" s="288"/>
      <c r="G176" s="456"/>
      <c r="H176" s="288"/>
      <c r="I176" s="255"/>
    </row>
    <row r="177" spans="1:9">
      <c r="A177" s="2"/>
      <c r="B177" s="2"/>
      <c r="C177" s="3"/>
      <c r="D177" s="255"/>
      <c r="E177" s="288"/>
      <c r="F177" s="288"/>
      <c r="G177" s="456"/>
      <c r="H177" s="288"/>
      <c r="I177" s="255"/>
    </row>
    <row r="178" spans="1:9">
      <c r="A178" s="2"/>
      <c r="B178" s="2"/>
      <c r="C178" s="3"/>
      <c r="D178" s="255"/>
      <c r="E178" s="288"/>
      <c r="F178" s="288"/>
      <c r="G178" s="456"/>
      <c r="H178" s="288"/>
      <c r="I178" s="255"/>
    </row>
    <row r="179" spans="1:9">
      <c r="A179" s="2"/>
      <c r="B179" s="2"/>
      <c r="C179" s="3"/>
      <c r="D179" s="255"/>
      <c r="E179" s="288"/>
      <c r="F179" s="288"/>
      <c r="G179" s="456"/>
      <c r="H179" s="288"/>
      <c r="I179" s="255"/>
    </row>
    <row r="180" spans="1:9">
      <c r="A180" s="2"/>
      <c r="B180" s="2"/>
      <c r="C180" s="3"/>
      <c r="D180" s="255"/>
      <c r="E180" s="288"/>
      <c r="F180" s="288"/>
      <c r="G180" s="456"/>
      <c r="H180" s="288"/>
      <c r="I180" s="255"/>
    </row>
    <row r="181" spans="1:9">
      <c r="A181" s="2"/>
      <c r="B181" s="2"/>
      <c r="C181" s="3"/>
      <c r="D181" s="255"/>
      <c r="E181" s="288"/>
      <c r="F181" s="288"/>
      <c r="G181" s="456"/>
      <c r="H181" s="288"/>
      <c r="I181" s="255"/>
    </row>
    <row r="182" spans="1:9">
      <c r="A182" s="2"/>
      <c r="B182" s="2"/>
      <c r="C182" s="3"/>
      <c r="D182" s="255"/>
      <c r="E182" s="288"/>
      <c r="F182" s="288"/>
      <c r="G182" s="456"/>
      <c r="H182" s="288"/>
      <c r="I182" s="255"/>
    </row>
    <row r="183" spans="1:9">
      <c r="A183" s="2"/>
      <c r="B183" s="2"/>
      <c r="C183" s="3"/>
      <c r="D183" s="255"/>
      <c r="E183" s="288"/>
      <c r="F183" s="288"/>
      <c r="G183" s="456"/>
      <c r="H183" s="288"/>
      <c r="I183" s="255"/>
    </row>
    <row r="184" spans="1:9">
      <c r="A184" s="2"/>
      <c r="B184" s="2"/>
      <c r="C184" s="3"/>
      <c r="D184" s="255"/>
      <c r="E184" s="288"/>
      <c r="F184" s="288"/>
      <c r="G184" s="456"/>
      <c r="H184" s="288"/>
      <c r="I184" s="255"/>
    </row>
    <row r="185" spans="1:9">
      <c r="A185" s="2"/>
      <c r="B185" s="2"/>
      <c r="C185" s="3"/>
      <c r="D185" s="255"/>
      <c r="E185" s="288"/>
      <c r="F185" s="288"/>
      <c r="G185" s="456"/>
      <c r="H185" s="288"/>
      <c r="I185" s="255"/>
    </row>
    <row r="186" spans="1:9">
      <c r="A186" s="2"/>
      <c r="B186" s="2"/>
      <c r="C186" s="3"/>
      <c r="D186" s="255"/>
      <c r="E186" s="288"/>
      <c r="F186" s="288"/>
      <c r="G186" s="456"/>
      <c r="H186" s="288"/>
      <c r="I186" s="255"/>
    </row>
    <row r="187" spans="1:9">
      <c r="A187" s="2"/>
      <c r="B187" s="2"/>
      <c r="C187" s="3"/>
      <c r="D187" s="255"/>
      <c r="E187" s="288"/>
      <c r="F187" s="288"/>
      <c r="G187" s="456"/>
      <c r="H187" s="288"/>
      <c r="I187" s="255"/>
    </row>
    <row r="188" spans="1:9">
      <c r="A188" s="2"/>
      <c r="B188" s="2"/>
      <c r="C188" s="3"/>
      <c r="D188" s="255"/>
      <c r="E188" s="288"/>
      <c r="F188" s="288"/>
      <c r="G188" s="456"/>
      <c r="H188" s="288"/>
      <c r="I188" s="255"/>
    </row>
    <row r="189" spans="1:9">
      <c r="A189" s="2"/>
      <c r="B189" s="2"/>
      <c r="C189" s="3"/>
      <c r="D189" s="255"/>
      <c r="E189" s="288"/>
      <c r="F189" s="288"/>
      <c r="G189" s="456"/>
      <c r="H189" s="288"/>
      <c r="I189" s="255"/>
    </row>
    <row r="190" spans="1:9">
      <c r="A190" s="2"/>
      <c r="B190" s="2"/>
      <c r="C190" s="3"/>
      <c r="D190" s="255"/>
      <c r="E190" s="288"/>
      <c r="F190" s="288"/>
      <c r="G190" s="456"/>
      <c r="H190" s="288"/>
      <c r="I190" s="255"/>
    </row>
    <row r="191" spans="1:9">
      <c r="A191" s="2"/>
      <c r="B191" s="2"/>
      <c r="C191" s="3"/>
      <c r="D191" s="255"/>
      <c r="E191" s="288"/>
      <c r="F191" s="288"/>
      <c r="G191" s="456"/>
      <c r="H191" s="288"/>
      <c r="I191" s="255"/>
    </row>
    <row r="192" spans="1:9">
      <c r="A192" s="2"/>
      <c r="B192" s="2"/>
      <c r="C192" s="3"/>
      <c r="D192" s="255"/>
      <c r="E192" s="288"/>
      <c r="F192" s="288"/>
      <c r="G192" s="456"/>
      <c r="H192" s="288"/>
      <c r="I192" s="255"/>
    </row>
    <row r="193" spans="1:9">
      <c r="A193" s="2"/>
      <c r="B193" s="2"/>
      <c r="C193" s="3"/>
      <c r="D193" s="255"/>
      <c r="E193" s="288"/>
      <c r="F193" s="288"/>
      <c r="G193" s="456"/>
      <c r="H193" s="288"/>
      <c r="I193" s="255"/>
    </row>
    <row r="194" spans="1:9">
      <c r="A194" s="2"/>
      <c r="B194" s="2"/>
      <c r="C194" s="3"/>
      <c r="D194" s="255"/>
      <c r="E194" s="288"/>
      <c r="F194" s="288"/>
      <c r="G194" s="456"/>
      <c r="H194" s="288"/>
      <c r="I194" s="255"/>
    </row>
    <row r="195" spans="1:9">
      <c r="A195" s="2"/>
      <c r="B195" s="2"/>
      <c r="C195" s="3"/>
      <c r="D195" s="255"/>
      <c r="E195" s="288"/>
      <c r="F195" s="288"/>
      <c r="G195" s="456"/>
      <c r="H195" s="288"/>
      <c r="I195" s="255"/>
    </row>
    <row r="196" spans="1:9">
      <c r="A196" s="2"/>
      <c r="B196" s="2"/>
      <c r="C196" s="3"/>
      <c r="D196" s="255"/>
      <c r="E196" s="288"/>
      <c r="F196" s="288"/>
      <c r="G196" s="456"/>
      <c r="H196" s="288"/>
      <c r="I196" s="255"/>
    </row>
    <row r="197" spans="1:9">
      <c r="A197" s="2"/>
      <c r="B197" s="2"/>
      <c r="C197" s="3"/>
      <c r="D197" s="255"/>
      <c r="E197" s="288"/>
      <c r="F197" s="288"/>
      <c r="G197" s="456"/>
      <c r="H197" s="288"/>
      <c r="I197" s="255"/>
    </row>
    <row r="198" spans="1:9">
      <c r="A198" s="2"/>
      <c r="B198" s="2"/>
      <c r="C198" s="3"/>
      <c r="D198" s="255"/>
      <c r="E198" s="288"/>
      <c r="F198" s="288"/>
      <c r="G198" s="456"/>
      <c r="H198" s="288"/>
      <c r="I198" s="255"/>
    </row>
    <row r="199" spans="1:9">
      <c r="A199" s="2"/>
      <c r="B199" s="2"/>
      <c r="C199" s="3"/>
      <c r="D199" s="255"/>
      <c r="E199" s="288"/>
      <c r="F199" s="288"/>
      <c r="G199" s="456"/>
      <c r="H199" s="288"/>
      <c r="I199" s="255"/>
    </row>
    <row r="200" spans="1:9">
      <c r="A200" s="2"/>
      <c r="B200" s="2"/>
      <c r="C200" s="3"/>
      <c r="D200" s="255"/>
      <c r="E200" s="288"/>
      <c r="F200" s="288"/>
      <c r="G200" s="456"/>
      <c r="H200" s="288"/>
      <c r="I200" s="255"/>
    </row>
    <row r="201" spans="1:9">
      <c r="A201" s="2"/>
      <c r="B201" s="2"/>
      <c r="C201" s="3"/>
      <c r="D201" s="255"/>
      <c r="E201" s="288"/>
      <c r="F201" s="288"/>
      <c r="G201" s="456"/>
      <c r="H201" s="288"/>
      <c r="I201" s="255"/>
    </row>
    <row r="202" spans="1:9">
      <c r="A202" s="2"/>
      <c r="B202" s="2"/>
      <c r="C202" s="3"/>
      <c r="D202" s="255"/>
      <c r="E202" s="288"/>
      <c r="F202" s="288"/>
      <c r="G202" s="456"/>
      <c r="H202" s="288"/>
      <c r="I202" s="255"/>
    </row>
    <row r="203" spans="1:9">
      <c r="A203" s="2"/>
      <c r="B203" s="2"/>
      <c r="C203" s="3"/>
      <c r="D203" s="255"/>
      <c r="E203" s="288"/>
      <c r="F203" s="288"/>
      <c r="G203" s="456"/>
      <c r="H203" s="288"/>
      <c r="I203" s="255"/>
    </row>
    <row r="204" spans="1:9">
      <c r="A204" s="2"/>
      <c r="B204" s="2"/>
      <c r="C204" s="3"/>
      <c r="D204" s="255"/>
      <c r="E204" s="288"/>
      <c r="F204" s="288"/>
      <c r="G204" s="456"/>
      <c r="H204" s="288"/>
      <c r="I204" s="255"/>
    </row>
    <row r="205" spans="1:9">
      <c r="A205" s="2"/>
      <c r="B205" s="2"/>
      <c r="C205" s="3"/>
      <c r="D205" s="255"/>
      <c r="E205" s="288"/>
      <c r="F205" s="288"/>
      <c r="G205" s="456"/>
      <c r="H205" s="288"/>
      <c r="I205" s="255"/>
    </row>
    <row r="206" spans="1:9">
      <c r="A206" s="2"/>
      <c r="B206" s="2"/>
      <c r="C206" s="3"/>
      <c r="D206" s="255"/>
      <c r="E206" s="288"/>
      <c r="F206" s="288"/>
      <c r="G206" s="456"/>
      <c r="H206" s="288"/>
      <c r="I206" s="255"/>
    </row>
    <row r="207" spans="1:9">
      <c r="A207" s="2"/>
      <c r="B207" s="2"/>
      <c r="C207" s="3"/>
      <c r="D207" s="255"/>
      <c r="E207" s="288"/>
      <c r="F207" s="288"/>
      <c r="G207" s="456"/>
      <c r="H207" s="288"/>
      <c r="I207" s="255"/>
    </row>
    <row r="208" spans="1:9">
      <c r="A208" s="2"/>
      <c r="B208" s="2"/>
      <c r="C208" s="3"/>
      <c r="D208" s="255"/>
      <c r="E208" s="288"/>
      <c r="F208" s="288"/>
      <c r="G208" s="456"/>
      <c r="H208" s="288"/>
      <c r="I208" s="255"/>
    </row>
    <row r="209" spans="1:9">
      <c r="A209" s="2"/>
      <c r="B209" s="2"/>
      <c r="C209" s="3"/>
      <c r="D209" s="255"/>
      <c r="E209" s="288"/>
      <c r="F209" s="288"/>
      <c r="G209" s="456"/>
      <c r="H209" s="288"/>
      <c r="I209" s="255"/>
    </row>
    <row r="210" spans="1:9">
      <c r="A210" s="2"/>
      <c r="B210" s="2"/>
      <c r="C210" s="3"/>
      <c r="D210" s="255"/>
      <c r="E210" s="288"/>
      <c r="F210" s="288"/>
      <c r="G210" s="456"/>
      <c r="H210" s="288"/>
      <c r="I210" s="255"/>
    </row>
    <row r="211" spans="1:9">
      <c r="A211" s="2"/>
      <c r="B211" s="2"/>
      <c r="C211" s="3"/>
      <c r="D211" s="255"/>
      <c r="E211" s="288"/>
      <c r="F211" s="288"/>
      <c r="G211" s="456"/>
      <c r="H211" s="288"/>
      <c r="I211" s="255"/>
    </row>
    <row r="212" spans="1:9">
      <c r="A212" s="2"/>
      <c r="B212" s="2"/>
      <c r="C212" s="3"/>
      <c r="D212" s="255"/>
      <c r="E212" s="288"/>
      <c r="F212" s="288"/>
      <c r="G212" s="456"/>
      <c r="H212" s="288"/>
      <c r="I212" s="255"/>
    </row>
    <row r="213" spans="1:9">
      <c r="A213" s="2"/>
      <c r="B213" s="2"/>
      <c r="C213" s="3"/>
      <c r="D213" s="255"/>
      <c r="E213" s="288"/>
      <c r="F213" s="288"/>
      <c r="G213" s="456"/>
      <c r="H213" s="288"/>
      <c r="I213" s="255"/>
    </row>
    <row r="214" spans="1:9">
      <c r="A214" s="2"/>
      <c r="B214" s="2"/>
      <c r="C214" s="3"/>
      <c r="D214" s="255"/>
      <c r="E214" s="288"/>
      <c r="F214" s="288"/>
      <c r="G214" s="456"/>
      <c r="H214" s="288"/>
      <c r="I214" s="255"/>
    </row>
    <row r="215" spans="1:9">
      <c r="A215" s="2"/>
      <c r="B215" s="2"/>
      <c r="C215" s="3"/>
      <c r="D215" s="255"/>
      <c r="E215" s="288"/>
      <c r="F215" s="288"/>
      <c r="G215" s="456"/>
      <c r="H215" s="288"/>
      <c r="I215" s="255"/>
    </row>
    <row r="216" spans="1:9">
      <c r="A216" s="2"/>
      <c r="B216" s="2"/>
      <c r="C216" s="3"/>
      <c r="D216" s="255"/>
      <c r="E216" s="288"/>
      <c r="F216" s="288"/>
      <c r="G216" s="456"/>
      <c r="H216" s="288"/>
      <c r="I216" s="255"/>
    </row>
    <row r="217" spans="1:9">
      <c r="A217" s="2"/>
      <c r="B217" s="2"/>
      <c r="C217" s="3"/>
      <c r="D217" s="255"/>
      <c r="E217" s="288"/>
      <c r="F217" s="288"/>
      <c r="G217" s="456"/>
      <c r="H217" s="288"/>
      <c r="I217" s="255"/>
    </row>
    <row r="218" spans="1:9">
      <c r="A218" s="2"/>
      <c r="B218" s="2"/>
      <c r="C218" s="3"/>
      <c r="D218" s="255"/>
      <c r="E218" s="288"/>
      <c r="F218" s="288"/>
      <c r="G218" s="456"/>
      <c r="H218" s="288"/>
      <c r="I218" s="255"/>
    </row>
    <row r="219" spans="1:9">
      <c r="A219" s="2"/>
      <c r="B219" s="2"/>
      <c r="C219" s="3"/>
      <c r="D219" s="255"/>
      <c r="E219" s="288"/>
      <c r="F219" s="288"/>
      <c r="G219" s="456"/>
      <c r="H219" s="288"/>
      <c r="I219" s="255"/>
    </row>
    <row r="220" spans="1:9">
      <c r="A220" s="2"/>
      <c r="B220" s="2"/>
      <c r="C220" s="3"/>
      <c r="D220" s="255"/>
      <c r="E220" s="288"/>
      <c r="F220" s="288"/>
      <c r="G220" s="456"/>
      <c r="H220" s="288"/>
      <c r="I220" s="255"/>
    </row>
    <row r="221" spans="1:9">
      <c r="A221" s="2"/>
      <c r="B221" s="2"/>
      <c r="C221" s="3"/>
      <c r="D221" s="255"/>
      <c r="E221" s="288"/>
      <c r="F221" s="288"/>
      <c r="G221" s="456"/>
      <c r="H221" s="288"/>
      <c r="I221" s="255"/>
    </row>
    <row r="222" spans="1:9">
      <c r="A222" s="2"/>
      <c r="B222" s="2"/>
      <c r="C222" s="3"/>
      <c r="D222" s="255"/>
      <c r="E222" s="288"/>
      <c r="F222" s="288"/>
      <c r="G222" s="456"/>
      <c r="H222" s="288"/>
      <c r="I222" s="255"/>
    </row>
    <row r="223" spans="1:9">
      <c r="A223" s="2"/>
      <c r="B223" s="2"/>
      <c r="C223" s="3"/>
      <c r="D223" s="255"/>
      <c r="E223" s="288"/>
      <c r="F223" s="288"/>
      <c r="G223" s="456"/>
      <c r="H223" s="288"/>
      <c r="I223" s="255"/>
    </row>
    <row r="224" spans="1:9">
      <c r="A224" s="2"/>
      <c r="B224" s="2"/>
      <c r="C224" s="3"/>
      <c r="D224" s="255"/>
      <c r="E224" s="288"/>
      <c r="F224" s="288"/>
      <c r="G224" s="456"/>
      <c r="H224" s="288"/>
      <c r="I224" s="255"/>
    </row>
    <row r="225" spans="1:9">
      <c r="A225" s="2"/>
      <c r="B225" s="2"/>
      <c r="C225" s="3"/>
      <c r="D225" s="255"/>
      <c r="E225" s="288"/>
      <c r="F225" s="288"/>
      <c r="G225" s="456"/>
      <c r="H225" s="288"/>
      <c r="I225" s="255"/>
    </row>
    <row r="226" spans="1:9">
      <c r="A226" s="2"/>
      <c r="B226" s="2"/>
      <c r="C226" s="3"/>
      <c r="D226" s="255"/>
      <c r="E226" s="288"/>
      <c r="F226" s="288"/>
      <c r="G226" s="456"/>
      <c r="H226" s="288"/>
      <c r="I226" s="255"/>
    </row>
    <row r="227" spans="1:9">
      <c r="A227" s="2"/>
      <c r="B227" s="2"/>
      <c r="C227" s="3"/>
      <c r="D227" s="255"/>
      <c r="E227" s="288"/>
      <c r="F227" s="288"/>
      <c r="G227" s="456"/>
      <c r="H227" s="288"/>
      <c r="I227" s="255"/>
    </row>
    <row r="228" spans="1:9">
      <c r="A228" s="2"/>
      <c r="B228" s="2"/>
      <c r="C228" s="3"/>
      <c r="D228" s="255"/>
      <c r="E228" s="288"/>
      <c r="F228" s="288"/>
      <c r="G228" s="456"/>
      <c r="H228" s="288"/>
      <c r="I228" s="255"/>
    </row>
    <row r="229" spans="1:9">
      <c r="A229" s="2"/>
      <c r="B229" s="2"/>
      <c r="C229" s="3"/>
      <c r="D229" s="255"/>
      <c r="E229" s="288"/>
      <c r="F229" s="288"/>
      <c r="G229" s="456"/>
      <c r="H229" s="288"/>
      <c r="I229" s="255"/>
    </row>
    <row r="230" spans="1:9">
      <c r="A230" s="2"/>
      <c r="B230" s="2"/>
      <c r="C230" s="3"/>
      <c r="D230" s="255"/>
      <c r="E230" s="288"/>
      <c r="F230" s="288"/>
      <c r="G230" s="456"/>
      <c r="H230" s="288"/>
      <c r="I230" s="255"/>
    </row>
    <row r="231" spans="1:9">
      <c r="A231" s="2"/>
      <c r="B231" s="2"/>
      <c r="C231" s="3"/>
      <c r="D231" s="255"/>
      <c r="E231" s="288"/>
      <c r="F231" s="288"/>
      <c r="G231" s="456"/>
      <c r="H231" s="288"/>
      <c r="I231" s="255"/>
    </row>
    <row r="232" spans="1:9">
      <c r="A232" s="2"/>
      <c r="B232" s="2"/>
      <c r="C232" s="3"/>
      <c r="D232" s="255"/>
      <c r="E232" s="288"/>
      <c r="F232" s="288"/>
      <c r="G232" s="456"/>
      <c r="H232" s="288"/>
      <c r="I232" s="255"/>
    </row>
    <row r="233" spans="1:9">
      <c r="A233" s="2"/>
      <c r="B233" s="2"/>
      <c r="C233" s="3"/>
      <c r="D233" s="255"/>
      <c r="E233" s="288"/>
      <c r="F233" s="288"/>
      <c r="G233" s="456"/>
      <c r="H233" s="288"/>
      <c r="I233" s="255"/>
    </row>
    <row r="234" spans="1:9">
      <c r="A234" s="2"/>
      <c r="B234" s="2"/>
      <c r="C234" s="3"/>
      <c r="D234" s="255"/>
      <c r="E234" s="288"/>
      <c r="F234" s="288"/>
      <c r="G234" s="456"/>
      <c r="H234" s="288"/>
      <c r="I234" s="255"/>
    </row>
    <row r="235" spans="1:9">
      <c r="A235" s="2"/>
      <c r="B235" s="2"/>
      <c r="C235" s="3"/>
      <c r="D235" s="255"/>
      <c r="E235" s="288"/>
      <c r="F235" s="288"/>
      <c r="G235" s="456"/>
      <c r="H235" s="288"/>
      <c r="I235" s="255"/>
    </row>
    <row r="236" spans="1:9">
      <c r="A236" s="2"/>
      <c r="B236" s="2"/>
      <c r="C236" s="3"/>
      <c r="D236" s="255"/>
      <c r="E236" s="288"/>
      <c r="F236" s="288"/>
      <c r="G236" s="456"/>
      <c r="H236" s="288"/>
      <c r="I236" s="255"/>
    </row>
    <row r="237" spans="1:9">
      <c r="A237" s="2"/>
      <c r="B237" s="2"/>
      <c r="C237" s="3"/>
      <c r="D237" s="255"/>
      <c r="E237" s="288"/>
      <c r="F237" s="288"/>
      <c r="G237" s="456"/>
      <c r="H237" s="288"/>
      <c r="I237" s="255"/>
    </row>
    <row r="238" spans="1:9">
      <c r="A238" s="2"/>
      <c r="B238" s="2"/>
      <c r="C238" s="3"/>
      <c r="D238" s="255"/>
      <c r="E238" s="288"/>
      <c r="F238" s="288"/>
      <c r="G238" s="456"/>
      <c r="H238" s="288"/>
      <c r="I238" s="255"/>
    </row>
    <row r="239" spans="1:9">
      <c r="A239" s="2"/>
      <c r="B239" s="2"/>
      <c r="C239" s="3"/>
      <c r="D239" s="255"/>
      <c r="E239" s="288"/>
      <c r="F239" s="288"/>
      <c r="G239" s="456"/>
      <c r="H239" s="288"/>
      <c r="I239" s="255"/>
    </row>
    <row r="240" spans="1:9">
      <c r="A240" s="2"/>
      <c r="B240" s="2"/>
      <c r="C240" s="3"/>
      <c r="D240" s="255"/>
      <c r="E240" s="288"/>
      <c r="F240" s="288"/>
      <c r="G240" s="456"/>
      <c r="H240" s="288"/>
      <c r="I240" s="255"/>
    </row>
    <row r="241" spans="1:9">
      <c r="A241" s="2"/>
      <c r="B241" s="2"/>
      <c r="C241" s="3"/>
      <c r="D241" s="255"/>
      <c r="E241" s="288"/>
      <c r="F241" s="288"/>
      <c r="G241" s="456"/>
      <c r="H241" s="288"/>
      <c r="I241" s="255"/>
    </row>
    <row r="242" spans="1:9">
      <c r="A242" s="2"/>
      <c r="B242" s="2"/>
      <c r="C242" s="3"/>
      <c r="D242" s="255"/>
      <c r="E242" s="288"/>
      <c r="F242" s="288"/>
      <c r="G242" s="456"/>
      <c r="H242" s="288"/>
      <c r="I242" s="255"/>
    </row>
    <row r="243" spans="1:9">
      <c r="A243" s="2"/>
      <c r="B243" s="2"/>
      <c r="C243" s="3"/>
      <c r="D243" s="255"/>
      <c r="E243" s="288"/>
      <c r="F243" s="288"/>
      <c r="G243" s="456"/>
      <c r="H243" s="288"/>
      <c r="I243" s="255"/>
    </row>
    <row r="244" spans="1:9">
      <c r="A244" s="2"/>
      <c r="B244" s="2"/>
      <c r="C244" s="3"/>
      <c r="D244" s="255"/>
      <c r="E244" s="288"/>
      <c r="F244" s="288"/>
      <c r="G244" s="456"/>
      <c r="H244" s="288"/>
      <c r="I244" s="255"/>
    </row>
    <row r="245" spans="1:9">
      <c r="A245" s="2"/>
      <c r="B245" s="2"/>
      <c r="C245" s="3"/>
      <c r="D245" s="255"/>
      <c r="E245" s="288"/>
      <c r="F245" s="288"/>
      <c r="G245" s="456"/>
      <c r="H245" s="288"/>
      <c r="I245" s="255"/>
    </row>
    <row r="246" spans="1:9">
      <c r="A246" s="2"/>
      <c r="B246" s="2"/>
      <c r="C246" s="3"/>
      <c r="D246" s="255"/>
      <c r="E246" s="288"/>
      <c r="F246" s="288"/>
      <c r="G246" s="456"/>
      <c r="H246" s="288"/>
      <c r="I246" s="255"/>
    </row>
    <row r="247" spans="1:9">
      <c r="A247" s="2"/>
      <c r="B247" s="2"/>
      <c r="C247" s="3"/>
      <c r="D247" s="255"/>
      <c r="E247" s="288"/>
      <c r="F247" s="288"/>
      <c r="G247" s="456"/>
      <c r="H247" s="288"/>
      <c r="I247" s="255"/>
    </row>
    <row r="248" spans="1:9">
      <c r="A248" s="2"/>
      <c r="B248" s="2"/>
      <c r="C248" s="3"/>
      <c r="D248" s="255"/>
      <c r="E248" s="288"/>
      <c r="F248" s="288"/>
      <c r="G248" s="456"/>
      <c r="H248" s="288"/>
      <c r="I248" s="255"/>
    </row>
    <row r="249" spans="1:9">
      <c r="A249" s="2"/>
      <c r="B249" s="2"/>
      <c r="C249" s="3"/>
      <c r="D249" s="255"/>
      <c r="E249" s="288"/>
      <c r="F249" s="288"/>
      <c r="G249" s="456"/>
      <c r="H249" s="288"/>
      <c r="I249" s="255"/>
    </row>
    <row r="250" spans="1:9">
      <c r="A250" s="2"/>
      <c r="B250" s="2"/>
      <c r="C250" s="3"/>
      <c r="D250" s="255"/>
      <c r="E250" s="288"/>
      <c r="F250" s="288"/>
      <c r="G250" s="456"/>
      <c r="H250" s="288"/>
      <c r="I250" s="255"/>
    </row>
    <row r="251" spans="1:9">
      <c r="A251" s="2"/>
      <c r="B251" s="2"/>
      <c r="C251" s="3"/>
      <c r="D251" s="255"/>
      <c r="E251" s="288"/>
      <c r="F251" s="288"/>
      <c r="G251" s="456"/>
      <c r="H251" s="288"/>
      <c r="I251" s="255"/>
    </row>
    <row r="252" spans="1:9">
      <c r="A252" s="2"/>
      <c r="B252" s="2"/>
      <c r="C252" s="3"/>
      <c r="D252" s="255"/>
      <c r="E252" s="288"/>
      <c r="F252" s="288"/>
      <c r="G252" s="456"/>
      <c r="H252" s="288"/>
      <c r="I252" s="255"/>
    </row>
    <row r="253" spans="1:9">
      <c r="A253" s="2"/>
      <c r="B253" s="2"/>
      <c r="C253" s="3"/>
      <c r="D253" s="255"/>
      <c r="E253" s="288"/>
      <c r="F253" s="288"/>
      <c r="G253" s="456"/>
      <c r="H253" s="288"/>
      <c r="I253" s="255"/>
    </row>
    <row r="254" spans="1:9">
      <c r="A254" s="2"/>
      <c r="B254" s="2"/>
      <c r="C254" s="3"/>
      <c r="D254" s="255"/>
      <c r="E254" s="288"/>
      <c r="F254" s="288"/>
      <c r="G254" s="456"/>
      <c r="H254" s="288"/>
      <c r="I254" s="255"/>
    </row>
    <row r="255" spans="1:9">
      <c r="A255" s="2"/>
      <c r="B255" s="2"/>
      <c r="C255" s="3"/>
      <c r="D255" s="255"/>
      <c r="E255" s="288"/>
      <c r="F255" s="288"/>
      <c r="G255" s="456"/>
      <c r="H255" s="288"/>
      <c r="I255" s="255"/>
    </row>
    <row r="256" spans="1:9">
      <c r="A256" s="2"/>
      <c r="B256" s="2"/>
      <c r="C256" s="3"/>
      <c r="D256" s="255"/>
      <c r="E256" s="288"/>
      <c r="F256" s="288"/>
      <c r="G256" s="456"/>
      <c r="H256" s="288"/>
      <c r="I256" s="255"/>
    </row>
    <row r="257" spans="1:9">
      <c r="A257" s="2"/>
      <c r="B257" s="2"/>
      <c r="C257" s="3"/>
      <c r="D257" s="255"/>
      <c r="E257" s="288"/>
      <c r="F257" s="288"/>
      <c r="G257" s="456"/>
      <c r="H257" s="288"/>
      <c r="I257" s="255"/>
    </row>
    <row r="258" spans="1:9">
      <c r="A258" s="2"/>
      <c r="B258" s="2"/>
      <c r="C258" s="3"/>
      <c r="D258" s="255"/>
      <c r="E258" s="288"/>
      <c r="F258" s="288"/>
      <c r="G258" s="456"/>
      <c r="H258" s="288"/>
      <c r="I258" s="255"/>
    </row>
    <row r="259" spans="1:9">
      <c r="A259" s="2"/>
      <c r="B259" s="2"/>
      <c r="C259" s="3"/>
      <c r="D259" s="255"/>
      <c r="E259" s="288"/>
      <c r="F259" s="288"/>
      <c r="G259" s="456"/>
      <c r="H259" s="288"/>
      <c r="I259" s="255"/>
    </row>
    <row r="260" spans="1:9">
      <c r="A260" s="2"/>
      <c r="B260" s="2"/>
      <c r="C260" s="3"/>
      <c r="D260" s="255"/>
      <c r="E260" s="288"/>
      <c r="F260" s="288"/>
      <c r="G260" s="456"/>
      <c r="H260" s="288"/>
      <c r="I260" s="255"/>
    </row>
    <row r="261" spans="1:9">
      <c r="A261" s="2"/>
      <c r="B261" s="2"/>
      <c r="C261" s="3"/>
      <c r="D261" s="255"/>
      <c r="E261" s="288"/>
      <c r="F261" s="288"/>
      <c r="G261" s="456"/>
      <c r="H261" s="288"/>
      <c r="I261" s="255"/>
    </row>
    <row r="262" spans="1:9">
      <c r="A262" s="2"/>
      <c r="B262" s="2"/>
      <c r="C262" s="3"/>
      <c r="D262" s="255"/>
      <c r="E262" s="288"/>
      <c r="F262" s="288"/>
      <c r="G262" s="456"/>
      <c r="H262" s="288"/>
      <c r="I262" s="255"/>
    </row>
    <row r="263" spans="1:9">
      <c r="A263" s="2"/>
      <c r="B263" s="2"/>
      <c r="C263" s="3"/>
      <c r="D263" s="255"/>
      <c r="E263" s="288"/>
      <c r="F263" s="288"/>
      <c r="G263" s="456"/>
      <c r="H263" s="288"/>
      <c r="I263" s="255"/>
    </row>
    <row r="264" spans="1:9">
      <c r="A264" s="2"/>
      <c r="B264" s="2"/>
      <c r="C264" s="3"/>
      <c r="D264" s="255"/>
      <c r="E264" s="288"/>
      <c r="F264" s="288"/>
      <c r="G264" s="456"/>
      <c r="H264" s="288"/>
      <c r="I264" s="255"/>
    </row>
    <row r="265" spans="1:9">
      <c r="A265" s="2"/>
      <c r="B265" s="2"/>
      <c r="C265" s="3"/>
      <c r="D265" s="255"/>
      <c r="E265" s="288"/>
      <c r="F265" s="288"/>
      <c r="G265" s="456"/>
      <c r="H265" s="288"/>
      <c r="I265" s="255"/>
    </row>
    <row r="266" spans="1:9">
      <c r="A266" s="2"/>
      <c r="B266" s="2"/>
      <c r="C266" s="3"/>
      <c r="D266" s="255"/>
      <c r="E266" s="288"/>
      <c r="F266" s="288"/>
      <c r="G266" s="456"/>
      <c r="H266" s="288"/>
      <c r="I266" s="255"/>
    </row>
    <row r="267" spans="1:9">
      <c r="A267" s="2"/>
      <c r="B267" s="2"/>
      <c r="C267" s="3"/>
      <c r="D267" s="255"/>
      <c r="E267" s="288"/>
      <c r="F267" s="288"/>
      <c r="G267" s="456"/>
      <c r="H267" s="288"/>
      <c r="I267" s="255"/>
    </row>
    <row r="268" spans="1:9">
      <c r="A268" s="2"/>
      <c r="B268" s="2"/>
      <c r="C268" s="3"/>
      <c r="D268" s="255"/>
      <c r="E268" s="288"/>
      <c r="F268" s="288"/>
      <c r="G268" s="456"/>
      <c r="H268" s="288"/>
      <c r="I268" s="255"/>
    </row>
    <row r="269" spans="1:9">
      <c r="A269" s="2"/>
      <c r="B269" s="2"/>
      <c r="C269" s="3"/>
      <c r="D269" s="255"/>
      <c r="E269" s="288"/>
      <c r="F269" s="288"/>
      <c r="G269" s="456"/>
      <c r="H269" s="288"/>
      <c r="I269" s="255"/>
    </row>
    <row r="270" spans="1:9">
      <c r="A270" s="2"/>
      <c r="B270" s="2"/>
      <c r="C270" s="3"/>
      <c r="D270" s="255"/>
      <c r="E270" s="288"/>
      <c r="F270" s="288"/>
      <c r="G270" s="456"/>
      <c r="H270" s="288"/>
      <c r="I270" s="255"/>
    </row>
    <row r="271" spans="1:9">
      <c r="A271" s="2"/>
      <c r="B271" s="2"/>
      <c r="C271" s="3"/>
      <c r="D271" s="255"/>
      <c r="E271" s="288"/>
      <c r="F271" s="288"/>
      <c r="G271" s="456"/>
      <c r="H271" s="288"/>
      <c r="I271" s="255"/>
    </row>
    <row r="272" spans="1:9">
      <c r="A272" s="2"/>
      <c r="B272" s="2"/>
      <c r="C272" s="3"/>
      <c r="D272" s="255"/>
      <c r="E272" s="288"/>
      <c r="F272" s="288"/>
      <c r="G272" s="456"/>
      <c r="H272" s="288"/>
      <c r="I272" s="255"/>
    </row>
    <row r="273" spans="1:9">
      <c r="A273" s="2"/>
      <c r="B273" s="2"/>
      <c r="C273" s="3"/>
      <c r="D273" s="255"/>
      <c r="E273" s="288"/>
      <c r="F273" s="288"/>
      <c r="G273" s="456"/>
      <c r="H273" s="288"/>
      <c r="I273" s="255"/>
    </row>
    <row r="274" spans="1:9">
      <c r="A274" s="2"/>
      <c r="B274" s="2"/>
      <c r="C274" s="3"/>
      <c r="D274" s="255"/>
      <c r="E274" s="288"/>
      <c r="F274" s="288"/>
      <c r="G274" s="456"/>
      <c r="H274" s="288"/>
      <c r="I274" s="255"/>
    </row>
    <row r="275" spans="1:9">
      <c r="A275" s="2"/>
      <c r="B275" s="2"/>
      <c r="C275" s="3"/>
      <c r="D275" s="255"/>
      <c r="E275" s="288"/>
      <c r="F275" s="288"/>
      <c r="G275" s="456"/>
      <c r="H275" s="288"/>
      <c r="I275" s="255"/>
    </row>
    <row r="276" spans="1:9">
      <c r="A276" s="2"/>
      <c r="B276" s="2"/>
      <c r="C276" s="3"/>
      <c r="D276" s="255"/>
      <c r="E276" s="288"/>
      <c r="F276" s="288"/>
      <c r="G276" s="456"/>
      <c r="H276" s="288"/>
      <c r="I276" s="255"/>
    </row>
    <row r="277" spans="1:9">
      <c r="A277" s="2"/>
      <c r="B277" s="2"/>
      <c r="C277" s="3"/>
      <c r="D277" s="255"/>
      <c r="E277" s="288"/>
      <c r="F277" s="288"/>
      <c r="G277" s="456"/>
      <c r="H277" s="288"/>
      <c r="I277" s="255"/>
    </row>
    <row r="278" spans="1:9">
      <c r="A278" s="2"/>
      <c r="B278" s="2"/>
      <c r="C278" s="3"/>
      <c r="D278" s="255"/>
      <c r="E278" s="288"/>
      <c r="F278" s="288"/>
      <c r="G278" s="456"/>
      <c r="H278" s="288"/>
      <c r="I278" s="255"/>
    </row>
    <row r="279" spans="1:9">
      <c r="A279" s="2"/>
      <c r="B279" s="2"/>
      <c r="C279" s="3"/>
      <c r="D279" s="255"/>
      <c r="E279" s="288"/>
      <c r="F279" s="288"/>
      <c r="G279" s="456"/>
      <c r="H279" s="288"/>
      <c r="I279" s="255"/>
    </row>
    <row r="280" spans="1:9">
      <c r="A280" s="2"/>
      <c r="B280" s="2"/>
      <c r="C280" s="3"/>
      <c r="D280" s="255"/>
      <c r="E280" s="288"/>
      <c r="F280" s="288"/>
      <c r="G280" s="456"/>
      <c r="H280" s="288"/>
      <c r="I280" s="255"/>
    </row>
    <row r="281" spans="1:9">
      <c r="A281" s="2"/>
      <c r="B281" s="2"/>
      <c r="C281" s="3"/>
      <c r="D281" s="255"/>
      <c r="E281" s="288"/>
      <c r="F281" s="288"/>
      <c r="G281" s="456"/>
      <c r="H281" s="288"/>
      <c r="I281" s="255"/>
    </row>
    <row r="282" spans="1:9">
      <c r="A282" s="2"/>
      <c r="B282" s="2"/>
      <c r="C282" s="3"/>
      <c r="D282" s="255"/>
      <c r="E282" s="288"/>
      <c r="F282" s="288"/>
      <c r="G282" s="456"/>
      <c r="H282" s="288"/>
      <c r="I282" s="255"/>
    </row>
    <row r="283" spans="1:9">
      <c r="B283" s="2"/>
      <c r="C283" s="3"/>
      <c r="D283" s="255"/>
      <c r="E283" s="288"/>
      <c r="F283" s="288"/>
      <c r="G283" s="456"/>
      <c r="H283" s="288"/>
      <c r="I283" s="255"/>
    </row>
    <row r="284" spans="1:9">
      <c r="B284" s="2"/>
      <c r="C284" s="3"/>
      <c r="D284" s="255"/>
      <c r="E284" s="288"/>
      <c r="F284" s="288"/>
      <c r="G284" s="456"/>
      <c r="H284" s="288"/>
      <c r="I284" s="255"/>
    </row>
    <row r="285" spans="1:9">
      <c r="B285" s="2"/>
      <c r="C285" s="3"/>
      <c r="D285" s="255"/>
      <c r="E285" s="288"/>
      <c r="F285" s="288"/>
      <c r="G285" s="456"/>
      <c r="H285" s="288"/>
      <c r="I285" s="255"/>
    </row>
    <row r="286" spans="1:9">
      <c r="B286" s="2"/>
      <c r="C286" s="3"/>
      <c r="D286" s="255"/>
      <c r="E286" s="288"/>
      <c r="F286" s="288"/>
      <c r="G286" s="456"/>
      <c r="H286" s="288"/>
      <c r="I286" s="255"/>
    </row>
  </sheetData>
  <mergeCells count="1">
    <mergeCell ref="A1:H2"/>
  </mergeCells>
  <phoneticPr fontId="25" type="noConversion"/>
  <pageMargins left="0.35433070866141736" right="0.39370078740157483" top="0.47244094488188981" bottom="0.47244094488188981" header="0.23622047244094491" footer="0.23622047244094491"/>
  <pageSetup paperSize="9" scale="97" orientation="portrait" r:id="rId1"/>
  <headerFooter alignWithMargins="0">
    <oddFooter>&amp;L&amp;9Public Library Statistics 2012/13&amp;C&amp;9&amp;P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103"/>
  <sheetViews>
    <sheetView zoomScaleNormal="100" workbookViewId="0">
      <selection activeCell="F56" sqref="F56"/>
    </sheetView>
  </sheetViews>
  <sheetFormatPr defaultColWidth="8.85546875" defaultRowHeight="12.75"/>
  <cols>
    <col min="1" max="1" width="4.85546875" customWidth="1"/>
    <col min="2" max="2" width="20.5703125" customWidth="1"/>
    <col min="3" max="3" width="10.7109375" style="231" customWidth="1"/>
    <col min="4" max="4" width="16.28515625" customWidth="1"/>
    <col min="5" max="5" width="21" customWidth="1"/>
    <col min="6" max="6" width="11.7109375" style="17" customWidth="1"/>
    <col min="7" max="7" width="30.140625" style="17" customWidth="1"/>
    <col min="8" max="8" width="9.85546875" bestFit="1" customWidth="1"/>
    <col min="9" max="9" width="9.7109375" customWidth="1"/>
    <col min="10" max="10" width="18.42578125" customWidth="1"/>
    <col min="11" max="11" width="12.7109375" bestFit="1" customWidth="1"/>
    <col min="12" max="12" width="12.7109375" customWidth="1"/>
    <col min="13" max="13" width="24.42578125" style="200" customWidth="1"/>
  </cols>
  <sheetData>
    <row r="1" spans="1:27" ht="15">
      <c r="B1" s="13" t="s">
        <v>599</v>
      </c>
      <c r="G1" s="4"/>
      <c r="H1" s="4"/>
    </row>
    <row r="2" spans="1:27" ht="13.5" customHeight="1">
      <c r="B2" s="13"/>
      <c r="G2" s="4"/>
      <c r="H2" s="4"/>
    </row>
    <row r="3" spans="1:27" s="301" customFormat="1" ht="13.5" customHeight="1">
      <c r="B3" s="13"/>
      <c r="C3" s="231"/>
      <c r="F3" s="364"/>
      <c r="G3" s="697"/>
      <c r="H3" s="697"/>
      <c r="I3" s="229"/>
      <c r="J3" s="279"/>
      <c r="K3" s="273"/>
      <c r="L3" s="18"/>
      <c r="M3" s="302"/>
      <c r="N3" s="302"/>
      <c r="P3" s="304"/>
      <c r="Q3" s="305"/>
      <c r="R3" s="306"/>
      <c r="T3" s="307"/>
      <c r="U3" s="308"/>
      <c r="V3" s="304"/>
      <c r="W3" s="305"/>
      <c r="X3" s="305"/>
      <c r="Y3" s="306"/>
      <c r="Z3" s="309"/>
      <c r="AA3" s="310"/>
    </row>
    <row r="4" spans="1:27" ht="13.5" customHeight="1">
      <c r="A4" s="26">
        <v>1</v>
      </c>
      <c r="B4" s="4" t="s">
        <v>154</v>
      </c>
      <c r="C4" s="17">
        <v>141.6202080047739</v>
      </c>
      <c r="D4" s="26">
        <v>54</v>
      </c>
      <c r="E4" s="4" t="s">
        <v>409</v>
      </c>
      <c r="F4" s="17">
        <v>48.870353507138425</v>
      </c>
      <c r="H4" s="17"/>
      <c r="I4" s="172"/>
      <c r="J4" s="380"/>
      <c r="K4" s="274"/>
      <c r="L4" s="18"/>
    </row>
    <row r="5" spans="1:27" ht="13.5" customHeight="1">
      <c r="A5" s="26">
        <v>2</v>
      </c>
      <c r="B5" s="4" t="s">
        <v>463</v>
      </c>
      <c r="C5" s="17">
        <v>133.51323413996076</v>
      </c>
      <c r="D5" s="26">
        <v>55</v>
      </c>
      <c r="E5" s="4" t="s">
        <v>430</v>
      </c>
      <c r="F5" s="17">
        <v>48.280812002738095</v>
      </c>
      <c r="I5" s="229"/>
      <c r="J5" s="279"/>
      <c r="K5" s="273"/>
      <c r="L5" s="18"/>
    </row>
    <row r="6" spans="1:27" ht="13.5" customHeight="1">
      <c r="A6" s="26">
        <v>3</v>
      </c>
      <c r="B6" s="4" t="s">
        <v>202</v>
      </c>
      <c r="C6" s="17">
        <v>120.32565450449285</v>
      </c>
      <c r="D6" s="26">
        <v>56</v>
      </c>
      <c r="E6" s="4" t="s">
        <v>439</v>
      </c>
      <c r="F6" s="17">
        <v>47.335548260132228</v>
      </c>
      <c r="I6" s="172"/>
      <c r="J6" s="380"/>
      <c r="K6" s="274"/>
      <c r="L6" s="18"/>
    </row>
    <row r="7" spans="1:27" ht="13.5" customHeight="1">
      <c r="A7" s="26">
        <v>4</v>
      </c>
      <c r="B7" s="4" t="s">
        <v>504</v>
      </c>
      <c r="C7" s="17">
        <v>94.068345114146524</v>
      </c>
      <c r="D7" s="26">
        <v>57</v>
      </c>
      <c r="E7" s="4" t="s">
        <v>149</v>
      </c>
      <c r="F7" s="17">
        <v>47.3158407787705</v>
      </c>
      <c r="I7" s="19"/>
      <c r="J7" s="27"/>
      <c r="K7" s="273"/>
      <c r="L7" s="18"/>
    </row>
    <row r="8" spans="1:27" ht="13.5" customHeight="1">
      <c r="A8" s="26">
        <v>5</v>
      </c>
      <c r="B8" s="4" t="s">
        <v>421</v>
      </c>
      <c r="C8" s="17">
        <v>92.358682327086981</v>
      </c>
      <c r="D8" s="26">
        <v>58</v>
      </c>
      <c r="E8" s="4" t="s">
        <v>412</v>
      </c>
      <c r="F8" s="17">
        <v>46.656101241133676</v>
      </c>
      <c r="I8" s="229"/>
      <c r="J8" s="279"/>
      <c r="K8" s="273"/>
      <c r="L8" s="18"/>
    </row>
    <row r="9" spans="1:27" ht="13.5" customHeight="1">
      <c r="A9" s="26">
        <v>6</v>
      </c>
      <c r="B9" s="4" t="s">
        <v>152</v>
      </c>
      <c r="C9" s="17">
        <v>90.409434553801376</v>
      </c>
      <c r="D9" s="26">
        <v>59</v>
      </c>
      <c r="E9" s="4" t="s">
        <v>302</v>
      </c>
      <c r="F9" s="17">
        <v>46.256587198756158</v>
      </c>
      <c r="I9" s="229"/>
      <c r="J9" s="279"/>
      <c r="K9" s="273"/>
      <c r="L9" s="18"/>
    </row>
    <row r="10" spans="1:27" ht="13.5" customHeight="1">
      <c r="A10" s="26">
        <v>7</v>
      </c>
      <c r="B10" s="4" t="s">
        <v>427</v>
      </c>
      <c r="C10" s="17">
        <v>88.692438417014401</v>
      </c>
      <c r="D10" s="26">
        <v>60</v>
      </c>
      <c r="E10" s="4" t="s">
        <v>442</v>
      </c>
      <c r="F10" s="17">
        <v>46.115945855480724</v>
      </c>
      <c r="I10" s="381"/>
      <c r="J10" s="383"/>
      <c r="K10" s="473"/>
      <c r="L10" s="18"/>
    </row>
    <row r="11" spans="1:27" ht="13.5" customHeight="1">
      <c r="A11" s="26">
        <v>8</v>
      </c>
      <c r="B11" s="4" t="s">
        <v>444</v>
      </c>
      <c r="C11" s="17">
        <v>86.612742403314911</v>
      </c>
      <c r="D11" s="26">
        <v>61</v>
      </c>
      <c r="E11" s="4" t="s">
        <v>423</v>
      </c>
      <c r="F11" s="17">
        <v>45.880536512121878</v>
      </c>
      <c r="I11" s="171"/>
      <c r="J11" s="382"/>
      <c r="K11" s="274"/>
      <c r="L11" s="18"/>
    </row>
    <row r="12" spans="1:27" ht="13.5" customHeight="1">
      <c r="A12" s="26">
        <v>9</v>
      </c>
      <c r="B12" s="4" t="s">
        <v>285</v>
      </c>
      <c r="C12" s="17">
        <v>86.108557266399501</v>
      </c>
      <c r="D12" s="26">
        <v>62</v>
      </c>
      <c r="E12" s="4" t="s">
        <v>420</v>
      </c>
      <c r="F12" s="17">
        <v>45.577674446888075</v>
      </c>
      <c r="I12" s="229"/>
      <c r="J12" s="279"/>
      <c r="K12" s="273"/>
      <c r="L12" s="18"/>
    </row>
    <row r="13" spans="1:27" ht="13.5" customHeight="1">
      <c r="A13" s="26">
        <v>10</v>
      </c>
      <c r="B13" s="4" t="s">
        <v>443</v>
      </c>
      <c r="C13" s="17">
        <v>80.700411902286902</v>
      </c>
      <c r="D13" s="26">
        <v>63</v>
      </c>
      <c r="E13" s="4" t="s">
        <v>311</v>
      </c>
      <c r="F13" s="17">
        <v>45.570217310779107</v>
      </c>
      <c r="I13" s="229"/>
      <c r="J13" s="185"/>
      <c r="K13" s="274"/>
      <c r="L13" s="18"/>
    </row>
    <row r="14" spans="1:27" ht="13.5" customHeight="1">
      <c r="A14" s="26">
        <v>11</v>
      </c>
      <c r="B14" s="4" t="s">
        <v>547</v>
      </c>
      <c r="C14" s="17">
        <v>75.366066344052456</v>
      </c>
      <c r="D14" s="26">
        <v>64</v>
      </c>
      <c r="E14" s="4" t="s">
        <v>193</v>
      </c>
      <c r="F14" s="17">
        <v>44.754428332743878</v>
      </c>
      <c r="I14" s="229"/>
      <c r="J14" s="279"/>
      <c r="K14" s="273"/>
      <c r="L14" s="18"/>
    </row>
    <row r="15" spans="1:27" ht="13.5" customHeight="1">
      <c r="A15" s="26">
        <v>12</v>
      </c>
      <c r="B15" s="4" t="s">
        <v>179</v>
      </c>
      <c r="C15" s="17">
        <v>71.189068196228675</v>
      </c>
      <c r="D15" s="26">
        <v>65</v>
      </c>
      <c r="E15" s="4" t="s">
        <v>548</v>
      </c>
      <c r="F15" s="17">
        <v>44.425964529681536</v>
      </c>
      <c r="I15" s="4"/>
      <c r="J15" s="185"/>
      <c r="K15" s="274"/>
      <c r="L15" s="18"/>
    </row>
    <row r="16" spans="1:27" ht="13.5" customHeight="1">
      <c r="A16" s="26">
        <v>13</v>
      </c>
      <c r="B16" s="4" t="s">
        <v>471</v>
      </c>
      <c r="C16" s="17">
        <v>70.69429842296806</v>
      </c>
      <c r="D16" s="26">
        <v>66</v>
      </c>
      <c r="E16" s="4" t="s">
        <v>107</v>
      </c>
      <c r="F16" s="17">
        <v>44.114679813289975</v>
      </c>
      <c r="I16" s="171"/>
      <c r="J16" s="382"/>
      <c r="K16" s="274"/>
      <c r="L16" s="18"/>
    </row>
    <row r="17" spans="1:12" ht="13.5" customHeight="1">
      <c r="A17" s="26">
        <v>14</v>
      </c>
      <c r="B17" s="4" t="s">
        <v>458</v>
      </c>
      <c r="C17" s="17">
        <v>70.288442717804585</v>
      </c>
      <c r="D17" s="26">
        <v>67</v>
      </c>
      <c r="E17" s="4" t="s">
        <v>201</v>
      </c>
      <c r="F17" s="17">
        <v>43.083034597534507</v>
      </c>
      <c r="I17" s="381"/>
      <c r="J17" s="383"/>
      <c r="K17" s="273"/>
      <c r="L17" s="18"/>
    </row>
    <row r="18" spans="1:12" ht="13.5" customHeight="1">
      <c r="A18" s="26">
        <v>15</v>
      </c>
      <c r="B18" s="4" t="s">
        <v>457</v>
      </c>
      <c r="C18" s="17">
        <v>69.579600865592695</v>
      </c>
      <c r="D18" s="26">
        <v>68</v>
      </c>
      <c r="E18" s="4" t="s">
        <v>454</v>
      </c>
      <c r="F18" s="17">
        <v>42.975168518965937</v>
      </c>
      <c r="I18" s="229"/>
      <c r="J18" s="279"/>
      <c r="K18" s="273"/>
      <c r="L18" s="18"/>
    </row>
    <row r="19" spans="1:12" ht="13.5" customHeight="1">
      <c r="A19" s="26">
        <v>16</v>
      </c>
      <c r="B19" s="4" t="s">
        <v>301</v>
      </c>
      <c r="C19" s="17">
        <v>69.319979311363966</v>
      </c>
      <c r="D19" s="26">
        <v>69</v>
      </c>
      <c r="E19" s="4" t="s">
        <v>438</v>
      </c>
      <c r="F19" s="17">
        <v>42.369687857884792</v>
      </c>
      <c r="I19" s="229"/>
      <c r="J19" s="279"/>
      <c r="K19" s="273"/>
      <c r="L19" s="18"/>
    </row>
    <row r="20" spans="1:12" ht="13.5" customHeight="1">
      <c r="A20" s="26">
        <v>17</v>
      </c>
      <c r="B20" s="4" t="s">
        <v>317</v>
      </c>
      <c r="C20" s="17">
        <v>68.952161629881161</v>
      </c>
      <c r="D20" s="26">
        <v>70</v>
      </c>
      <c r="E20" s="4" t="s">
        <v>108</v>
      </c>
      <c r="F20" s="17">
        <v>42.302162677607093</v>
      </c>
      <c r="I20" s="229"/>
      <c r="J20" s="279"/>
      <c r="K20" s="273"/>
      <c r="L20" s="18"/>
    </row>
    <row r="21" spans="1:12" ht="13.5" customHeight="1">
      <c r="A21" s="26">
        <v>18</v>
      </c>
      <c r="B21" s="4" t="s">
        <v>447</v>
      </c>
      <c r="C21" s="17">
        <v>67.946633720726098</v>
      </c>
      <c r="D21" s="26">
        <v>71</v>
      </c>
      <c r="E21" s="4" t="s">
        <v>407</v>
      </c>
      <c r="F21" s="17">
        <v>42.135757995817713</v>
      </c>
      <c r="I21" s="229"/>
      <c r="J21" s="279"/>
      <c r="K21" s="273"/>
      <c r="L21" s="18"/>
    </row>
    <row r="22" spans="1:12" ht="13.5" customHeight="1">
      <c r="A22" s="26">
        <v>19</v>
      </c>
      <c r="B22" s="4" t="s">
        <v>414</v>
      </c>
      <c r="C22" s="17">
        <v>67.678673758184829</v>
      </c>
      <c r="D22" s="26">
        <v>72</v>
      </c>
      <c r="E22" s="4" t="s">
        <v>176</v>
      </c>
      <c r="F22" s="17">
        <v>41.552873486035466</v>
      </c>
      <c r="I22" s="229"/>
      <c r="J22" s="279"/>
      <c r="K22" s="273"/>
      <c r="L22" s="18"/>
    </row>
    <row r="23" spans="1:12" ht="13.5" customHeight="1">
      <c r="A23" s="26">
        <v>20</v>
      </c>
      <c r="B23" s="4" t="s">
        <v>400</v>
      </c>
      <c r="C23" s="17">
        <v>66.15739081682527</v>
      </c>
      <c r="D23" s="26">
        <v>73</v>
      </c>
      <c r="E23" s="4" t="s">
        <v>501</v>
      </c>
      <c r="F23" s="17">
        <v>41.279605243776693</v>
      </c>
      <c r="I23" s="381"/>
      <c r="J23" s="382"/>
      <c r="K23" s="274"/>
      <c r="L23" s="18"/>
    </row>
    <row r="24" spans="1:12" ht="13.5" customHeight="1">
      <c r="A24" s="26">
        <v>21</v>
      </c>
      <c r="B24" s="4" t="s">
        <v>425</v>
      </c>
      <c r="C24" s="17">
        <v>65.908985345688478</v>
      </c>
      <c r="D24" s="26">
        <v>74</v>
      </c>
      <c r="E24" s="4" t="s">
        <v>577</v>
      </c>
      <c r="F24" s="17">
        <v>40.965249457700651</v>
      </c>
      <c r="I24" s="229"/>
      <c r="J24" s="279"/>
      <c r="K24" s="273"/>
      <c r="L24" s="18"/>
    </row>
    <row r="25" spans="1:12" ht="13.5" customHeight="1">
      <c r="A25" s="26">
        <v>22</v>
      </c>
      <c r="B25" s="4" t="s">
        <v>314</v>
      </c>
      <c r="C25" s="17">
        <v>65.413988657844996</v>
      </c>
      <c r="D25" s="26">
        <v>75</v>
      </c>
      <c r="E25" s="4" t="s">
        <v>320</v>
      </c>
      <c r="F25" s="17">
        <v>40.93193665377175</v>
      </c>
      <c r="I25" s="4"/>
      <c r="J25" s="185"/>
      <c r="K25" s="274"/>
      <c r="L25" s="18"/>
    </row>
    <row r="26" spans="1:12" ht="13.5" customHeight="1">
      <c r="A26" s="26">
        <v>23</v>
      </c>
      <c r="B26" s="4" t="s">
        <v>434</v>
      </c>
      <c r="C26" s="17">
        <v>65.015165876777246</v>
      </c>
      <c r="D26" s="26">
        <v>76</v>
      </c>
      <c r="E26" s="4" t="s">
        <v>492</v>
      </c>
      <c r="F26" s="17">
        <v>40.219563870352715</v>
      </c>
      <c r="I26" s="171"/>
      <c r="J26" s="382"/>
      <c r="K26" s="274"/>
      <c r="L26" s="18"/>
    </row>
    <row r="27" spans="1:12" ht="13.5" customHeight="1">
      <c r="A27" s="26">
        <v>24</v>
      </c>
      <c r="B27" s="4" t="s">
        <v>432</v>
      </c>
      <c r="C27" s="17">
        <v>63.783391281529831</v>
      </c>
      <c r="D27" s="26">
        <v>77</v>
      </c>
      <c r="E27" s="4" t="s">
        <v>433</v>
      </c>
      <c r="F27" s="17">
        <v>39.798295902249492</v>
      </c>
      <c r="I27" s="171"/>
      <c r="J27" s="382"/>
      <c r="K27" s="274"/>
      <c r="L27" s="18"/>
    </row>
    <row r="28" spans="1:12" ht="13.5" customHeight="1">
      <c r="A28" s="26">
        <v>25</v>
      </c>
      <c r="B28" s="4" t="s">
        <v>449</v>
      </c>
      <c r="C28" s="17">
        <v>63.779212408097493</v>
      </c>
      <c r="D28" s="26">
        <v>78</v>
      </c>
      <c r="E28" s="4" t="s">
        <v>21</v>
      </c>
      <c r="F28" s="17">
        <v>39.734250855429167</v>
      </c>
      <c r="I28" s="229"/>
      <c r="J28" s="279"/>
      <c r="K28" s="273"/>
      <c r="L28" s="18"/>
    </row>
    <row r="29" spans="1:12" ht="13.5" customHeight="1">
      <c r="A29" s="26">
        <v>26</v>
      </c>
      <c r="B29" s="4" t="s">
        <v>489</v>
      </c>
      <c r="C29" s="17">
        <v>63.714637669129246</v>
      </c>
      <c r="D29" s="26">
        <v>79</v>
      </c>
      <c r="E29" s="4" t="s">
        <v>401</v>
      </c>
      <c r="F29" s="17">
        <v>39.703081834874524</v>
      </c>
      <c r="I29" s="229"/>
      <c r="J29" s="185"/>
      <c r="K29" s="215"/>
      <c r="L29" s="18"/>
    </row>
    <row r="30" spans="1:12" ht="13.5" customHeight="1">
      <c r="A30" s="26">
        <v>27</v>
      </c>
      <c r="B30" s="4" t="s">
        <v>416</v>
      </c>
      <c r="C30" s="17">
        <v>63.178765053015404</v>
      </c>
      <c r="D30" s="26">
        <v>80</v>
      </c>
      <c r="E30" s="4" t="s">
        <v>406</v>
      </c>
      <c r="F30" s="17">
        <v>39.592688765557185</v>
      </c>
      <c r="I30" s="229"/>
      <c r="J30" s="279"/>
      <c r="K30" s="273"/>
      <c r="L30" s="18"/>
    </row>
    <row r="31" spans="1:12" ht="13.5" customHeight="1">
      <c r="A31" s="26">
        <v>28</v>
      </c>
      <c r="B31" s="4" t="s">
        <v>288</v>
      </c>
      <c r="C31" s="17">
        <v>62.808165646790947</v>
      </c>
      <c r="D31" s="26">
        <v>81</v>
      </c>
      <c r="E31" s="4" t="s">
        <v>435</v>
      </c>
      <c r="F31" s="17">
        <v>38.239206344650768</v>
      </c>
      <c r="I31" s="229"/>
      <c r="J31" s="279"/>
      <c r="K31" s="273"/>
      <c r="L31" s="18"/>
    </row>
    <row r="32" spans="1:12" ht="13.5" customHeight="1">
      <c r="A32" s="26">
        <v>29</v>
      </c>
      <c r="B32" s="4" t="s">
        <v>188</v>
      </c>
      <c r="C32" s="17">
        <v>62.298223334252732</v>
      </c>
      <c r="D32" s="26">
        <v>82</v>
      </c>
      <c r="E32" s="4" t="s">
        <v>431</v>
      </c>
      <c r="F32" s="17">
        <v>37.72093063438485</v>
      </c>
      <c r="I32" s="229"/>
      <c r="J32" s="279"/>
      <c r="K32" s="273"/>
      <c r="L32" s="18"/>
    </row>
    <row r="33" spans="1:12" ht="13.5" customHeight="1">
      <c r="A33" s="26">
        <v>30</v>
      </c>
      <c r="B33" s="4" t="s">
        <v>554</v>
      </c>
      <c r="C33" s="17">
        <v>60.691206320267391</v>
      </c>
      <c r="D33" s="26">
        <v>83</v>
      </c>
      <c r="E33" s="4" t="s">
        <v>493</v>
      </c>
      <c r="F33" s="17">
        <v>36.934850207741093</v>
      </c>
      <c r="I33" s="4"/>
      <c r="J33" s="185"/>
      <c r="K33" s="274"/>
      <c r="L33" s="18"/>
    </row>
    <row r="34" spans="1:12" ht="13.5" customHeight="1">
      <c r="A34" s="26">
        <v>31</v>
      </c>
      <c r="B34" s="4" t="s">
        <v>429</v>
      </c>
      <c r="C34" s="17">
        <v>60.45434146843786</v>
      </c>
      <c r="D34" s="26">
        <v>84</v>
      </c>
      <c r="E34" s="4" t="s">
        <v>284</v>
      </c>
      <c r="F34" s="17">
        <v>35.685245199913147</v>
      </c>
      <c r="I34" s="171"/>
      <c r="J34" s="382"/>
      <c r="K34" s="274"/>
      <c r="L34" s="18"/>
    </row>
    <row r="35" spans="1:12" ht="13.5" customHeight="1">
      <c r="A35" s="26">
        <v>32</v>
      </c>
      <c r="B35" s="4" t="s">
        <v>436</v>
      </c>
      <c r="C35" s="17">
        <v>59.910987590859804</v>
      </c>
      <c r="D35" s="26">
        <v>85</v>
      </c>
      <c r="E35" s="4" t="s">
        <v>109</v>
      </c>
      <c r="F35" s="17">
        <v>35.374223724318931</v>
      </c>
      <c r="I35" s="229"/>
      <c r="J35" s="279"/>
      <c r="K35" s="273"/>
      <c r="L35" s="18"/>
    </row>
    <row r="36" spans="1:12" ht="13.5" customHeight="1">
      <c r="A36" s="26">
        <v>33</v>
      </c>
      <c r="B36" s="4" t="s">
        <v>177</v>
      </c>
      <c r="C36" s="17">
        <v>59.472569641841957</v>
      </c>
      <c r="D36" s="26">
        <v>86</v>
      </c>
      <c r="E36" s="4" t="s">
        <v>525</v>
      </c>
      <c r="F36" s="17">
        <v>35.229672893044743</v>
      </c>
      <c r="I36" s="229"/>
      <c r="J36" s="279"/>
      <c r="K36" s="273"/>
      <c r="L36" s="18"/>
    </row>
    <row r="37" spans="1:12" ht="13.5" customHeight="1">
      <c r="A37" s="26">
        <v>34</v>
      </c>
      <c r="B37" s="4" t="s">
        <v>32</v>
      </c>
      <c r="C37" s="17">
        <v>58.817730892832195</v>
      </c>
      <c r="D37" s="26">
        <v>87</v>
      </c>
      <c r="E37" s="4" t="s">
        <v>514</v>
      </c>
      <c r="F37" s="17">
        <v>35.192522557112689</v>
      </c>
      <c r="I37" s="171"/>
      <c r="J37" s="383"/>
      <c r="K37" s="273"/>
      <c r="L37" s="18"/>
    </row>
    <row r="38" spans="1:12" ht="13.5" customHeight="1">
      <c r="A38" s="26">
        <v>35</v>
      </c>
      <c r="B38" s="4" t="s">
        <v>428</v>
      </c>
      <c r="C38" s="17">
        <v>58.538372275779757</v>
      </c>
      <c r="D38" s="26">
        <v>88</v>
      </c>
      <c r="E38" s="4" t="s">
        <v>411</v>
      </c>
      <c r="F38" s="17">
        <v>34.556858147713953</v>
      </c>
      <c r="I38" s="229"/>
      <c r="J38" s="279"/>
      <c r="K38" s="273"/>
      <c r="L38" s="18"/>
    </row>
    <row r="39" spans="1:12" ht="13.5" customHeight="1">
      <c r="A39" s="26">
        <v>36</v>
      </c>
      <c r="B39" s="4" t="s">
        <v>496</v>
      </c>
      <c r="C39" s="17">
        <v>58.392569236302599</v>
      </c>
      <c r="D39" s="26">
        <v>89</v>
      </c>
      <c r="E39" s="4" t="s">
        <v>194</v>
      </c>
      <c r="F39" s="17">
        <v>34.459925647421755</v>
      </c>
      <c r="I39" s="171"/>
      <c r="J39" s="382"/>
      <c r="K39" s="274"/>
      <c r="L39" s="18"/>
    </row>
    <row r="40" spans="1:12" ht="13.5" customHeight="1">
      <c r="A40" s="26">
        <v>37</v>
      </c>
      <c r="B40" s="381" t="s">
        <v>446</v>
      </c>
      <c r="C40" s="17">
        <v>58.14845106947373</v>
      </c>
      <c r="D40" s="26">
        <v>90</v>
      </c>
      <c r="E40" s="4" t="s">
        <v>448</v>
      </c>
      <c r="F40" s="17">
        <v>34.102508143322474</v>
      </c>
      <c r="I40" s="171"/>
      <c r="J40" s="380"/>
      <c r="K40" s="215"/>
      <c r="L40" s="18"/>
    </row>
    <row r="41" spans="1:12" ht="13.5" customHeight="1">
      <c r="A41" s="26">
        <v>38</v>
      </c>
      <c r="B41" s="4" t="s">
        <v>295</v>
      </c>
      <c r="C41" s="17">
        <v>57.637788509162952</v>
      </c>
      <c r="D41" s="26">
        <v>91</v>
      </c>
      <c r="E41" s="4" t="s">
        <v>319</v>
      </c>
      <c r="F41" s="17">
        <v>33.907710540213102</v>
      </c>
      <c r="I41" s="229"/>
      <c r="J41" s="279"/>
      <c r="K41" s="273"/>
      <c r="L41" s="18"/>
    </row>
    <row r="42" spans="1:12" ht="13.5" customHeight="1">
      <c r="A42" s="26">
        <v>39</v>
      </c>
      <c r="B42" s="4" t="s">
        <v>417</v>
      </c>
      <c r="C42" s="17">
        <v>56.417794526048112</v>
      </c>
      <c r="D42" s="26">
        <v>92</v>
      </c>
      <c r="E42" s="4" t="s">
        <v>170</v>
      </c>
      <c r="F42" s="17">
        <v>33.427114229872608</v>
      </c>
      <c r="I42" s="229"/>
      <c r="J42" s="279"/>
      <c r="K42" s="273"/>
      <c r="L42" s="18"/>
    </row>
    <row r="43" spans="1:12" ht="13.5" customHeight="1">
      <c r="A43" s="26">
        <v>40</v>
      </c>
      <c r="B43" s="4" t="s">
        <v>516</v>
      </c>
      <c r="C43" s="17">
        <v>54.823028122524427</v>
      </c>
      <c r="D43" s="26">
        <v>93</v>
      </c>
      <c r="E43" s="4" t="s">
        <v>445</v>
      </c>
      <c r="F43" s="17">
        <v>32.340375889827683</v>
      </c>
      <c r="I43" s="229"/>
      <c r="J43" s="279"/>
      <c r="K43" s="273"/>
      <c r="L43" s="18"/>
    </row>
    <row r="44" spans="1:12" ht="13.5" customHeight="1">
      <c r="A44" s="26">
        <v>41</v>
      </c>
      <c r="B44" s="4" t="s">
        <v>424</v>
      </c>
      <c r="C44" s="17">
        <v>54.54192349085217</v>
      </c>
      <c r="D44" s="26">
        <v>94</v>
      </c>
      <c r="E44" s="4" t="s">
        <v>576</v>
      </c>
      <c r="F44" s="17">
        <v>32.264332514332516</v>
      </c>
      <c r="I44" s="229"/>
      <c r="J44" s="279"/>
      <c r="K44" s="273"/>
      <c r="L44" s="18"/>
    </row>
    <row r="45" spans="1:12" ht="13.5" customHeight="1">
      <c r="A45" s="26">
        <v>42</v>
      </c>
      <c r="B45" s="4" t="s">
        <v>529</v>
      </c>
      <c r="C45" s="17">
        <v>54.37218782328825</v>
      </c>
      <c r="D45" s="26">
        <v>95</v>
      </c>
      <c r="E45" s="4" t="s">
        <v>437</v>
      </c>
      <c r="F45" s="17">
        <v>32.088822019009868</v>
      </c>
      <c r="I45" s="4"/>
      <c r="J45" s="185"/>
      <c r="K45" s="215"/>
      <c r="L45" s="18"/>
    </row>
    <row r="46" spans="1:12" ht="13.5" customHeight="1">
      <c r="A46" s="26">
        <v>43</v>
      </c>
      <c r="B46" s="4" t="s">
        <v>322</v>
      </c>
      <c r="C46" s="17">
        <v>53.553457511565618</v>
      </c>
      <c r="D46" s="26">
        <v>96</v>
      </c>
      <c r="E46" s="4" t="s">
        <v>203</v>
      </c>
      <c r="F46" s="17">
        <v>31.96633236243407</v>
      </c>
      <c r="I46" s="229"/>
      <c r="J46" s="185"/>
      <c r="K46" s="215"/>
      <c r="L46" s="18"/>
    </row>
    <row r="47" spans="1:12" ht="13.5" customHeight="1">
      <c r="A47" s="26">
        <v>44</v>
      </c>
      <c r="B47" s="4" t="s">
        <v>391</v>
      </c>
      <c r="C47" s="17">
        <v>53.483739094687799</v>
      </c>
      <c r="D47" s="26">
        <v>97</v>
      </c>
      <c r="E47" s="4" t="s">
        <v>316</v>
      </c>
      <c r="F47" s="17">
        <v>31.916091644204851</v>
      </c>
      <c r="I47" s="229"/>
      <c r="J47" s="279"/>
      <c r="K47" s="273"/>
      <c r="L47" s="18"/>
    </row>
    <row r="48" spans="1:12" ht="13.5" customHeight="1">
      <c r="A48" s="26">
        <v>45</v>
      </c>
      <c r="B48" s="4" t="s">
        <v>553</v>
      </c>
      <c r="C48" s="17">
        <v>53.405154531554807</v>
      </c>
      <c r="D48" s="26">
        <v>98</v>
      </c>
      <c r="E48" s="4" t="s">
        <v>110</v>
      </c>
      <c r="F48" s="17">
        <v>31.704841937300547</v>
      </c>
      <c r="I48" s="229"/>
      <c r="J48" s="279"/>
      <c r="K48" s="273"/>
      <c r="L48" s="18"/>
    </row>
    <row r="49" spans="1:13" ht="13.5" customHeight="1">
      <c r="A49" s="26">
        <v>46</v>
      </c>
      <c r="B49" s="4" t="s">
        <v>502</v>
      </c>
      <c r="C49" s="17">
        <v>53.347769752871571</v>
      </c>
      <c r="D49" s="26">
        <v>99</v>
      </c>
      <c r="E49" s="4" t="s">
        <v>172</v>
      </c>
      <c r="F49" s="17">
        <v>30.816122666099258</v>
      </c>
      <c r="I49" s="229"/>
      <c r="J49" s="279"/>
      <c r="K49" s="273"/>
      <c r="L49" s="18"/>
    </row>
    <row r="50" spans="1:13" ht="13.5" customHeight="1">
      <c r="A50" s="26">
        <v>47</v>
      </c>
      <c r="B50" s="4" t="s">
        <v>426</v>
      </c>
      <c r="C50" s="17">
        <v>53.100801380134357</v>
      </c>
      <c r="D50" s="26">
        <v>100</v>
      </c>
      <c r="E50" s="4" t="s">
        <v>499</v>
      </c>
      <c r="F50" s="17">
        <v>30.750758104226506</v>
      </c>
      <c r="I50" s="229"/>
      <c r="J50" s="279"/>
      <c r="K50" s="273"/>
      <c r="L50" s="18"/>
    </row>
    <row r="51" spans="1:13" ht="13.5" customHeight="1">
      <c r="A51" s="26">
        <v>48</v>
      </c>
      <c r="B51" s="4" t="s">
        <v>204</v>
      </c>
      <c r="C51" s="17">
        <v>52.534130005478474</v>
      </c>
      <c r="D51" s="26">
        <v>101</v>
      </c>
      <c r="E51" s="4" t="s">
        <v>452</v>
      </c>
      <c r="F51" s="17">
        <v>28.852991489361703</v>
      </c>
      <c r="I51" s="229"/>
      <c r="J51" s="279"/>
      <c r="K51" s="273"/>
      <c r="L51" s="18"/>
    </row>
    <row r="52" spans="1:13" ht="13.5" customHeight="1">
      <c r="A52" s="26">
        <v>49</v>
      </c>
      <c r="B52" s="4" t="s">
        <v>392</v>
      </c>
      <c r="C52" s="17">
        <v>52.446941601147209</v>
      </c>
      <c r="D52" s="26">
        <v>102</v>
      </c>
      <c r="E52" s="4" t="s">
        <v>472</v>
      </c>
      <c r="F52" s="17">
        <v>28.72194977156072</v>
      </c>
    </row>
    <row r="53" spans="1:13" ht="13.5" customHeight="1">
      <c r="A53" s="26">
        <v>50</v>
      </c>
      <c r="B53" s="4" t="s">
        <v>484</v>
      </c>
      <c r="C53" s="17">
        <v>51.036224147265834</v>
      </c>
      <c r="D53" s="71"/>
      <c r="E53" s="71"/>
      <c r="F53" s="387"/>
      <c r="M53" s="231"/>
    </row>
    <row r="54" spans="1:13" ht="13.5" customHeight="1">
      <c r="A54" s="26">
        <v>51</v>
      </c>
      <c r="B54" s="4" t="s">
        <v>315</v>
      </c>
      <c r="C54" s="17">
        <v>49.285705183114679</v>
      </c>
      <c r="D54" s="71"/>
      <c r="E54" s="71"/>
      <c r="F54" s="387"/>
      <c r="M54" s="231"/>
    </row>
    <row r="55" spans="1:13" ht="13.5" customHeight="1">
      <c r="A55" s="26">
        <v>52</v>
      </c>
      <c r="B55" s="4" t="s">
        <v>318</v>
      </c>
      <c r="C55" s="17">
        <v>49.025952380952383</v>
      </c>
      <c r="D55" s="71"/>
      <c r="E55" s="161" t="s">
        <v>379</v>
      </c>
      <c r="F55" s="101">
        <f>MEDIAN(F4:F52,C4:C56)</f>
        <v>49.155828782033531</v>
      </c>
    </row>
    <row r="56" spans="1:13" ht="13.5" customHeight="1">
      <c r="A56" s="26">
        <v>53</v>
      </c>
      <c r="B56" s="4" t="s">
        <v>488</v>
      </c>
      <c r="C56" s="17">
        <v>48.888737457025456</v>
      </c>
      <c r="D56" s="71"/>
      <c r="E56" s="161" t="s">
        <v>378</v>
      </c>
      <c r="F56" s="494">
        <v>50.95</v>
      </c>
    </row>
    <row r="57" spans="1:13" ht="13.5" customHeight="1">
      <c r="A57" s="26"/>
      <c r="D57" s="71"/>
      <c r="F57" s="388"/>
    </row>
    <row r="58" spans="1:13">
      <c r="A58" s="4"/>
      <c r="E58" s="42"/>
      <c r="F58" s="388"/>
    </row>
    <row r="59" spans="1:13">
      <c r="A59" s="557"/>
      <c r="E59" s="71"/>
      <c r="F59" s="387"/>
    </row>
    <row r="60" spans="1:13">
      <c r="E60" s="71"/>
      <c r="F60" s="387"/>
    </row>
    <row r="64" spans="1:13">
      <c r="E64" s="4"/>
      <c r="F64" s="215"/>
    </row>
    <row r="65" spans="5:6">
      <c r="E65" s="229"/>
      <c r="F65" s="215"/>
    </row>
    <row r="66" spans="5:6">
      <c r="E66" s="341"/>
    </row>
    <row r="67" spans="5:6">
      <c r="E67" s="180"/>
    </row>
    <row r="68" spans="5:6">
      <c r="E68" s="341"/>
    </row>
    <row r="103" spans="2:2" ht="18">
      <c r="B103" s="301"/>
    </row>
  </sheetData>
  <sortState ref="G5:H106">
    <sortCondition descending="1" ref="H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H142"/>
  <sheetViews>
    <sheetView zoomScaleNormal="100" workbookViewId="0">
      <selection activeCell="G55" sqref="G55"/>
    </sheetView>
  </sheetViews>
  <sheetFormatPr defaultRowHeight="12.95" customHeight="1"/>
  <cols>
    <col min="1" max="1" width="7.42578125" style="22" customWidth="1"/>
    <col min="2" max="2" width="19.85546875" style="22" customWidth="1"/>
    <col min="3" max="3" width="8.28515625" style="294" customWidth="1"/>
    <col min="4" max="4" width="17.7109375" style="128" customWidth="1"/>
    <col min="5" max="5" width="20.140625" style="22" customWidth="1"/>
    <col min="6" max="6" width="9.42578125" style="22" customWidth="1"/>
    <col min="7" max="7" width="15.140625" style="22" customWidth="1"/>
    <col min="8" max="8" width="13.7109375" style="22" customWidth="1"/>
    <col min="9" max="9" width="15.7109375" style="22" customWidth="1"/>
    <col min="10" max="10" width="8" style="22" customWidth="1"/>
    <col min="11" max="11" width="11.28515625" style="22" customWidth="1"/>
    <col min="12" max="12" width="8.7109375" style="22" bestFit="1" customWidth="1"/>
    <col min="13" max="13" width="20.42578125" style="22" bestFit="1" customWidth="1"/>
    <col min="14" max="14" width="9" style="22" bestFit="1" customWidth="1"/>
    <col min="15" max="15" width="12.85546875" style="22" bestFit="1" customWidth="1"/>
    <col min="16" max="17" width="8.7109375" style="22" customWidth="1"/>
    <col min="18" max="18" width="30.42578125" style="292" customWidth="1"/>
    <col min="19" max="19" width="21.28515625" style="177" bestFit="1" customWidth="1"/>
    <col min="20" max="20" width="16" style="177" bestFit="1" customWidth="1"/>
    <col min="21" max="21" width="20.28515625" style="519" bestFit="1" customWidth="1"/>
    <col min="22" max="22" width="14.42578125" style="22" bestFit="1" customWidth="1"/>
    <col min="23" max="23" width="9.85546875" style="22" bestFit="1" customWidth="1"/>
    <col min="24" max="24" width="4.85546875" style="22" customWidth="1"/>
    <col min="25" max="25" width="18.7109375" style="22" bestFit="1" customWidth="1"/>
    <col min="26" max="26" width="12.42578125" style="325" customWidth="1"/>
    <col min="27" max="16384" width="9.140625" style="22"/>
  </cols>
  <sheetData>
    <row r="1" spans="1:34" ht="14.25" customHeight="1">
      <c r="B1" s="40" t="s">
        <v>600</v>
      </c>
      <c r="S1" s="124"/>
    </row>
    <row r="2" spans="1:34" ht="13.5" customHeight="1">
      <c r="B2" s="40"/>
      <c r="F2" s="5"/>
      <c r="S2" s="480" t="s">
        <v>22</v>
      </c>
      <c r="T2" s="480"/>
      <c r="U2" s="520"/>
    </row>
    <row r="3" spans="1:34" s="301" customFormat="1" ht="13.5" customHeight="1">
      <c r="C3" s="365"/>
      <c r="F3" s="5"/>
      <c r="G3" s="22"/>
      <c r="H3" s="22"/>
      <c r="J3" s="167" t="s">
        <v>25</v>
      </c>
      <c r="K3" s="167" t="s">
        <v>23</v>
      </c>
      <c r="L3" s="167" t="s">
        <v>344</v>
      </c>
      <c r="M3" s="2"/>
      <c r="N3" s="167" t="s">
        <v>25</v>
      </c>
      <c r="O3" s="167" t="s">
        <v>23</v>
      </c>
      <c r="P3" s="167" t="s">
        <v>344</v>
      </c>
      <c r="Q3" s="167"/>
      <c r="R3" s="322"/>
      <c r="S3" s="480" t="s">
        <v>23</v>
      </c>
      <c r="T3" s="480"/>
      <c r="U3" s="521"/>
      <c r="W3" s="304"/>
      <c r="X3" s="305"/>
      <c r="Y3" s="22"/>
      <c r="Z3" s="325"/>
      <c r="AA3" s="307"/>
      <c r="AB3" s="308"/>
      <c r="AC3" s="304"/>
      <c r="AD3" s="305"/>
      <c r="AE3" s="305"/>
      <c r="AF3" s="306"/>
      <c r="AG3" s="309"/>
      <c r="AH3" s="310"/>
    </row>
    <row r="4" spans="1:34" ht="13.5" customHeight="1">
      <c r="A4" s="26">
        <v>1</v>
      </c>
      <c r="B4" s="26" t="s">
        <v>463</v>
      </c>
      <c r="C4" s="84">
        <v>92.000114453891428</v>
      </c>
      <c r="D4" s="26">
        <v>54</v>
      </c>
      <c r="E4" s="26" t="s">
        <v>318</v>
      </c>
      <c r="F4" s="294">
        <v>23.702361468318916</v>
      </c>
      <c r="I4" s="26" t="s">
        <v>449</v>
      </c>
      <c r="J4" s="25">
        <v>49645</v>
      </c>
      <c r="K4" s="128">
        <v>1146754</v>
      </c>
      <c r="L4" s="128">
        <f>AVERAGE(K4/J4)</f>
        <v>23.099083492798872</v>
      </c>
      <c r="M4" s="26" t="s">
        <v>423</v>
      </c>
      <c r="N4" s="25">
        <v>191142</v>
      </c>
      <c r="O4" s="128">
        <v>4146934.51</v>
      </c>
      <c r="P4" s="391">
        <f t="shared" ref="P4:P52" si="0">AVERAGE(O4/N4)</f>
        <v>21.695569314959556</v>
      </c>
      <c r="Q4" s="391"/>
      <c r="R4" s="75"/>
      <c r="U4" s="522"/>
      <c r="V4" s="4"/>
      <c r="W4" s="569"/>
      <c r="X4" s="26"/>
    </row>
    <row r="5" spans="1:34" ht="13.5" customHeight="1">
      <c r="A5" s="26">
        <v>2</v>
      </c>
      <c r="B5" s="26" t="s">
        <v>421</v>
      </c>
      <c r="C5" s="84">
        <v>54.130668488106195</v>
      </c>
      <c r="D5" s="26">
        <v>55</v>
      </c>
      <c r="E5" s="26" t="s">
        <v>516</v>
      </c>
      <c r="F5" s="294">
        <v>23.509900316873512</v>
      </c>
      <c r="I5" s="26" t="s">
        <v>188</v>
      </c>
      <c r="J5" s="25">
        <v>25379</v>
      </c>
      <c r="K5" s="128">
        <v>742678.53</v>
      </c>
      <c r="L5" s="128">
        <f>AVERAGE(K5/J5)</f>
        <v>29.263506442334215</v>
      </c>
      <c r="M5" s="26" t="s">
        <v>315</v>
      </c>
      <c r="N5" s="25">
        <v>66543</v>
      </c>
      <c r="O5" s="128">
        <v>1725487</v>
      </c>
      <c r="P5" s="391">
        <f t="shared" si="0"/>
        <v>25.930405902949971</v>
      </c>
      <c r="Q5" s="391"/>
      <c r="R5" s="74" t="s">
        <v>168</v>
      </c>
      <c r="S5" s="482">
        <v>409147.3</v>
      </c>
      <c r="T5" s="482"/>
      <c r="U5" s="529"/>
      <c r="V5" s="4"/>
      <c r="W5" s="569"/>
      <c r="X5" s="26"/>
    </row>
    <row r="6" spans="1:34" ht="13.5" customHeight="1">
      <c r="A6" s="26">
        <v>3</v>
      </c>
      <c r="B6" s="26" t="s">
        <v>427</v>
      </c>
      <c r="C6" s="294">
        <v>51.06288733342307</v>
      </c>
      <c r="D6" s="26">
        <v>56</v>
      </c>
      <c r="E6" s="26" t="s">
        <v>502</v>
      </c>
      <c r="F6" s="84">
        <v>23.426961364427427</v>
      </c>
      <c r="I6" s="26" t="s">
        <v>391</v>
      </c>
      <c r="J6" s="25">
        <v>43786</v>
      </c>
      <c r="K6" s="128">
        <v>1305908</v>
      </c>
      <c r="L6" s="128">
        <f t="shared" ref="L6:L56" si="1">AVERAGE(K6/J6)</f>
        <v>29.82478417759101</v>
      </c>
      <c r="M6" s="26" t="s">
        <v>424</v>
      </c>
      <c r="N6" s="25">
        <v>71547</v>
      </c>
      <c r="O6" s="128">
        <v>2034230</v>
      </c>
      <c r="P6" s="391">
        <f t="shared" si="0"/>
        <v>28.432079612003299</v>
      </c>
      <c r="Q6" s="391"/>
      <c r="R6" s="76" t="s">
        <v>345</v>
      </c>
      <c r="S6" s="177" t="s">
        <v>634</v>
      </c>
      <c r="U6" s="522"/>
      <c r="V6" s="8"/>
      <c r="W6" s="569"/>
      <c r="X6" s="26"/>
    </row>
    <row r="7" spans="1:34" ht="13.5" customHeight="1">
      <c r="A7" s="26">
        <v>4</v>
      </c>
      <c r="B7" s="26" t="s">
        <v>444</v>
      </c>
      <c r="C7" s="294">
        <v>42.85234834254144</v>
      </c>
      <c r="D7" s="26">
        <v>57</v>
      </c>
      <c r="E7" s="26" t="s">
        <v>420</v>
      </c>
      <c r="F7" s="84">
        <v>23.14757973629002</v>
      </c>
      <c r="I7" s="26" t="s">
        <v>392</v>
      </c>
      <c r="J7" s="25">
        <v>80892</v>
      </c>
      <c r="K7" s="128">
        <v>2009033</v>
      </c>
      <c r="L7" s="128">
        <f t="shared" si="1"/>
        <v>24.835991198140732</v>
      </c>
      <c r="M7" s="26" t="s">
        <v>425</v>
      </c>
      <c r="N7" s="25">
        <v>43059</v>
      </c>
      <c r="O7" s="128">
        <v>1508304</v>
      </c>
      <c r="P7" s="391">
        <f t="shared" si="0"/>
        <v>35.028774472235767</v>
      </c>
      <c r="Q7" s="391"/>
      <c r="R7" s="76" t="s">
        <v>346</v>
      </c>
      <c r="S7" s="177">
        <v>1925</v>
      </c>
      <c r="U7" s="522"/>
      <c r="V7" s="8"/>
      <c r="W7" s="569"/>
      <c r="X7" s="26"/>
    </row>
    <row r="8" spans="1:34" ht="13.5" customHeight="1">
      <c r="A8" s="26">
        <v>5</v>
      </c>
      <c r="B8" s="26" t="s">
        <v>458</v>
      </c>
      <c r="C8" s="84">
        <v>41.978179864440406</v>
      </c>
      <c r="D8" s="26">
        <v>58</v>
      </c>
      <c r="E8" s="26" t="s">
        <v>488</v>
      </c>
      <c r="F8" s="84">
        <v>23.142092126226348</v>
      </c>
      <c r="I8" s="26" t="s">
        <v>452</v>
      </c>
      <c r="J8" s="25">
        <v>2350</v>
      </c>
      <c r="K8" s="128">
        <v>37017.800000000003</v>
      </c>
      <c r="L8" s="128">
        <f t="shared" si="1"/>
        <v>15.752255319148938</v>
      </c>
      <c r="M8" s="26" t="s">
        <v>426</v>
      </c>
      <c r="N8" s="25">
        <v>82021</v>
      </c>
      <c r="O8" s="128">
        <v>2868476.37</v>
      </c>
      <c r="P8" s="391">
        <f t="shared" si="0"/>
        <v>34.972462783921195</v>
      </c>
      <c r="Q8" s="391"/>
      <c r="R8" s="76" t="s">
        <v>347</v>
      </c>
      <c r="S8" s="177" t="s">
        <v>634</v>
      </c>
      <c r="U8" s="522"/>
      <c r="V8" s="4"/>
      <c r="W8" s="569"/>
      <c r="X8" s="26"/>
    </row>
    <row r="9" spans="1:34" ht="13.5" customHeight="1">
      <c r="A9" s="26">
        <v>6</v>
      </c>
      <c r="B9" s="26" t="s">
        <v>443</v>
      </c>
      <c r="C9" s="294">
        <v>41.73749711249711</v>
      </c>
      <c r="D9" s="26">
        <v>59</v>
      </c>
      <c r="E9" s="26" t="s">
        <v>407</v>
      </c>
      <c r="F9" s="84">
        <v>23.114592404343423</v>
      </c>
      <c r="I9" s="26" t="s">
        <v>202</v>
      </c>
      <c r="J9" s="25">
        <v>193085</v>
      </c>
      <c r="K9" s="128">
        <v>4985890</v>
      </c>
      <c r="L9" s="128">
        <f t="shared" si="1"/>
        <v>25.822254447523111</v>
      </c>
      <c r="M9" s="26" t="s">
        <v>154</v>
      </c>
      <c r="N9" s="25">
        <v>23461</v>
      </c>
      <c r="O9" s="128">
        <v>518016.43</v>
      </c>
      <c r="P9" s="391">
        <f t="shared" si="0"/>
        <v>22.079895571373768</v>
      </c>
      <c r="Q9" s="391"/>
      <c r="R9" s="481" t="s">
        <v>375</v>
      </c>
      <c r="S9" s="124">
        <f>SUM(S5:S8)</f>
        <v>411072.3</v>
      </c>
      <c r="T9" s="124"/>
      <c r="U9" s="523"/>
      <c r="V9" s="4"/>
      <c r="W9" s="569"/>
      <c r="X9" s="26"/>
    </row>
    <row r="10" spans="1:34" ht="13.5" customHeight="1">
      <c r="A10" s="26">
        <v>7</v>
      </c>
      <c r="B10" s="26" t="s">
        <v>675</v>
      </c>
      <c r="C10" s="294">
        <v>41.119340587761982</v>
      </c>
      <c r="D10" s="26">
        <v>60</v>
      </c>
      <c r="E10" s="26" t="s">
        <v>193</v>
      </c>
      <c r="F10" s="84">
        <v>23.107075624717975</v>
      </c>
      <c r="I10" s="26" t="s">
        <v>176</v>
      </c>
      <c r="J10" s="25">
        <v>40209</v>
      </c>
      <c r="K10" s="128">
        <v>833672.79</v>
      </c>
      <c r="L10" s="128">
        <f t="shared" si="1"/>
        <v>20.733487278967395</v>
      </c>
      <c r="M10" s="26" t="s">
        <v>316</v>
      </c>
      <c r="N10" s="25">
        <v>20405</v>
      </c>
      <c r="O10" s="128">
        <v>374167.39</v>
      </c>
      <c r="P10" s="391">
        <f t="shared" si="0"/>
        <v>18.337044351874543</v>
      </c>
      <c r="Q10" s="391"/>
      <c r="R10" s="75"/>
      <c r="U10" s="522"/>
      <c r="V10" s="8"/>
      <c r="W10" s="569"/>
      <c r="X10" s="26"/>
    </row>
    <row r="11" spans="1:34" ht="13.5" customHeight="1">
      <c r="A11" s="26">
        <v>8</v>
      </c>
      <c r="B11" s="26" t="s">
        <v>400</v>
      </c>
      <c r="C11" s="84">
        <v>40.590367729507491</v>
      </c>
      <c r="D11" s="26">
        <v>61</v>
      </c>
      <c r="E11" s="26" t="s">
        <v>449</v>
      </c>
      <c r="F11" s="84">
        <v>23.099083492798872</v>
      </c>
      <c r="I11" s="26" t="s">
        <v>454</v>
      </c>
      <c r="J11" s="25">
        <v>33112</v>
      </c>
      <c r="K11" s="128">
        <v>860737.23</v>
      </c>
      <c r="L11" s="128">
        <f t="shared" si="1"/>
        <v>25.994721853104615</v>
      </c>
      <c r="M11" s="26" t="s">
        <v>427</v>
      </c>
      <c r="N11" s="25">
        <v>29716</v>
      </c>
      <c r="O11" s="128">
        <v>1517384.76</v>
      </c>
      <c r="P11" s="391">
        <f t="shared" si="0"/>
        <v>51.06288733342307</v>
      </c>
      <c r="Q11" s="391"/>
      <c r="R11" s="74" t="s">
        <v>348</v>
      </c>
      <c r="S11" s="482">
        <v>641187</v>
      </c>
      <c r="T11" s="482"/>
      <c r="U11" s="530"/>
      <c r="V11" s="4"/>
      <c r="W11" s="569"/>
      <c r="X11" s="26"/>
    </row>
    <row r="12" spans="1:34" ht="13.5" customHeight="1">
      <c r="A12" s="26">
        <v>9</v>
      </c>
      <c r="B12" s="26" t="s">
        <v>447</v>
      </c>
      <c r="C12" s="294">
        <v>39.710808082581366</v>
      </c>
      <c r="D12" s="26">
        <v>62</v>
      </c>
      <c r="E12" s="26" t="s">
        <v>32</v>
      </c>
      <c r="F12" s="84">
        <v>23.085336034651391</v>
      </c>
      <c r="I12" s="26" t="s">
        <v>457</v>
      </c>
      <c r="J12" s="25">
        <v>8318</v>
      </c>
      <c r="K12" s="128">
        <v>201644.11</v>
      </c>
      <c r="L12" s="128">
        <f t="shared" si="1"/>
        <v>24.24189829285886</v>
      </c>
      <c r="M12" s="26" t="s">
        <v>577</v>
      </c>
      <c r="N12" s="25">
        <v>19362</v>
      </c>
      <c r="O12" s="128">
        <v>294204.84999999998</v>
      </c>
      <c r="P12" s="391">
        <f t="shared" si="0"/>
        <v>15.194961780807766</v>
      </c>
      <c r="Q12" s="391"/>
      <c r="R12" s="76" t="s">
        <v>158</v>
      </c>
      <c r="S12" s="177">
        <v>799127</v>
      </c>
      <c r="U12" s="522"/>
      <c r="V12" s="4"/>
      <c r="W12" s="569"/>
      <c r="X12" s="26"/>
    </row>
    <row r="13" spans="1:34" ht="13.5" customHeight="1">
      <c r="A13" s="26">
        <v>10</v>
      </c>
      <c r="B13" s="26" t="s">
        <v>301</v>
      </c>
      <c r="C13" s="294">
        <v>39.655093837741987</v>
      </c>
      <c r="D13" s="26">
        <v>63</v>
      </c>
      <c r="E13" s="26" t="s">
        <v>170</v>
      </c>
      <c r="F13" s="84">
        <v>22.96025360868439</v>
      </c>
      <c r="I13" s="26" t="s">
        <v>203</v>
      </c>
      <c r="J13" s="25">
        <v>317575</v>
      </c>
      <c r="K13" s="128">
        <v>5027309</v>
      </c>
      <c r="L13" s="128">
        <f t="shared" si="1"/>
        <v>15.830304652444305</v>
      </c>
      <c r="M13" s="26" t="s">
        <v>428</v>
      </c>
      <c r="N13" s="25">
        <v>237958</v>
      </c>
      <c r="O13" s="17">
        <v>5673205.0800000001</v>
      </c>
      <c r="P13" s="391">
        <f t="shared" si="0"/>
        <v>23.841203405643014</v>
      </c>
      <c r="Q13" s="391"/>
      <c r="R13" s="587" t="s">
        <v>162</v>
      </c>
      <c r="S13" s="178">
        <v>88596.82</v>
      </c>
      <c r="U13" s="522"/>
      <c r="V13" s="4"/>
      <c r="W13" s="569"/>
      <c r="X13" s="26"/>
    </row>
    <row r="14" spans="1:34" ht="13.5" customHeight="1">
      <c r="A14" s="26">
        <v>11</v>
      </c>
      <c r="B14" s="26" t="s">
        <v>414</v>
      </c>
      <c r="C14" s="84">
        <v>38.642452809824192</v>
      </c>
      <c r="D14" s="26">
        <v>64</v>
      </c>
      <c r="E14" s="26" t="s">
        <v>439</v>
      </c>
      <c r="F14" s="294">
        <v>22.800321447033109</v>
      </c>
      <c r="I14" s="26" t="s">
        <v>458</v>
      </c>
      <c r="J14" s="25">
        <v>6049</v>
      </c>
      <c r="K14" s="128">
        <v>253926.01</v>
      </c>
      <c r="L14" s="128">
        <f t="shared" si="1"/>
        <v>41.978179864440406</v>
      </c>
      <c r="M14" s="26" t="s">
        <v>429</v>
      </c>
      <c r="N14" s="25">
        <v>67977</v>
      </c>
      <c r="O14" s="128">
        <v>2163984.61</v>
      </c>
      <c r="P14" s="391">
        <f t="shared" si="0"/>
        <v>31.834070494431938</v>
      </c>
      <c r="Q14" s="391"/>
      <c r="R14" s="76" t="s">
        <v>159</v>
      </c>
      <c r="S14" s="177">
        <v>168391</v>
      </c>
      <c r="U14" s="522"/>
      <c r="V14" s="4"/>
      <c r="W14" s="569"/>
      <c r="X14" s="26"/>
    </row>
    <row r="15" spans="1:34" ht="13.5" customHeight="1">
      <c r="A15" s="26">
        <v>12</v>
      </c>
      <c r="B15" s="26" t="s">
        <v>471</v>
      </c>
      <c r="C15" s="84">
        <v>38.070157703194504</v>
      </c>
      <c r="D15" s="26">
        <v>65</v>
      </c>
      <c r="E15" s="26" t="s">
        <v>432</v>
      </c>
      <c r="F15" s="294">
        <v>22.549009413848527</v>
      </c>
      <c r="I15" s="26" t="s">
        <v>204</v>
      </c>
      <c r="J15" s="25">
        <v>78489</v>
      </c>
      <c r="K15" s="128">
        <v>1867722.34</v>
      </c>
      <c r="L15" s="128">
        <f t="shared" si="1"/>
        <v>23.795975741823696</v>
      </c>
      <c r="M15" s="26" t="s">
        <v>554</v>
      </c>
      <c r="N15" s="25">
        <v>23037</v>
      </c>
      <c r="O15" s="128">
        <v>723155.2</v>
      </c>
      <c r="P15" s="391">
        <f t="shared" si="0"/>
        <v>31.391031818379126</v>
      </c>
      <c r="Q15" s="391"/>
      <c r="R15" s="76" t="s">
        <v>349</v>
      </c>
      <c r="S15" s="177">
        <v>251172.74</v>
      </c>
      <c r="U15" s="522"/>
      <c r="V15" s="8"/>
      <c r="W15" s="569"/>
      <c r="X15" s="26"/>
    </row>
    <row r="16" spans="1:34" ht="13.5" customHeight="1">
      <c r="A16" s="26">
        <v>13</v>
      </c>
      <c r="B16" s="26" t="s">
        <v>417</v>
      </c>
      <c r="C16" s="84">
        <v>37.821270284739185</v>
      </c>
      <c r="D16" s="26">
        <v>66</v>
      </c>
      <c r="E16" s="26" t="s">
        <v>154</v>
      </c>
      <c r="F16" s="294">
        <v>22.079895571373768</v>
      </c>
      <c r="I16" s="26" t="s">
        <v>170</v>
      </c>
      <c r="J16" s="25">
        <v>42467</v>
      </c>
      <c r="K16" s="128">
        <v>975053.09</v>
      </c>
      <c r="L16" s="128">
        <f t="shared" si="1"/>
        <v>22.96025360868439</v>
      </c>
      <c r="M16" s="26" t="s">
        <v>317</v>
      </c>
      <c r="N16" s="25">
        <v>14725</v>
      </c>
      <c r="O16" s="128">
        <v>488815.96</v>
      </c>
      <c r="P16" s="391">
        <f t="shared" si="0"/>
        <v>33.196330050933788</v>
      </c>
      <c r="Q16" s="391"/>
      <c r="R16" s="76" t="s">
        <v>350</v>
      </c>
      <c r="S16" s="177">
        <v>69546.97</v>
      </c>
      <c r="U16" s="522"/>
      <c r="V16" s="4"/>
      <c r="W16" s="569"/>
      <c r="X16" s="26"/>
    </row>
    <row r="17" spans="1:24" ht="13.5" customHeight="1">
      <c r="A17" s="26">
        <v>14</v>
      </c>
      <c r="B17" s="26" t="s">
        <v>504</v>
      </c>
      <c r="C17" s="294">
        <v>36.941021587544178</v>
      </c>
      <c r="D17" s="26">
        <v>67</v>
      </c>
      <c r="E17" s="26" t="s">
        <v>411</v>
      </c>
      <c r="F17" s="84">
        <v>21.803435691865523</v>
      </c>
      <c r="I17" s="26" t="s">
        <v>463</v>
      </c>
      <c r="J17" s="25">
        <v>3058</v>
      </c>
      <c r="K17" s="128">
        <v>281336.34999999998</v>
      </c>
      <c r="L17" s="128">
        <f t="shared" si="1"/>
        <v>92.000114453891428</v>
      </c>
      <c r="M17" s="26" t="s">
        <v>514</v>
      </c>
      <c r="N17" s="25">
        <v>5209</v>
      </c>
      <c r="O17" s="128">
        <v>90826</v>
      </c>
      <c r="P17" s="391">
        <f t="shared" si="0"/>
        <v>17.436360145901325</v>
      </c>
      <c r="Q17" s="391"/>
      <c r="R17" s="76" t="s">
        <v>351</v>
      </c>
      <c r="S17" s="177">
        <v>41176</v>
      </c>
      <c r="U17" s="522"/>
      <c r="V17" s="4"/>
      <c r="W17" s="569"/>
      <c r="X17" s="26"/>
    </row>
    <row r="18" spans="1:24" ht="13.5" customHeight="1">
      <c r="A18" s="26">
        <v>15</v>
      </c>
      <c r="B18" s="26" t="s">
        <v>152</v>
      </c>
      <c r="C18" s="84">
        <v>35.521940432202442</v>
      </c>
      <c r="D18" s="26">
        <v>68</v>
      </c>
      <c r="E18" s="26" t="s">
        <v>553</v>
      </c>
      <c r="F18" s="84">
        <v>21.713476353666895</v>
      </c>
      <c r="I18" s="26" t="s">
        <v>107</v>
      </c>
      <c r="J18" s="25">
        <v>19067</v>
      </c>
      <c r="K18" s="128">
        <v>467881</v>
      </c>
      <c r="L18" s="128">
        <f t="shared" si="1"/>
        <v>24.53878428698799</v>
      </c>
      <c r="M18" s="26" t="s">
        <v>516</v>
      </c>
      <c r="N18" s="25">
        <v>15148</v>
      </c>
      <c r="O18" s="128">
        <v>356127.97</v>
      </c>
      <c r="P18" s="391">
        <f t="shared" si="0"/>
        <v>23.509900316873512</v>
      </c>
      <c r="Q18" s="391"/>
      <c r="R18" s="481" t="s">
        <v>375</v>
      </c>
      <c r="S18" s="124">
        <f>SUM(S11:S17)</f>
        <v>2059197.53</v>
      </c>
      <c r="T18" s="124"/>
      <c r="U18" s="523"/>
      <c r="V18" s="8"/>
      <c r="W18" s="569"/>
      <c r="X18" s="26"/>
    </row>
    <row r="19" spans="1:24" ht="13.5" customHeight="1">
      <c r="A19" s="26">
        <v>16</v>
      </c>
      <c r="B19" s="26" t="s">
        <v>285</v>
      </c>
      <c r="C19" s="294">
        <v>35.298379244885041</v>
      </c>
      <c r="D19" s="26">
        <v>69</v>
      </c>
      <c r="E19" s="26" t="s">
        <v>423</v>
      </c>
      <c r="F19" s="294">
        <v>21.695569314959556</v>
      </c>
      <c r="I19" s="26" t="s">
        <v>400</v>
      </c>
      <c r="J19" s="25">
        <v>34781</v>
      </c>
      <c r="K19" s="128">
        <v>1411773.58</v>
      </c>
      <c r="L19" s="128">
        <f t="shared" si="1"/>
        <v>40.590367729507491</v>
      </c>
      <c r="M19" s="26" t="s">
        <v>430</v>
      </c>
      <c r="N19" s="25">
        <v>178226</v>
      </c>
      <c r="O19" s="128">
        <v>5422740</v>
      </c>
      <c r="P19" s="391">
        <f t="shared" si="0"/>
        <v>30.426200442135265</v>
      </c>
      <c r="Q19" s="391"/>
      <c r="R19" s="75"/>
      <c r="U19" s="522"/>
      <c r="V19" s="4"/>
      <c r="W19" s="569"/>
      <c r="X19" s="26"/>
    </row>
    <row r="20" spans="1:24" ht="13.5" customHeight="1">
      <c r="A20" s="26">
        <v>17</v>
      </c>
      <c r="B20" s="26" t="s">
        <v>425</v>
      </c>
      <c r="C20" s="294">
        <v>35.028774472235767</v>
      </c>
      <c r="D20" s="26">
        <v>70</v>
      </c>
      <c r="E20" s="26" t="s">
        <v>484</v>
      </c>
      <c r="F20" s="84">
        <v>21.636622089875473</v>
      </c>
      <c r="I20" s="26" t="s">
        <v>401</v>
      </c>
      <c r="J20" s="25">
        <v>60451</v>
      </c>
      <c r="K20" s="128">
        <v>1282387</v>
      </c>
      <c r="L20" s="128">
        <f t="shared" si="1"/>
        <v>21.213660650775008</v>
      </c>
      <c r="M20" s="26" t="s">
        <v>431</v>
      </c>
      <c r="N20" s="25">
        <v>186937</v>
      </c>
      <c r="O20" s="128">
        <v>3353390.57</v>
      </c>
      <c r="P20" s="391">
        <f t="shared" si="0"/>
        <v>17.938613383118376</v>
      </c>
      <c r="Q20" s="391"/>
      <c r="R20" s="74" t="s">
        <v>195</v>
      </c>
      <c r="S20" s="482">
        <v>1385950</v>
      </c>
      <c r="T20" s="482"/>
      <c r="U20" s="529"/>
      <c r="V20" s="4"/>
      <c r="W20" s="569"/>
      <c r="X20" s="26"/>
    </row>
    <row r="21" spans="1:24" ht="13.5" customHeight="1">
      <c r="A21" s="26">
        <v>18</v>
      </c>
      <c r="B21" s="26" t="s">
        <v>426</v>
      </c>
      <c r="C21" s="294">
        <v>34.972462783921195</v>
      </c>
      <c r="D21" s="26">
        <v>71</v>
      </c>
      <c r="E21" s="26" t="s">
        <v>406</v>
      </c>
      <c r="F21" s="651">
        <v>21.315089096234015</v>
      </c>
      <c r="I21" s="26" t="s">
        <v>108</v>
      </c>
      <c r="J21" s="25">
        <v>152584</v>
      </c>
      <c r="K21" s="128">
        <v>4030703.47</v>
      </c>
      <c r="L21" s="128">
        <f t="shared" si="1"/>
        <v>26.416291813034132</v>
      </c>
      <c r="M21" s="26" t="s">
        <v>432</v>
      </c>
      <c r="N21" s="25">
        <v>60974</v>
      </c>
      <c r="O21" s="128">
        <v>1374903.3</v>
      </c>
      <c r="P21" s="391">
        <f t="shared" si="0"/>
        <v>22.549009413848527</v>
      </c>
      <c r="Q21" s="391"/>
      <c r="R21" s="76" t="s">
        <v>352</v>
      </c>
      <c r="S21" s="177">
        <v>38085</v>
      </c>
      <c r="U21" s="522"/>
      <c r="V21" s="4"/>
      <c r="W21" s="569"/>
      <c r="X21" s="26"/>
    </row>
    <row r="22" spans="1:24" ht="13.5" customHeight="1">
      <c r="A22" s="26">
        <v>19</v>
      </c>
      <c r="B22" s="26" t="s">
        <v>317</v>
      </c>
      <c r="C22" s="294">
        <v>33.196330050933788</v>
      </c>
      <c r="D22" s="26">
        <v>72</v>
      </c>
      <c r="E22" s="26" t="s">
        <v>401</v>
      </c>
      <c r="F22" s="84">
        <v>21.213660650775008</v>
      </c>
      <c r="I22" s="26" t="s">
        <v>193</v>
      </c>
      <c r="J22" s="25">
        <v>81997</v>
      </c>
      <c r="K22" s="128">
        <v>1894710.88</v>
      </c>
      <c r="L22" s="128">
        <f t="shared" si="1"/>
        <v>23.107075624717975</v>
      </c>
      <c r="M22" s="26" t="s">
        <v>21</v>
      </c>
      <c r="N22" s="25">
        <v>75693</v>
      </c>
      <c r="O22" s="128">
        <v>1527047.77</v>
      </c>
      <c r="P22" s="391">
        <f t="shared" si="0"/>
        <v>20.174227075158864</v>
      </c>
      <c r="Q22" s="391"/>
      <c r="R22" s="76" t="s">
        <v>353</v>
      </c>
      <c r="S22" s="177" t="s">
        <v>634</v>
      </c>
      <c r="U22" s="522"/>
      <c r="V22" s="8"/>
      <c r="W22" s="569"/>
      <c r="X22" s="26"/>
    </row>
    <row r="23" spans="1:24" ht="13.5" customHeight="1">
      <c r="A23" s="26">
        <v>20</v>
      </c>
      <c r="B23" s="26" t="s">
        <v>288</v>
      </c>
      <c r="C23" s="294">
        <v>32.97716521986623</v>
      </c>
      <c r="D23" s="26">
        <v>73</v>
      </c>
      <c r="E23" s="26" t="s">
        <v>109</v>
      </c>
      <c r="F23" s="84">
        <v>21.171686714873491</v>
      </c>
      <c r="I23" s="26" t="s">
        <v>109</v>
      </c>
      <c r="J23" s="25">
        <v>146314</v>
      </c>
      <c r="K23" s="128">
        <v>3097714.17</v>
      </c>
      <c r="L23" s="128">
        <f t="shared" si="1"/>
        <v>21.171686714873491</v>
      </c>
      <c r="M23" s="26" t="s">
        <v>433</v>
      </c>
      <c r="N23" s="25">
        <v>55079</v>
      </c>
      <c r="O23" s="488">
        <v>1062776</v>
      </c>
      <c r="P23" s="391">
        <f t="shared" si="0"/>
        <v>19.295484667477623</v>
      </c>
      <c r="Q23" s="391"/>
      <c r="R23" s="76" t="s">
        <v>354</v>
      </c>
      <c r="S23" s="177">
        <v>1729</v>
      </c>
      <c r="U23" s="522"/>
      <c r="V23" s="4"/>
      <c r="W23" s="569"/>
      <c r="X23" s="26"/>
    </row>
    <row r="24" spans="1:24" ht="13.5" customHeight="1">
      <c r="A24" s="26">
        <v>21</v>
      </c>
      <c r="B24" s="26" t="s">
        <v>429</v>
      </c>
      <c r="C24" s="294">
        <v>31.834070494431938</v>
      </c>
      <c r="D24" s="26">
        <v>74</v>
      </c>
      <c r="E24" s="26" t="s">
        <v>176</v>
      </c>
      <c r="F24" s="84">
        <v>20.733487278967395</v>
      </c>
      <c r="I24" s="26" t="s">
        <v>311</v>
      </c>
      <c r="J24" s="25">
        <v>16198</v>
      </c>
      <c r="K24" s="128">
        <v>411072.3</v>
      </c>
      <c r="L24" s="128">
        <f t="shared" si="1"/>
        <v>25.377966415606863</v>
      </c>
      <c r="M24" s="26" t="s">
        <v>434</v>
      </c>
      <c r="N24" s="25">
        <v>139260</v>
      </c>
      <c r="O24" s="128">
        <v>3367105</v>
      </c>
      <c r="P24" s="391">
        <f t="shared" si="0"/>
        <v>24.178550911963235</v>
      </c>
      <c r="Q24" s="391"/>
      <c r="R24" s="649" t="s">
        <v>355</v>
      </c>
      <c r="S24" s="178" t="s">
        <v>634</v>
      </c>
      <c r="U24" s="524"/>
      <c r="V24" s="4"/>
      <c r="W24" s="569"/>
      <c r="X24" s="26"/>
    </row>
    <row r="25" spans="1:24" ht="13.5" customHeight="1">
      <c r="A25" s="26">
        <v>22</v>
      </c>
      <c r="B25" s="26" t="s">
        <v>554</v>
      </c>
      <c r="C25" s="294">
        <v>31.391031818379126</v>
      </c>
      <c r="D25" s="26">
        <v>75</v>
      </c>
      <c r="E25" s="26" t="s">
        <v>499</v>
      </c>
      <c r="F25" s="84">
        <v>20.387385446587334</v>
      </c>
      <c r="I25" s="26" t="s">
        <v>553</v>
      </c>
      <c r="J25" s="25">
        <v>94835</v>
      </c>
      <c r="K25" s="128">
        <v>2059197.53</v>
      </c>
      <c r="L25" s="128">
        <f t="shared" si="1"/>
        <v>21.713476353666895</v>
      </c>
      <c r="M25" s="26" t="s">
        <v>318</v>
      </c>
      <c r="N25" s="25">
        <v>205296</v>
      </c>
      <c r="O25" s="488">
        <v>4866000</v>
      </c>
      <c r="P25" s="391">
        <f t="shared" si="0"/>
        <v>23.702361468318916</v>
      </c>
      <c r="Q25" s="391"/>
      <c r="R25" s="76" t="s">
        <v>356</v>
      </c>
      <c r="S25" s="177" t="s">
        <v>634</v>
      </c>
      <c r="U25" s="522"/>
      <c r="V25" s="4"/>
      <c r="W25" s="569"/>
      <c r="X25" s="26"/>
    </row>
    <row r="26" spans="1:24" ht="13.5" customHeight="1">
      <c r="A26" s="26">
        <v>23</v>
      </c>
      <c r="B26" s="26" t="s">
        <v>179</v>
      </c>
      <c r="C26" s="294">
        <v>30.470151055792073</v>
      </c>
      <c r="D26" s="26">
        <v>76</v>
      </c>
      <c r="E26" s="26" t="s">
        <v>21</v>
      </c>
      <c r="F26" s="294">
        <v>20.174227075158864</v>
      </c>
      <c r="I26" s="26" t="s">
        <v>194</v>
      </c>
      <c r="J26" s="25">
        <v>82983</v>
      </c>
      <c r="K26" s="177">
        <v>1425764</v>
      </c>
      <c r="L26" s="128">
        <f t="shared" si="1"/>
        <v>17.181398599713194</v>
      </c>
      <c r="M26" s="26" t="s">
        <v>319</v>
      </c>
      <c r="N26" s="25">
        <v>32191</v>
      </c>
      <c r="O26" s="128">
        <v>629752.56000000006</v>
      </c>
      <c r="P26" s="391">
        <f t="shared" si="0"/>
        <v>19.563000838743751</v>
      </c>
      <c r="Q26" s="391"/>
      <c r="R26" s="481" t="s">
        <v>375</v>
      </c>
      <c r="S26" s="124">
        <f>SUM(S20:S25)</f>
        <v>1425764</v>
      </c>
      <c r="T26" s="124"/>
      <c r="U26" s="523"/>
      <c r="V26" s="8"/>
      <c r="W26" s="569"/>
      <c r="X26" s="26"/>
    </row>
    <row r="27" spans="1:24" ht="13.5" customHeight="1">
      <c r="A27" s="26">
        <v>24</v>
      </c>
      <c r="B27" s="26" t="s">
        <v>430</v>
      </c>
      <c r="C27" s="294">
        <v>30.426200442135265</v>
      </c>
      <c r="D27" s="26">
        <v>77</v>
      </c>
      <c r="E27" s="26" t="s">
        <v>302</v>
      </c>
      <c r="F27" s="294">
        <v>20.06453960438801</v>
      </c>
      <c r="I27" s="26" t="s">
        <v>110</v>
      </c>
      <c r="J27" s="25">
        <v>53270</v>
      </c>
      <c r="K27" s="128">
        <v>888732.98</v>
      </c>
      <c r="L27" s="128">
        <f t="shared" si="1"/>
        <v>16.683555096677303</v>
      </c>
      <c r="M27" s="26" t="s">
        <v>320</v>
      </c>
      <c r="N27" s="25">
        <v>103400</v>
      </c>
      <c r="O27" s="128">
        <v>2714323.5599999996</v>
      </c>
      <c r="P27" s="391">
        <f t="shared" si="0"/>
        <v>26.25071141199226</v>
      </c>
      <c r="Q27" s="391"/>
      <c r="R27" s="75"/>
      <c r="U27" s="522"/>
      <c r="V27" s="4"/>
      <c r="W27" s="569"/>
      <c r="X27" s="26"/>
    </row>
    <row r="28" spans="1:24" ht="13.5" customHeight="1">
      <c r="A28" s="26">
        <v>25</v>
      </c>
      <c r="B28" s="26" t="s">
        <v>177</v>
      </c>
      <c r="C28" s="294">
        <v>29.961785815804433</v>
      </c>
      <c r="D28" s="26">
        <v>78</v>
      </c>
      <c r="E28" s="26" t="s">
        <v>435</v>
      </c>
      <c r="F28" s="294">
        <v>19.606731146380429</v>
      </c>
      <c r="I28" s="26" t="s">
        <v>547</v>
      </c>
      <c r="J28" s="25">
        <v>64060</v>
      </c>
      <c r="K28" s="128">
        <v>1248212.5599999998</v>
      </c>
      <c r="L28" s="128">
        <f t="shared" si="1"/>
        <v>19.485054011863873</v>
      </c>
      <c r="M28" s="26" t="s">
        <v>435</v>
      </c>
      <c r="N28" s="25">
        <v>104529</v>
      </c>
      <c r="O28" s="128">
        <v>2049472</v>
      </c>
      <c r="P28" s="391">
        <f t="shared" si="0"/>
        <v>19.606731146380429</v>
      </c>
      <c r="Q28" s="391"/>
      <c r="R28" s="74" t="s">
        <v>117</v>
      </c>
      <c r="S28" s="482">
        <v>386238.43</v>
      </c>
      <c r="T28" s="482"/>
      <c r="U28" s="522"/>
      <c r="V28" s="4"/>
      <c r="W28" s="569"/>
      <c r="X28" s="26"/>
    </row>
    <row r="29" spans="1:24" ht="13.5" customHeight="1">
      <c r="A29" s="26">
        <v>26</v>
      </c>
      <c r="B29" s="26" t="s">
        <v>391</v>
      </c>
      <c r="C29" s="84">
        <v>29.82478417759101</v>
      </c>
      <c r="D29" s="26">
        <v>79</v>
      </c>
      <c r="E29" s="26" t="s">
        <v>319</v>
      </c>
      <c r="F29" s="294">
        <v>19.563000838743751</v>
      </c>
      <c r="I29" s="26" t="s">
        <v>471</v>
      </c>
      <c r="J29" s="25">
        <v>4946</v>
      </c>
      <c r="K29" s="128">
        <v>188295</v>
      </c>
      <c r="L29" s="128">
        <f t="shared" si="1"/>
        <v>38.070157703194504</v>
      </c>
      <c r="M29" s="26" t="s">
        <v>436</v>
      </c>
      <c r="N29" s="25">
        <v>124505</v>
      </c>
      <c r="O29" s="177">
        <v>3388640.72</v>
      </c>
      <c r="P29" s="391">
        <f t="shared" si="0"/>
        <v>27.216904702622386</v>
      </c>
      <c r="Q29" s="391"/>
      <c r="R29" s="76" t="s">
        <v>160</v>
      </c>
      <c r="S29" s="177">
        <v>577565.18999999994</v>
      </c>
      <c r="U29" s="522"/>
      <c r="V29" s="8"/>
      <c r="W29" s="569"/>
      <c r="X29" s="26"/>
    </row>
    <row r="30" spans="1:24" ht="13.5" customHeight="1">
      <c r="A30" s="26">
        <v>27</v>
      </c>
      <c r="B30" s="26" t="s">
        <v>188</v>
      </c>
      <c r="C30" s="84">
        <v>29.263506442334215</v>
      </c>
      <c r="D30" s="26">
        <v>80</v>
      </c>
      <c r="E30" s="26" t="s">
        <v>547</v>
      </c>
      <c r="F30" s="84">
        <v>19.485054011863873</v>
      </c>
      <c r="I30" s="26" t="s">
        <v>472</v>
      </c>
      <c r="J30" s="25">
        <v>70916</v>
      </c>
      <c r="K30" s="128">
        <v>1326722.51</v>
      </c>
      <c r="L30" s="128">
        <f t="shared" si="1"/>
        <v>18.708366377122228</v>
      </c>
      <c r="M30" s="26" t="s">
        <v>437</v>
      </c>
      <c r="N30" s="25">
        <v>66597</v>
      </c>
      <c r="O30" s="128">
        <v>1209028.33</v>
      </c>
      <c r="P30" s="391">
        <f t="shared" si="0"/>
        <v>18.154396294127363</v>
      </c>
      <c r="Q30" s="391"/>
      <c r="R30" s="76" t="s">
        <v>357</v>
      </c>
      <c r="S30" s="177">
        <v>284408.94</v>
      </c>
      <c r="U30" s="522"/>
      <c r="V30" s="8"/>
      <c r="W30" s="569"/>
      <c r="X30" s="26"/>
    </row>
    <row r="31" spans="1:24" ht="13.5" customHeight="1">
      <c r="A31" s="26">
        <v>28</v>
      </c>
      <c r="B31" s="26" t="s">
        <v>446</v>
      </c>
      <c r="C31" s="294">
        <v>29.125342716591938</v>
      </c>
      <c r="D31" s="26">
        <v>81</v>
      </c>
      <c r="E31" s="26" t="s">
        <v>433</v>
      </c>
      <c r="F31" s="294">
        <v>19.295484667477623</v>
      </c>
      <c r="I31" s="26" t="s">
        <v>484</v>
      </c>
      <c r="J31" s="25">
        <v>36940</v>
      </c>
      <c r="K31" s="128">
        <v>799256.82</v>
      </c>
      <c r="L31" s="128">
        <f t="shared" si="1"/>
        <v>21.636622089875473</v>
      </c>
      <c r="M31" s="26" t="s">
        <v>284</v>
      </c>
      <c r="N31" s="25">
        <v>96717</v>
      </c>
      <c r="O31" s="128">
        <v>1665358</v>
      </c>
      <c r="P31" s="391">
        <f t="shared" si="0"/>
        <v>17.218875688865452</v>
      </c>
      <c r="Q31" s="391"/>
      <c r="R31" s="481" t="s">
        <v>375</v>
      </c>
      <c r="S31" s="124">
        <f>SUM(S28:S30)</f>
        <v>1248212.5599999998</v>
      </c>
      <c r="U31" s="522"/>
      <c r="V31" s="8"/>
      <c r="W31" s="569"/>
      <c r="X31" s="26"/>
    </row>
    <row r="32" spans="1:24" ht="13.5" customHeight="1">
      <c r="A32" s="26">
        <v>29</v>
      </c>
      <c r="B32" s="26" t="s">
        <v>424</v>
      </c>
      <c r="C32" s="294">
        <v>28.432079612003299</v>
      </c>
      <c r="D32" s="26">
        <v>82</v>
      </c>
      <c r="E32" s="26" t="s">
        <v>314</v>
      </c>
      <c r="F32" s="84">
        <v>19.205509046718877</v>
      </c>
      <c r="I32" s="26" t="s">
        <v>406</v>
      </c>
      <c r="J32" s="25">
        <v>198381</v>
      </c>
      <c r="K32" s="128">
        <v>4228508.6900000004</v>
      </c>
      <c r="L32" s="128">
        <f t="shared" si="1"/>
        <v>21.315089096234015</v>
      </c>
      <c r="M32" s="26" t="s">
        <v>285</v>
      </c>
      <c r="N32" s="25">
        <v>23705</v>
      </c>
      <c r="O32" s="128">
        <v>836748.08</v>
      </c>
      <c r="P32" s="391">
        <f t="shared" si="0"/>
        <v>35.298379244885041</v>
      </c>
      <c r="Q32" s="391"/>
      <c r="R32" s="75"/>
      <c r="T32" s="124"/>
      <c r="U32" s="523"/>
      <c r="V32" s="8"/>
      <c r="W32" s="569"/>
      <c r="X32" s="26"/>
    </row>
    <row r="33" spans="1:24" ht="13.5" customHeight="1">
      <c r="A33" s="26">
        <v>30</v>
      </c>
      <c r="B33" s="26" t="s">
        <v>548</v>
      </c>
      <c r="C33" s="294">
        <v>28.023828613578782</v>
      </c>
      <c r="D33" s="26">
        <v>83</v>
      </c>
      <c r="E33" s="26" t="s">
        <v>525</v>
      </c>
      <c r="F33" s="84">
        <v>19.197858729330239</v>
      </c>
      <c r="I33" s="26" t="s">
        <v>152</v>
      </c>
      <c r="J33" s="25">
        <v>8931</v>
      </c>
      <c r="K33" s="128">
        <v>317246.45</v>
      </c>
      <c r="L33" s="128">
        <f t="shared" si="1"/>
        <v>35.521940432202442</v>
      </c>
      <c r="M33" s="26" t="s">
        <v>172</v>
      </c>
      <c r="N33" s="25">
        <v>18799</v>
      </c>
      <c r="O33" s="128">
        <v>263628.77</v>
      </c>
      <c r="P33" s="391">
        <f t="shared" si="0"/>
        <v>14.023552848555775</v>
      </c>
      <c r="Q33" s="391"/>
      <c r="R33" s="74" t="s">
        <v>358</v>
      </c>
      <c r="S33" s="482">
        <v>1725487</v>
      </c>
      <c r="U33" s="522"/>
      <c r="V33" s="4"/>
      <c r="W33" s="569"/>
      <c r="X33" s="26"/>
    </row>
    <row r="34" spans="1:24" ht="13.5" customHeight="1">
      <c r="A34" s="26">
        <v>31</v>
      </c>
      <c r="B34" s="26" t="s">
        <v>436</v>
      </c>
      <c r="C34" s="294">
        <v>27.216904702622386</v>
      </c>
      <c r="D34" s="26">
        <v>84</v>
      </c>
      <c r="E34" s="26" t="s">
        <v>409</v>
      </c>
      <c r="F34" s="84">
        <v>19.057744258224705</v>
      </c>
      <c r="I34" s="26" t="s">
        <v>407</v>
      </c>
      <c r="J34" s="25">
        <v>168807</v>
      </c>
      <c r="K34" s="128">
        <v>3901905</v>
      </c>
      <c r="L34" s="128">
        <f t="shared" si="1"/>
        <v>23.114592404343423</v>
      </c>
      <c r="M34" s="26" t="s">
        <v>438</v>
      </c>
      <c r="N34" s="25">
        <v>37547</v>
      </c>
      <c r="O34" s="128">
        <v>1003210.68</v>
      </c>
      <c r="P34" s="391">
        <f t="shared" si="0"/>
        <v>26.718797240791542</v>
      </c>
      <c r="Q34" s="391"/>
      <c r="R34" s="76" t="s">
        <v>359</v>
      </c>
      <c r="S34" s="177" t="s">
        <v>634</v>
      </c>
      <c r="T34" s="551"/>
      <c r="U34" s="529"/>
      <c r="V34" s="8"/>
      <c r="W34" s="569"/>
      <c r="X34" s="26"/>
    </row>
    <row r="35" spans="1:24" ht="13.5" customHeight="1">
      <c r="A35" s="26">
        <v>32</v>
      </c>
      <c r="B35" s="26" t="s">
        <v>496</v>
      </c>
      <c r="C35" s="84">
        <v>27.120918355113293</v>
      </c>
      <c r="D35" s="26">
        <v>85</v>
      </c>
      <c r="E35" s="26" t="s">
        <v>472</v>
      </c>
      <c r="F35" s="84">
        <v>18.708366377122228</v>
      </c>
      <c r="I35" s="26" t="s">
        <v>32</v>
      </c>
      <c r="J35" s="25">
        <v>28628</v>
      </c>
      <c r="K35" s="128">
        <v>660887</v>
      </c>
      <c r="L35" s="128">
        <f t="shared" si="1"/>
        <v>23.085336034651391</v>
      </c>
      <c r="M35" s="26" t="s">
        <v>439</v>
      </c>
      <c r="N35" s="25">
        <v>220534</v>
      </c>
      <c r="O35" s="128">
        <v>5028246.09</v>
      </c>
      <c r="P35" s="391">
        <f t="shared" si="0"/>
        <v>22.800321447033109</v>
      </c>
      <c r="Q35" s="391"/>
      <c r="R35" s="76" t="s">
        <v>360</v>
      </c>
      <c r="S35" s="177" t="s">
        <v>634</v>
      </c>
      <c r="U35" s="524"/>
      <c r="V35" s="8"/>
      <c r="W35" s="569"/>
      <c r="X35" s="26"/>
    </row>
    <row r="36" spans="1:24" ht="13.5" customHeight="1">
      <c r="A36" s="26">
        <v>33</v>
      </c>
      <c r="B36" s="26" t="s">
        <v>438</v>
      </c>
      <c r="C36" s="294">
        <v>26.718797240791542</v>
      </c>
      <c r="D36" s="26">
        <v>86</v>
      </c>
      <c r="E36" s="26" t="s">
        <v>316</v>
      </c>
      <c r="F36" s="294">
        <v>18.337044351874543</v>
      </c>
      <c r="I36" s="26" t="s">
        <v>488</v>
      </c>
      <c r="J36" s="25">
        <v>35777</v>
      </c>
      <c r="K36" s="128">
        <v>827954.63</v>
      </c>
      <c r="L36" s="128">
        <f t="shared" si="1"/>
        <v>23.142092126226348</v>
      </c>
      <c r="M36" s="26" t="s">
        <v>179</v>
      </c>
      <c r="N36" s="25">
        <v>187679</v>
      </c>
      <c r="O36" s="128">
        <v>5718607.4800000004</v>
      </c>
      <c r="P36" s="391">
        <f t="shared" si="0"/>
        <v>30.470151055792073</v>
      </c>
      <c r="Q36" s="391"/>
      <c r="R36" s="76" t="s">
        <v>161</v>
      </c>
      <c r="S36" s="177" t="s">
        <v>634</v>
      </c>
      <c r="U36" s="522"/>
      <c r="V36" s="4"/>
      <c r="W36" s="569"/>
      <c r="X36" s="26"/>
    </row>
    <row r="37" spans="1:24" ht="13.5" customHeight="1">
      <c r="A37" s="26">
        <v>34</v>
      </c>
      <c r="B37" s="26" t="s">
        <v>108</v>
      </c>
      <c r="C37" s="84">
        <v>26.416291813034132</v>
      </c>
      <c r="D37" s="26">
        <v>87</v>
      </c>
      <c r="E37" s="26" t="s">
        <v>437</v>
      </c>
      <c r="F37" s="294">
        <v>18.154396294127363</v>
      </c>
      <c r="I37" s="26" t="s">
        <v>489</v>
      </c>
      <c r="J37" s="25">
        <v>48188</v>
      </c>
      <c r="K37" s="128">
        <v>1252144.83</v>
      </c>
      <c r="L37" s="128">
        <f t="shared" si="1"/>
        <v>25.984577695691875</v>
      </c>
      <c r="M37" s="26" t="s">
        <v>288</v>
      </c>
      <c r="N37" s="25">
        <v>7027</v>
      </c>
      <c r="O37" s="128">
        <v>231730.54</v>
      </c>
      <c r="P37" s="391">
        <f t="shared" si="0"/>
        <v>32.97716521986623</v>
      </c>
      <c r="Q37" s="391"/>
      <c r="R37" s="76" t="s">
        <v>361</v>
      </c>
      <c r="S37" s="177" t="s">
        <v>634</v>
      </c>
      <c r="U37" s="522"/>
      <c r="V37" s="4"/>
      <c r="W37" s="569"/>
      <c r="X37" s="26"/>
    </row>
    <row r="38" spans="1:24" ht="13.5" customHeight="1">
      <c r="A38" s="26">
        <v>35</v>
      </c>
      <c r="B38" s="26" t="s">
        <v>320</v>
      </c>
      <c r="C38" s="294">
        <v>26.25071141199226</v>
      </c>
      <c r="D38" s="26">
        <v>88</v>
      </c>
      <c r="E38" s="26" t="s">
        <v>431</v>
      </c>
      <c r="F38" s="294">
        <v>17.938613383118376</v>
      </c>
      <c r="I38" s="26" t="s">
        <v>314</v>
      </c>
      <c r="J38" s="25">
        <v>3703</v>
      </c>
      <c r="K38" s="128">
        <v>71118</v>
      </c>
      <c r="L38" s="128">
        <f t="shared" si="1"/>
        <v>19.205509046718877</v>
      </c>
      <c r="M38" s="26" t="s">
        <v>548</v>
      </c>
      <c r="N38" s="25">
        <v>31181</v>
      </c>
      <c r="O38" s="128">
        <v>873811</v>
      </c>
      <c r="P38" s="391">
        <f t="shared" si="0"/>
        <v>28.023828613578782</v>
      </c>
      <c r="Q38" s="391"/>
      <c r="R38" s="74" t="s">
        <v>375</v>
      </c>
      <c r="S38" s="124">
        <f>SUM(S33:S37)</f>
        <v>1725487</v>
      </c>
      <c r="U38" s="522"/>
      <c r="V38" s="4"/>
      <c r="W38" s="569"/>
      <c r="X38" s="26"/>
    </row>
    <row r="39" spans="1:24" ht="13.5" customHeight="1">
      <c r="A39" s="26">
        <v>36</v>
      </c>
      <c r="B39" s="26" t="s">
        <v>454</v>
      </c>
      <c r="C39" s="84">
        <v>25.994721853104615</v>
      </c>
      <c r="D39" s="26">
        <v>89</v>
      </c>
      <c r="E39" s="26" t="s">
        <v>514</v>
      </c>
      <c r="F39" s="294">
        <v>17.436360145901325</v>
      </c>
      <c r="I39" s="26" t="s">
        <v>492</v>
      </c>
      <c r="J39" s="25">
        <v>12588</v>
      </c>
      <c r="K39" s="128">
        <v>192405.33</v>
      </c>
      <c r="L39" s="128">
        <f t="shared" si="1"/>
        <v>15.284821258341276</v>
      </c>
      <c r="M39" s="26" t="s">
        <v>149</v>
      </c>
      <c r="N39" s="25">
        <v>7499</v>
      </c>
      <c r="O39" s="177">
        <v>178193.5</v>
      </c>
      <c r="P39" s="391">
        <f t="shared" si="0"/>
        <v>23.762301640218695</v>
      </c>
      <c r="Q39" s="391"/>
      <c r="R39" s="75"/>
      <c r="T39" s="124"/>
      <c r="U39" s="523"/>
      <c r="V39" s="4"/>
      <c r="W39" s="569"/>
      <c r="X39" s="26"/>
    </row>
    <row r="40" spans="1:24" ht="13.5" customHeight="1">
      <c r="A40" s="26">
        <v>37</v>
      </c>
      <c r="B40" s="26" t="s">
        <v>489</v>
      </c>
      <c r="C40" s="84">
        <v>25.984577695691875</v>
      </c>
      <c r="D40" s="26">
        <v>90</v>
      </c>
      <c r="E40" s="26" t="s">
        <v>284</v>
      </c>
      <c r="F40" s="294">
        <v>17.218875688865452</v>
      </c>
      <c r="I40" s="26" t="s">
        <v>493</v>
      </c>
      <c r="J40" s="25">
        <v>4573</v>
      </c>
      <c r="K40" s="128">
        <v>77239.78</v>
      </c>
      <c r="L40" s="128">
        <f t="shared" si="1"/>
        <v>16.890395801443255</v>
      </c>
      <c r="M40" s="26" t="s">
        <v>675</v>
      </c>
      <c r="N40" s="25">
        <v>26099</v>
      </c>
      <c r="O40" s="488">
        <v>1073173.67</v>
      </c>
      <c r="P40" s="391">
        <f t="shared" si="0"/>
        <v>41.119340587761982</v>
      </c>
      <c r="Q40" s="391"/>
      <c r="R40" s="74" t="s">
        <v>362</v>
      </c>
      <c r="S40" s="482">
        <v>245264</v>
      </c>
      <c r="U40" s="525"/>
      <c r="V40" s="4"/>
      <c r="W40" s="569"/>
      <c r="X40" s="26"/>
    </row>
    <row r="41" spans="1:24" ht="13.5" customHeight="1">
      <c r="A41" s="26">
        <v>38</v>
      </c>
      <c r="B41" s="26" t="s">
        <v>322</v>
      </c>
      <c r="C41" s="294">
        <v>25.971856829802778</v>
      </c>
      <c r="D41" s="26">
        <v>91</v>
      </c>
      <c r="E41" s="26" t="s">
        <v>194</v>
      </c>
      <c r="F41" s="84">
        <v>17.181398599713194</v>
      </c>
      <c r="I41" s="26" t="s">
        <v>409</v>
      </c>
      <c r="J41" s="25">
        <v>64440</v>
      </c>
      <c r="K41" s="128">
        <v>1228081.04</v>
      </c>
      <c r="L41" s="128">
        <f t="shared" si="1"/>
        <v>19.057744258224705</v>
      </c>
      <c r="M41" s="26" t="s">
        <v>295</v>
      </c>
      <c r="N41" s="25">
        <v>4038</v>
      </c>
      <c r="O41" s="128">
        <v>61585.85</v>
      </c>
      <c r="P41" s="391">
        <f t="shared" si="0"/>
        <v>15.251572560673601</v>
      </c>
      <c r="Q41" s="391"/>
      <c r="R41" s="76" t="s">
        <v>363</v>
      </c>
      <c r="S41" s="177">
        <v>104165</v>
      </c>
      <c r="T41" s="482"/>
      <c r="U41" s="522"/>
      <c r="V41" s="4"/>
      <c r="W41" s="569"/>
      <c r="X41" s="26"/>
    </row>
    <row r="42" spans="1:24" ht="13.5" customHeight="1">
      <c r="A42" s="26">
        <v>39</v>
      </c>
      <c r="B42" s="26" t="s">
        <v>315</v>
      </c>
      <c r="C42" s="294">
        <v>25.930405902949971</v>
      </c>
      <c r="D42" s="26">
        <v>92</v>
      </c>
      <c r="E42" s="26" t="s">
        <v>493</v>
      </c>
      <c r="F42" s="84">
        <v>16.890395801443255</v>
      </c>
      <c r="I42" s="26" t="s">
        <v>525</v>
      </c>
      <c r="J42" s="25">
        <v>180094</v>
      </c>
      <c r="K42" s="128">
        <v>3457419.17</v>
      </c>
      <c r="L42" s="128">
        <f t="shared" si="1"/>
        <v>19.197858729330239</v>
      </c>
      <c r="M42" s="26" t="s">
        <v>442</v>
      </c>
      <c r="N42" s="25">
        <v>149378</v>
      </c>
      <c r="O42" s="128">
        <v>3655309.2</v>
      </c>
      <c r="P42" s="391">
        <f t="shared" si="0"/>
        <v>24.470197753350561</v>
      </c>
      <c r="Q42" s="391"/>
      <c r="R42" s="76" t="s">
        <v>364</v>
      </c>
      <c r="S42" s="177">
        <v>24738.39</v>
      </c>
      <c r="U42" s="429"/>
      <c r="V42" s="4"/>
      <c r="W42" s="569"/>
      <c r="X42" s="26"/>
    </row>
    <row r="43" spans="1:24" ht="13.5" customHeight="1">
      <c r="A43" s="26">
        <v>40</v>
      </c>
      <c r="B43" s="26" t="s">
        <v>202</v>
      </c>
      <c r="C43" s="84">
        <v>25.822254447523111</v>
      </c>
      <c r="D43" s="26">
        <v>93</v>
      </c>
      <c r="E43" s="26" t="s">
        <v>110</v>
      </c>
      <c r="F43" s="84">
        <v>16.683555096677303</v>
      </c>
      <c r="I43" s="26" t="s">
        <v>411</v>
      </c>
      <c r="J43" s="25">
        <v>105772</v>
      </c>
      <c r="K43" s="128">
        <v>2306193</v>
      </c>
      <c r="L43" s="128">
        <f t="shared" si="1"/>
        <v>21.803435691865523</v>
      </c>
      <c r="M43" s="26" t="s">
        <v>443</v>
      </c>
      <c r="N43" s="25">
        <v>69264</v>
      </c>
      <c r="O43" s="128">
        <v>2890906</v>
      </c>
      <c r="P43" s="391">
        <f t="shared" si="0"/>
        <v>41.73749711249711</v>
      </c>
      <c r="Q43" s="391"/>
      <c r="R43" s="649" t="s">
        <v>365</v>
      </c>
      <c r="S43" s="178" t="s">
        <v>634</v>
      </c>
      <c r="U43" s="522"/>
      <c r="V43" s="4"/>
      <c r="W43" s="569"/>
      <c r="X43" s="26"/>
    </row>
    <row r="44" spans="1:24" ht="13.5" customHeight="1">
      <c r="A44" s="26">
        <v>41</v>
      </c>
      <c r="B44" s="26" t="s">
        <v>311</v>
      </c>
      <c r="C44" s="84">
        <v>25.377966415606863</v>
      </c>
      <c r="D44" s="26">
        <v>94</v>
      </c>
      <c r="E44" s="26" t="s">
        <v>448</v>
      </c>
      <c r="F44" s="294">
        <v>16.103478647114109</v>
      </c>
      <c r="I44" s="26" t="s">
        <v>412</v>
      </c>
      <c r="J44" s="25">
        <v>165091</v>
      </c>
      <c r="K44" s="128">
        <v>3960384</v>
      </c>
      <c r="L44" s="128">
        <f t="shared" si="1"/>
        <v>23.989096922303457</v>
      </c>
      <c r="M44" s="26" t="s">
        <v>301</v>
      </c>
      <c r="N44" s="25">
        <v>6767</v>
      </c>
      <c r="O44" s="128">
        <v>268346.02</v>
      </c>
      <c r="P44" s="391">
        <f t="shared" si="0"/>
        <v>39.655093837741987</v>
      </c>
      <c r="Q44" s="391"/>
      <c r="R44" s="28" t="s">
        <v>375</v>
      </c>
      <c r="S44" s="124">
        <f>SUM(S40:S43)</f>
        <v>374167.39</v>
      </c>
      <c r="U44" s="522"/>
      <c r="V44" s="4"/>
      <c r="W44" s="569"/>
      <c r="X44" s="26"/>
    </row>
    <row r="45" spans="1:24" ht="13.5" customHeight="1">
      <c r="A45" s="26">
        <v>42</v>
      </c>
      <c r="B45" s="26" t="s">
        <v>201</v>
      </c>
      <c r="C45" s="84">
        <v>25.297775652188832</v>
      </c>
      <c r="D45" s="26">
        <v>95</v>
      </c>
      <c r="E45" s="26" t="s">
        <v>203</v>
      </c>
      <c r="F45" s="84">
        <v>15.830304652444305</v>
      </c>
      <c r="I45" s="26" t="s">
        <v>414</v>
      </c>
      <c r="J45" s="25">
        <v>83386</v>
      </c>
      <c r="K45" s="128">
        <v>3222239.57</v>
      </c>
      <c r="L45" s="128">
        <f t="shared" si="1"/>
        <v>38.642452809824192</v>
      </c>
      <c r="M45" s="26" t="s">
        <v>322</v>
      </c>
      <c r="N45" s="25">
        <v>41070</v>
      </c>
      <c r="O45" s="128">
        <v>1066664.1600000001</v>
      </c>
      <c r="P45" s="391">
        <f t="shared" si="0"/>
        <v>25.971856829802778</v>
      </c>
      <c r="Q45" s="391"/>
      <c r="R45" s="22"/>
      <c r="T45" s="124"/>
      <c r="U45" s="523"/>
      <c r="V45" s="4"/>
      <c r="W45" s="569"/>
      <c r="X45" s="26"/>
    </row>
    <row r="46" spans="1:24" ht="13.5" customHeight="1">
      <c r="A46" s="26">
        <v>43</v>
      </c>
      <c r="B46" s="26" t="s">
        <v>416</v>
      </c>
      <c r="C46" s="84">
        <v>24.995202226167059</v>
      </c>
      <c r="D46" s="26">
        <v>96</v>
      </c>
      <c r="E46" s="26" t="s">
        <v>452</v>
      </c>
      <c r="F46" s="84">
        <v>15.752255319148938</v>
      </c>
      <c r="I46" s="26" t="s">
        <v>496</v>
      </c>
      <c r="J46" s="25">
        <v>16682</v>
      </c>
      <c r="K46" s="128">
        <v>452431.16</v>
      </c>
      <c r="L46" s="128">
        <f t="shared" si="1"/>
        <v>27.120918355113293</v>
      </c>
      <c r="M46" s="26" t="s">
        <v>444</v>
      </c>
      <c r="N46" s="25">
        <v>72400</v>
      </c>
      <c r="O46" s="128">
        <v>3102510.02</v>
      </c>
      <c r="P46" s="391">
        <f t="shared" si="0"/>
        <v>42.85234834254144</v>
      </c>
      <c r="Q46" s="391"/>
      <c r="R46" s="515" t="s">
        <v>366</v>
      </c>
      <c r="S46" s="551" t="s">
        <v>677</v>
      </c>
      <c r="U46" s="522"/>
      <c r="V46" s="4"/>
      <c r="W46" s="569"/>
      <c r="X46" s="26"/>
    </row>
    <row r="47" spans="1:24" ht="13.5" customHeight="1">
      <c r="A47" s="26">
        <v>44</v>
      </c>
      <c r="B47" s="26" t="s">
        <v>392</v>
      </c>
      <c r="C47" s="84">
        <v>24.835991198140732</v>
      </c>
      <c r="D47" s="26">
        <v>97</v>
      </c>
      <c r="E47" s="26" t="s">
        <v>492</v>
      </c>
      <c r="F47" s="84">
        <v>15.284821258341276</v>
      </c>
      <c r="I47" s="26" t="s">
        <v>499</v>
      </c>
      <c r="J47" s="25">
        <v>29244</v>
      </c>
      <c r="K47" s="128">
        <v>596208.69999999995</v>
      </c>
      <c r="L47" s="128">
        <f t="shared" si="1"/>
        <v>20.387385446587334</v>
      </c>
      <c r="M47" s="26" t="s">
        <v>302</v>
      </c>
      <c r="N47" s="25">
        <v>46308</v>
      </c>
      <c r="O47" s="128">
        <v>929148.7</v>
      </c>
      <c r="P47" s="391">
        <f t="shared" si="0"/>
        <v>20.06453960438801</v>
      </c>
      <c r="Q47" s="391"/>
      <c r="R47" s="69" t="s">
        <v>205</v>
      </c>
      <c r="S47" s="177">
        <v>4390532</v>
      </c>
      <c r="T47" s="551"/>
      <c r="U47" s="522"/>
      <c r="V47" s="4"/>
      <c r="W47" s="569"/>
      <c r="X47" s="26"/>
    </row>
    <row r="48" spans="1:24" ht="13.5" customHeight="1">
      <c r="A48" s="26">
        <v>45</v>
      </c>
      <c r="B48" s="26" t="s">
        <v>107</v>
      </c>
      <c r="C48" s="84">
        <v>24.54</v>
      </c>
      <c r="D48" s="26">
        <v>98</v>
      </c>
      <c r="E48" s="26" t="s">
        <v>295</v>
      </c>
      <c r="F48" s="294">
        <v>15.251572560673601</v>
      </c>
      <c r="I48" s="26" t="s">
        <v>416</v>
      </c>
      <c r="J48" s="25">
        <v>20843</v>
      </c>
      <c r="K48" s="128">
        <v>520975</v>
      </c>
      <c r="L48" s="128">
        <f t="shared" si="1"/>
        <v>24.995202226167059</v>
      </c>
      <c r="M48" s="26" t="s">
        <v>445</v>
      </c>
      <c r="N48" s="25">
        <v>45093</v>
      </c>
      <c r="O48" s="128">
        <v>681766.9</v>
      </c>
      <c r="P48" s="391">
        <f t="shared" si="0"/>
        <v>15.119129354888786</v>
      </c>
      <c r="Q48" s="391"/>
      <c r="R48" s="69" t="s">
        <v>206</v>
      </c>
      <c r="S48" s="177">
        <v>58334</v>
      </c>
      <c r="U48" s="522"/>
      <c r="V48" s="4"/>
      <c r="W48" s="569"/>
      <c r="X48" s="26"/>
    </row>
    <row r="49" spans="1:24" ht="13.5" customHeight="1">
      <c r="A49" s="26">
        <v>46</v>
      </c>
      <c r="B49" s="26" t="s">
        <v>442</v>
      </c>
      <c r="C49" s="294">
        <v>24.470197753350561</v>
      </c>
      <c r="D49" s="26">
        <v>99</v>
      </c>
      <c r="E49" s="26" t="s">
        <v>577</v>
      </c>
      <c r="F49" s="294">
        <v>15.194961780807766</v>
      </c>
      <c r="I49" s="26" t="s">
        <v>417</v>
      </c>
      <c r="J49" s="25">
        <v>59774</v>
      </c>
      <c r="K49" s="128">
        <v>2260728.61</v>
      </c>
      <c r="L49" s="128">
        <f t="shared" si="1"/>
        <v>37.821270284739185</v>
      </c>
      <c r="M49" s="26" t="s">
        <v>446</v>
      </c>
      <c r="N49" s="25">
        <v>202062</v>
      </c>
      <c r="O49" s="128">
        <v>5885125</v>
      </c>
      <c r="P49" s="391">
        <f t="shared" si="0"/>
        <v>29.125342716591938</v>
      </c>
      <c r="Q49" s="391"/>
      <c r="R49" s="69" t="s">
        <v>207</v>
      </c>
      <c r="S49" s="177">
        <v>68927.08</v>
      </c>
      <c r="U49" s="522"/>
      <c r="V49" s="8"/>
      <c r="W49" s="569"/>
      <c r="X49" s="26"/>
    </row>
    <row r="50" spans="1:24" ht="13.5" customHeight="1">
      <c r="A50" s="26">
        <v>47</v>
      </c>
      <c r="B50" s="26" t="s">
        <v>457</v>
      </c>
      <c r="C50" s="84">
        <v>24.24189829285886</v>
      </c>
      <c r="D50" s="26">
        <v>100</v>
      </c>
      <c r="E50" s="26" t="s">
        <v>445</v>
      </c>
      <c r="F50" s="294">
        <v>15.119129354888786</v>
      </c>
      <c r="I50" s="26" t="s">
        <v>201</v>
      </c>
      <c r="J50" s="25">
        <v>116569</v>
      </c>
      <c r="K50" s="128">
        <v>2948936.41</v>
      </c>
      <c r="L50" s="128">
        <f t="shared" si="1"/>
        <v>25.297775652188832</v>
      </c>
      <c r="M50" s="26" t="s">
        <v>447</v>
      </c>
      <c r="N50" s="25">
        <v>56962</v>
      </c>
      <c r="O50" s="128">
        <v>2262007.0499999998</v>
      </c>
      <c r="P50" s="391">
        <f t="shared" si="0"/>
        <v>39.710808082581366</v>
      </c>
      <c r="Q50" s="391"/>
      <c r="R50" s="69" t="s">
        <v>208</v>
      </c>
      <c r="S50" s="177">
        <v>1155412</v>
      </c>
      <c r="U50" s="522"/>
      <c r="V50" s="4"/>
      <c r="W50" s="569"/>
      <c r="X50" s="26"/>
    </row>
    <row r="51" spans="1:24" ht="13.5" customHeight="1">
      <c r="A51" s="26">
        <v>48</v>
      </c>
      <c r="B51" s="26" t="s">
        <v>434</v>
      </c>
      <c r="C51" s="294">
        <v>24.178550911963235</v>
      </c>
      <c r="D51" s="26">
        <v>101</v>
      </c>
      <c r="E51" s="26" t="s">
        <v>576</v>
      </c>
      <c r="F51" s="294">
        <v>14.974532854532855</v>
      </c>
      <c r="I51" s="26" t="s">
        <v>501</v>
      </c>
      <c r="J51" s="25">
        <v>6789</v>
      </c>
      <c r="K51" s="128">
        <v>162937.81</v>
      </c>
      <c r="L51" s="128">
        <f t="shared" si="1"/>
        <v>24.000266607747825</v>
      </c>
      <c r="M51" s="26" t="s">
        <v>448</v>
      </c>
      <c r="N51" s="25">
        <v>155342</v>
      </c>
      <c r="O51" s="128">
        <v>2501546.58</v>
      </c>
      <c r="P51" s="391">
        <f t="shared" si="0"/>
        <v>16.103478647114109</v>
      </c>
      <c r="Q51" s="391"/>
      <c r="R51" s="52" t="s">
        <v>375</v>
      </c>
      <c r="S51" s="124">
        <f>SUM(S47:S50)</f>
        <v>5673205.0800000001</v>
      </c>
      <c r="U51" s="522"/>
      <c r="V51" s="4"/>
      <c r="W51" s="569"/>
      <c r="X51" s="26"/>
    </row>
    <row r="52" spans="1:24" ht="13.5" customHeight="1">
      <c r="A52" s="26">
        <v>49</v>
      </c>
      <c r="B52" s="26" t="s">
        <v>501</v>
      </c>
      <c r="C52" s="84">
        <v>24.000266607747825</v>
      </c>
      <c r="D52" s="26">
        <v>102</v>
      </c>
      <c r="E52" s="26" t="s">
        <v>172</v>
      </c>
      <c r="F52" s="294">
        <v>14.023552848555775</v>
      </c>
      <c r="I52" s="26" t="s">
        <v>420</v>
      </c>
      <c r="J52" s="25">
        <v>197338</v>
      </c>
      <c r="K52" s="128">
        <v>4567897.09</v>
      </c>
      <c r="L52" s="128">
        <f t="shared" si="1"/>
        <v>23.14757973629002</v>
      </c>
      <c r="M52" s="26" t="s">
        <v>576</v>
      </c>
      <c r="N52" s="25">
        <v>15873</v>
      </c>
      <c r="O52" s="488">
        <v>237690.76</v>
      </c>
      <c r="P52" s="599">
        <f t="shared" si="0"/>
        <v>14.974532854532855</v>
      </c>
      <c r="R52" s="22"/>
      <c r="T52" s="124"/>
      <c r="U52" s="523"/>
      <c r="V52" s="4"/>
      <c r="W52" s="569"/>
      <c r="X52" s="26"/>
    </row>
    <row r="53" spans="1:24" ht="13.5" customHeight="1">
      <c r="A53" s="26">
        <v>50</v>
      </c>
      <c r="B53" s="26" t="s">
        <v>412</v>
      </c>
      <c r="C53" s="84">
        <v>23.989096922303457</v>
      </c>
      <c r="I53" s="26" t="s">
        <v>421</v>
      </c>
      <c r="J53" s="25">
        <v>33673</v>
      </c>
      <c r="K53" s="128">
        <v>1822742</v>
      </c>
      <c r="L53" s="128">
        <f t="shared" si="1"/>
        <v>54.130668488106195</v>
      </c>
      <c r="M53" s="161"/>
      <c r="O53" s="86"/>
      <c r="P53" s="86"/>
      <c r="Q53" s="86"/>
      <c r="R53" s="66" t="s">
        <v>209</v>
      </c>
      <c r="S53" s="177" t="s">
        <v>634</v>
      </c>
      <c r="U53" s="429"/>
      <c r="V53" s="4"/>
      <c r="W53" s="569"/>
      <c r="X53" s="26"/>
    </row>
    <row r="54" spans="1:24" ht="13.5" customHeight="1">
      <c r="A54" s="26">
        <v>51</v>
      </c>
      <c r="B54" s="26" t="s">
        <v>428</v>
      </c>
      <c r="C54" s="294">
        <v>23.841203405643014</v>
      </c>
      <c r="I54" s="26" t="s">
        <v>502</v>
      </c>
      <c r="J54" s="25">
        <v>11492</v>
      </c>
      <c r="K54" s="128">
        <v>269222.64</v>
      </c>
      <c r="L54" s="128">
        <f t="shared" si="1"/>
        <v>23.426961364427427</v>
      </c>
      <c r="M54" s="42" t="s">
        <v>328</v>
      </c>
      <c r="N54" s="592">
        <f>SUM(N4:N52,J4:J56)</f>
        <v>7287086</v>
      </c>
      <c r="O54" s="483">
        <f>SUM(O4:O52,K4:K56)</f>
        <v>178690686.05999997</v>
      </c>
      <c r="P54" s="483"/>
      <c r="Q54" s="483"/>
      <c r="R54" s="69" t="s">
        <v>210</v>
      </c>
      <c r="S54" s="177">
        <v>158470.70000000001</v>
      </c>
      <c r="T54" s="482"/>
      <c r="U54" s="482"/>
      <c r="V54" s="8"/>
      <c r="W54" s="569"/>
      <c r="X54" s="26"/>
    </row>
    <row r="55" spans="1:24" ht="13.5" customHeight="1">
      <c r="A55" s="26">
        <v>52</v>
      </c>
      <c r="B55" s="26" t="s">
        <v>204</v>
      </c>
      <c r="C55" s="84">
        <v>23.795975741823696</v>
      </c>
      <c r="E55" s="161" t="s">
        <v>379</v>
      </c>
      <c r="F55" s="518">
        <f>MEDIAN(F4:F52,C4:C56)</f>
        <v>23.818589573733355</v>
      </c>
      <c r="I55" s="26" t="s">
        <v>177</v>
      </c>
      <c r="J55" s="25">
        <v>56288</v>
      </c>
      <c r="K55" s="488">
        <v>1686489</v>
      </c>
      <c r="L55" s="488">
        <f t="shared" si="1"/>
        <v>29.961785815804433</v>
      </c>
      <c r="M55" s="42" t="s">
        <v>378</v>
      </c>
      <c r="N55" s="592">
        <f>AVERAGE(N4:N52,J4:J56)</f>
        <v>71442.019607843133</v>
      </c>
      <c r="O55" s="592">
        <f>AVERAGE(O4:O52,K4:K56)</f>
        <v>1751869.4711764704</v>
      </c>
      <c r="P55" s="86">
        <f>AVERAGE(P4:P52,L4:L56)</f>
        <v>26.332758162344479</v>
      </c>
      <c r="Q55" s="483"/>
      <c r="R55" s="69" t="s">
        <v>211</v>
      </c>
      <c r="S55" s="177">
        <v>95844</v>
      </c>
      <c r="U55" s="58"/>
      <c r="V55" s="4"/>
      <c r="W55" s="569"/>
      <c r="X55" s="26"/>
    </row>
    <row r="56" spans="1:24" ht="13.5" customHeight="1">
      <c r="A56" s="26">
        <v>53</v>
      </c>
      <c r="B56" s="26" t="s">
        <v>149</v>
      </c>
      <c r="C56" s="294">
        <v>23.762301640218695</v>
      </c>
      <c r="E56" s="161" t="s">
        <v>378</v>
      </c>
      <c r="F56" s="518">
        <f>AVERAGE(F4:F52,C4:C56)</f>
        <v>26.332770081099486</v>
      </c>
      <c r="I56" s="26" t="s">
        <v>504</v>
      </c>
      <c r="J56" s="25">
        <v>20938</v>
      </c>
      <c r="K56" s="488">
        <v>773471.11</v>
      </c>
      <c r="L56" s="488">
        <f t="shared" si="1"/>
        <v>36.941021587544178</v>
      </c>
      <c r="R56" s="69" t="s">
        <v>212</v>
      </c>
      <c r="S56" s="177">
        <v>111831.27</v>
      </c>
      <c r="U56" s="58"/>
      <c r="V56" s="4"/>
      <c r="W56" s="569"/>
      <c r="X56" s="26"/>
    </row>
    <row r="57" spans="1:24" ht="13.5" customHeight="1">
      <c r="F57" s="229"/>
      <c r="R57" s="69" t="s">
        <v>213</v>
      </c>
      <c r="S57" s="177">
        <v>122669.99</v>
      </c>
      <c r="U57" s="429"/>
      <c r="V57" s="584"/>
      <c r="W57" s="584"/>
      <c r="X57" s="26"/>
    </row>
    <row r="58" spans="1:24" ht="13.5" customHeight="1">
      <c r="F58" s="229"/>
      <c r="R58" s="66" t="s">
        <v>375</v>
      </c>
      <c r="S58" s="124">
        <f>SUM(S53:S57)</f>
        <v>488815.96</v>
      </c>
      <c r="U58" s="429"/>
      <c r="V58" s="584"/>
      <c r="W58" s="584"/>
      <c r="X58" s="26"/>
    </row>
    <row r="59" spans="1:24" ht="13.5" customHeight="1">
      <c r="F59" s="381"/>
      <c r="R59" s="67"/>
      <c r="T59" s="124"/>
      <c r="U59" s="523"/>
      <c r="V59" s="584"/>
      <c r="W59" s="584"/>
      <c r="X59" s="26"/>
    </row>
    <row r="60" spans="1:24" ht="13.5" customHeight="1">
      <c r="F60" s="171"/>
      <c r="R60" s="515" t="s">
        <v>552</v>
      </c>
      <c r="S60" s="551">
        <v>288333.01</v>
      </c>
      <c r="U60" s="526"/>
      <c r="V60" s="584"/>
      <c r="W60" s="584"/>
      <c r="X60" s="26"/>
    </row>
    <row r="61" spans="1:24" ht="13.5" customHeight="1">
      <c r="F61" s="229"/>
      <c r="R61" s="536" t="s">
        <v>214</v>
      </c>
      <c r="S61" s="178">
        <v>231863</v>
      </c>
      <c r="T61" s="551"/>
      <c r="U61" s="526"/>
      <c r="V61" s="584"/>
      <c r="W61" s="584"/>
      <c r="X61" s="26"/>
    </row>
    <row r="62" spans="1:24" ht="13.5" customHeight="1">
      <c r="E62" s="4"/>
      <c r="F62" s="229"/>
      <c r="R62" s="69" t="s">
        <v>215</v>
      </c>
      <c r="S62" s="177">
        <v>27766.95</v>
      </c>
      <c r="T62" s="178"/>
      <c r="U62" s="526"/>
      <c r="V62" s="584"/>
      <c r="W62" s="584"/>
      <c r="X62" s="26"/>
    </row>
    <row r="63" spans="1:24" ht="13.5" customHeight="1">
      <c r="E63" s="229"/>
      <c r="F63" s="229"/>
      <c r="N63" s="22" t="s">
        <v>326</v>
      </c>
      <c r="R63" s="69" t="s">
        <v>216</v>
      </c>
      <c r="S63" s="177">
        <v>175192.24</v>
      </c>
      <c r="U63" s="526"/>
      <c r="V63" s="584"/>
      <c r="W63" s="584"/>
      <c r="X63" s="26"/>
    </row>
    <row r="64" spans="1:24" ht="13.5" customHeight="1">
      <c r="F64" s="4"/>
      <c r="R64" s="66" t="s">
        <v>375</v>
      </c>
      <c r="S64" s="124">
        <f>SUM(S60:S63)</f>
        <v>723155.2</v>
      </c>
      <c r="U64" s="526"/>
      <c r="V64" s="584"/>
      <c r="W64" s="584"/>
      <c r="X64" s="26"/>
    </row>
    <row r="65" spans="5:24" ht="13.5" customHeight="1">
      <c r="E65" s="229"/>
      <c r="F65" s="171"/>
      <c r="R65" s="66"/>
      <c r="S65" s="124"/>
      <c r="U65" s="526"/>
      <c r="V65" s="584"/>
      <c r="W65" s="584"/>
      <c r="X65" s="26"/>
    </row>
    <row r="66" spans="5:24" ht="13.5" customHeight="1">
      <c r="E66" s="229"/>
      <c r="F66" s="381"/>
      <c r="R66" s="66" t="s">
        <v>6</v>
      </c>
      <c r="S66" s="124"/>
      <c r="T66" s="124"/>
      <c r="U66" s="523"/>
      <c r="V66" s="584"/>
      <c r="W66" s="584"/>
      <c r="X66" s="26"/>
    </row>
    <row r="67" spans="5:24" ht="12.95" customHeight="1">
      <c r="E67" s="4"/>
      <c r="F67" s="229"/>
      <c r="R67" s="69" t="s">
        <v>5</v>
      </c>
      <c r="S67" s="178">
        <v>936921</v>
      </c>
      <c r="T67" s="124"/>
      <c r="U67" s="523"/>
      <c r="V67" s="584"/>
      <c r="W67" s="584"/>
      <c r="X67" s="26"/>
    </row>
    <row r="68" spans="5:24" ht="12.95" customHeight="1">
      <c r="F68" s="229"/>
      <c r="R68" s="536" t="s">
        <v>169</v>
      </c>
      <c r="S68" s="178">
        <v>125855</v>
      </c>
      <c r="T68" s="124"/>
      <c r="U68" s="523"/>
      <c r="V68" s="584"/>
      <c r="W68" s="584"/>
      <c r="X68" s="26"/>
    </row>
    <row r="69" spans="5:24" ht="12.95" customHeight="1">
      <c r="E69" s="229"/>
      <c r="F69" s="229"/>
      <c r="R69" s="66" t="s">
        <v>375</v>
      </c>
      <c r="S69" s="124">
        <f>SUM(S67:S68)</f>
        <v>1062776</v>
      </c>
      <c r="T69" s="178"/>
      <c r="U69" s="533"/>
      <c r="V69" s="584"/>
      <c r="W69" s="584"/>
      <c r="X69" s="26"/>
    </row>
    <row r="70" spans="5:24" ht="12.95" customHeight="1">
      <c r="E70" s="4"/>
      <c r="F70" s="229"/>
      <c r="R70" s="67"/>
      <c r="T70" s="178"/>
      <c r="U70" s="526"/>
      <c r="V70" s="584"/>
      <c r="W70" s="584"/>
      <c r="X70" s="26"/>
    </row>
    <row r="71" spans="5:24" ht="12.95" customHeight="1">
      <c r="E71" s="229"/>
      <c r="F71" s="229"/>
      <c r="R71" s="515" t="s">
        <v>217</v>
      </c>
      <c r="S71" s="551">
        <v>4866000</v>
      </c>
      <c r="T71" s="124"/>
      <c r="U71" s="124"/>
      <c r="V71" s="584"/>
      <c r="W71" s="584"/>
      <c r="X71" s="26"/>
    </row>
    <row r="72" spans="5:24" ht="12.95" customHeight="1">
      <c r="F72" s="381"/>
      <c r="R72" s="69" t="s">
        <v>218</v>
      </c>
      <c r="S72" s="177" t="s">
        <v>634</v>
      </c>
      <c r="U72" s="526"/>
      <c r="V72" s="584"/>
      <c r="W72" s="584"/>
      <c r="X72" s="26"/>
    </row>
    <row r="73" spans="5:24" ht="12.95" customHeight="1">
      <c r="F73" s="229"/>
      <c r="R73" s="69" t="s">
        <v>219</v>
      </c>
      <c r="S73" s="177" t="s">
        <v>634</v>
      </c>
      <c r="T73" s="482"/>
      <c r="U73" s="526"/>
      <c r="V73" s="584"/>
      <c r="W73" s="584"/>
      <c r="X73" s="26"/>
    </row>
    <row r="74" spans="5:24" ht="12.95" customHeight="1">
      <c r="F74" s="4"/>
      <c r="R74" s="69" t="s">
        <v>220</v>
      </c>
      <c r="S74" s="177" t="s">
        <v>634</v>
      </c>
      <c r="U74" s="526"/>
      <c r="V74" s="584"/>
      <c r="W74" s="584"/>
      <c r="X74" s="26"/>
    </row>
    <row r="75" spans="5:24" ht="12.95" customHeight="1">
      <c r="F75" s="171"/>
      <c r="R75" s="69" t="s">
        <v>221</v>
      </c>
      <c r="S75" s="177" t="s">
        <v>634</v>
      </c>
      <c r="U75" s="526"/>
      <c r="V75" s="584"/>
      <c r="W75" s="584"/>
      <c r="X75" s="26"/>
    </row>
    <row r="76" spans="5:24" ht="12.95" customHeight="1">
      <c r="F76" s="171"/>
      <c r="R76" s="66" t="s">
        <v>375</v>
      </c>
      <c r="S76" s="124">
        <f>SUM(S71:S75)</f>
        <v>4866000</v>
      </c>
      <c r="U76" s="526"/>
      <c r="V76" s="584"/>
      <c r="W76" s="584"/>
      <c r="X76" s="26"/>
    </row>
    <row r="77" spans="5:24" ht="12.95" customHeight="1">
      <c r="F77" s="229"/>
      <c r="R77" s="67"/>
      <c r="U77" s="526"/>
      <c r="V77" s="584"/>
      <c r="W77" s="584"/>
      <c r="X77" s="26"/>
    </row>
    <row r="78" spans="5:24" ht="12.95" customHeight="1">
      <c r="F78" s="229"/>
      <c r="R78" s="66" t="s">
        <v>123</v>
      </c>
      <c r="S78" s="482">
        <v>629752.56000000006</v>
      </c>
      <c r="T78" s="124"/>
      <c r="U78" s="523"/>
      <c r="V78" s="584"/>
      <c r="W78" s="584"/>
      <c r="X78" s="26"/>
    </row>
    <row r="79" spans="5:24" ht="12.95" customHeight="1">
      <c r="F79" s="229"/>
      <c r="R79" s="69" t="s">
        <v>190</v>
      </c>
      <c r="S79" s="177" t="s">
        <v>634</v>
      </c>
      <c r="U79" s="526"/>
      <c r="V79" s="584"/>
      <c r="W79" s="584"/>
      <c r="X79" s="26"/>
    </row>
    <row r="80" spans="5:24" ht="12.95" customHeight="1">
      <c r="F80" s="229"/>
      <c r="R80" s="69" t="s">
        <v>222</v>
      </c>
      <c r="S80" s="177" t="s">
        <v>634</v>
      </c>
      <c r="T80" s="482"/>
      <c r="U80" s="528"/>
      <c r="V80" s="584"/>
      <c r="W80" s="584"/>
      <c r="X80" s="26"/>
    </row>
    <row r="81" spans="6:24" ht="12.95" customHeight="1">
      <c r="F81" s="229"/>
      <c r="R81" s="66" t="s">
        <v>375</v>
      </c>
      <c r="S81" s="124">
        <f>SUM(S78:S80)</f>
        <v>629752.56000000006</v>
      </c>
      <c r="U81" s="526"/>
      <c r="V81" s="584"/>
      <c r="W81" s="584"/>
      <c r="X81" s="26"/>
    </row>
    <row r="82" spans="6:24" ht="12.95" customHeight="1">
      <c r="F82" s="4"/>
      <c r="R82" s="67"/>
      <c r="U82" s="526"/>
      <c r="V82" s="584"/>
      <c r="W82" s="584"/>
      <c r="X82" s="26"/>
    </row>
    <row r="83" spans="6:24" ht="12.95" customHeight="1">
      <c r="F83" s="171"/>
      <c r="R83" s="66" t="s">
        <v>223</v>
      </c>
      <c r="S83" s="482">
        <v>1018094</v>
      </c>
      <c r="T83" s="124"/>
      <c r="U83" s="523"/>
      <c r="V83" s="584"/>
      <c r="W83" s="584"/>
      <c r="X83" s="26"/>
    </row>
    <row r="84" spans="6:24" ht="12.95" customHeight="1">
      <c r="F84" s="229"/>
      <c r="R84" s="69" t="s">
        <v>224</v>
      </c>
      <c r="S84" s="177">
        <v>855946</v>
      </c>
      <c r="U84" s="526"/>
      <c r="V84" s="584"/>
      <c r="W84" s="584"/>
      <c r="X84" s="26"/>
    </row>
    <row r="85" spans="6:24" ht="12.95" customHeight="1">
      <c r="F85" s="229"/>
      <c r="R85" s="69" t="s">
        <v>225</v>
      </c>
      <c r="S85" s="177">
        <v>46351.27</v>
      </c>
      <c r="T85" s="482"/>
      <c r="U85" s="528"/>
      <c r="V85" s="584"/>
      <c r="W85" s="584"/>
      <c r="X85" s="26"/>
    </row>
    <row r="86" spans="6:24" ht="12.95" customHeight="1">
      <c r="F86" s="171"/>
      <c r="R86" s="69" t="s">
        <v>226</v>
      </c>
      <c r="S86" s="177">
        <v>184737.74</v>
      </c>
      <c r="U86" s="526"/>
      <c r="V86" s="584"/>
      <c r="W86" s="584"/>
      <c r="X86" s="26"/>
    </row>
    <row r="87" spans="6:24" ht="12.95" customHeight="1">
      <c r="F87" s="229"/>
      <c r="R87" s="69" t="s">
        <v>227</v>
      </c>
      <c r="S87" s="177">
        <v>60073</v>
      </c>
      <c r="T87" s="178"/>
      <c r="U87" s="526"/>
      <c r="V87" s="584"/>
      <c r="W87" s="584"/>
      <c r="X87" s="26"/>
    </row>
    <row r="88" spans="6:24" ht="12.95" customHeight="1">
      <c r="F88" s="171"/>
      <c r="R88" s="69" t="s">
        <v>228</v>
      </c>
      <c r="S88" s="177">
        <v>122443.76</v>
      </c>
      <c r="U88" s="526"/>
      <c r="V88" s="584"/>
      <c r="W88" s="584"/>
      <c r="X88" s="26"/>
    </row>
    <row r="89" spans="6:24" ht="12.95" customHeight="1">
      <c r="F89" s="171"/>
      <c r="R89" s="69" t="s">
        <v>229</v>
      </c>
      <c r="S89" s="177">
        <v>3054.88</v>
      </c>
      <c r="U89" s="526"/>
      <c r="V89" s="584"/>
      <c r="W89" s="584"/>
      <c r="X89" s="26"/>
    </row>
    <row r="90" spans="6:24" ht="12.95" customHeight="1">
      <c r="F90" s="229"/>
      <c r="R90" s="69" t="s">
        <v>230</v>
      </c>
      <c r="S90" s="177">
        <v>168507.02</v>
      </c>
      <c r="U90" s="526"/>
      <c r="V90" s="584"/>
      <c r="W90" s="584"/>
      <c r="X90" s="26"/>
    </row>
    <row r="91" spans="6:24" ht="12.95" customHeight="1">
      <c r="F91" s="229"/>
      <c r="R91" s="69" t="s">
        <v>231</v>
      </c>
      <c r="S91" s="177">
        <v>255115.89</v>
      </c>
      <c r="U91" s="526"/>
      <c r="V91" s="584"/>
      <c r="W91" s="584"/>
      <c r="X91" s="26"/>
    </row>
    <row r="92" spans="6:24" ht="12.95" customHeight="1">
      <c r="F92" s="229"/>
      <c r="R92" s="66" t="s">
        <v>375</v>
      </c>
      <c r="S92" s="124">
        <f>SUM(S83:S91)</f>
        <v>2714323.5599999996</v>
      </c>
      <c r="U92" s="526"/>
      <c r="V92" s="584"/>
      <c r="W92" s="584"/>
      <c r="X92" s="26"/>
    </row>
    <row r="93" spans="6:24" ht="12.95" customHeight="1">
      <c r="F93" s="229"/>
      <c r="R93" s="67"/>
      <c r="U93" s="526"/>
      <c r="V93" s="584"/>
      <c r="W93" s="584"/>
      <c r="X93" s="26"/>
    </row>
    <row r="94" spans="6:24" ht="12.95" customHeight="1">
      <c r="F94" s="4"/>
      <c r="R94" s="66" t="s">
        <v>191</v>
      </c>
      <c r="S94" s="482">
        <v>196472.5</v>
      </c>
      <c r="T94" s="124"/>
      <c r="U94" s="523"/>
      <c r="V94" s="584"/>
      <c r="W94" s="584"/>
      <c r="X94" s="26"/>
    </row>
    <row r="95" spans="6:24" ht="12.95" customHeight="1">
      <c r="F95" s="229"/>
      <c r="R95" s="69" t="s">
        <v>232</v>
      </c>
      <c r="S95" s="177">
        <v>14235.95</v>
      </c>
      <c r="U95" s="526"/>
      <c r="V95" s="584"/>
      <c r="W95" s="584"/>
      <c r="X95" s="26"/>
    </row>
    <row r="96" spans="6:24" ht="12.95" customHeight="1">
      <c r="F96" s="229"/>
      <c r="R96" s="69" t="s">
        <v>233</v>
      </c>
      <c r="S96" s="177">
        <v>13196.31</v>
      </c>
      <c r="T96" s="482"/>
      <c r="U96" s="528"/>
      <c r="V96" s="584"/>
      <c r="W96" s="584"/>
      <c r="X96" s="26"/>
    </row>
    <row r="97" spans="2:26" ht="12.95" customHeight="1">
      <c r="F97" s="229"/>
      <c r="R97" s="536" t="s">
        <v>234</v>
      </c>
      <c r="S97" s="178">
        <v>39724.01</v>
      </c>
      <c r="U97" s="526"/>
      <c r="V97" s="584"/>
      <c r="W97" s="584"/>
      <c r="X97" s="26"/>
    </row>
    <row r="98" spans="2:26" ht="12.95" customHeight="1">
      <c r="F98" s="229"/>
      <c r="R98" s="66" t="s">
        <v>375</v>
      </c>
      <c r="S98" s="124">
        <f>SUM(S94:S97)</f>
        <v>263628.77</v>
      </c>
      <c r="U98" s="526"/>
      <c r="V98" s="584"/>
      <c r="W98" s="584"/>
      <c r="X98" s="26"/>
    </row>
    <row r="99" spans="2:26" ht="12.95" customHeight="1">
      <c r="F99" s="229"/>
      <c r="R99" s="67"/>
      <c r="U99" s="526"/>
      <c r="V99" s="584"/>
      <c r="W99" s="584"/>
      <c r="X99" s="26"/>
    </row>
    <row r="100" spans="2:26" ht="12.95" customHeight="1">
      <c r="F100" s="229"/>
      <c r="R100"/>
      <c r="T100" s="124"/>
      <c r="U100" s="523"/>
      <c r="V100" s="584"/>
      <c r="W100" s="584"/>
      <c r="X100" s="26"/>
    </row>
    <row r="101" spans="2:26" ht="12.95" customHeight="1">
      <c r="R101" s="515" t="s">
        <v>550</v>
      </c>
      <c r="S101" s="551"/>
      <c r="U101" s="526"/>
      <c r="V101" s="584"/>
      <c r="W101" s="584"/>
      <c r="X101" s="26"/>
    </row>
    <row r="102" spans="2:26" ht="12.95" customHeight="1">
      <c r="R102" s="69" t="s">
        <v>236</v>
      </c>
      <c r="S102" s="177">
        <v>577896</v>
      </c>
      <c r="T102" s="482"/>
      <c r="U102" s="526"/>
      <c r="V102" s="584"/>
      <c r="W102" s="584"/>
    </row>
    <row r="103" spans="2:26" ht="12.95" customHeight="1">
      <c r="R103" s="69" t="s">
        <v>167</v>
      </c>
      <c r="S103" s="177">
        <v>295915</v>
      </c>
      <c r="U103" s="526"/>
      <c r="V103" s="584"/>
      <c r="W103" s="584"/>
      <c r="Y103" s="321"/>
    </row>
    <row r="104" spans="2:26" ht="12.95" customHeight="1">
      <c r="E104" s="79"/>
      <c r="R104" s="52" t="s">
        <v>375</v>
      </c>
      <c r="S104" s="124">
        <f>SUM(S101:S103)</f>
        <v>873811</v>
      </c>
      <c r="U104" s="526"/>
      <c r="V104" s="584"/>
      <c r="W104" s="584"/>
      <c r="Y104" s="40"/>
    </row>
    <row r="105" spans="2:26" ht="12.95" customHeight="1">
      <c r="E105" s="79"/>
      <c r="R105" s="22"/>
      <c r="U105" s="526"/>
      <c r="V105" s="584"/>
      <c r="W105" s="584"/>
      <c r="Y105" s="74"/>
    </row>
    <row r="106" spans="2:26" ht="12.95" customHeight="1">
      <c r="B106" s="40"/>
      <c r="R106" s="515" t="s">
        <v>237</v>
      </c>
      <c r="S106" s="551">
        <v>766178</v>
      </c>
      <c r="T106" s="124"/>
      <c r="U106" s="523"/>
      <c r="Y106" s="74"/>
      <c r="Z106" s="309"/>
    </row>
    <row r="107" spans="2:26" ht="12.95" customHeight="1">
      <c r="B107" s="40"/>
      <c r="R107" s="66"/>
      <c r="S107" s="482"/>
      <c r="Y107" s="40"/>
      <c r="Z107" s="349"/>
    </row>
    <row r="108" spans="2:26" ht="12.95" customHeight="1">
      <c r="B108" s="74"/>
      <c r="R108" s="536" t="s">
        <v>241</v>
      </c>
      <c r="S108" s="178" t="s">
        <v>634</v>
      </c>
      <c r="T108" s="482"/>
      <c r="Z108" s="349"/>
    </row>
    <row r="109" spans="2:26" ht="12.95" customHeight="1">
      <c r="B109" s="74"/>
      <c r="R109" s="536" t="s">
        <v>239</v>
      </c>
      <c r="S109" s="178">
        <v>136835.5</v>
      </c>
      <c r="Z109" s="349"/>
    </row>
    <row r="110" spans="2:26" ht="12.95" customHeight="1">
      <c r="B110" s="40"/>
      <c r="R110" s="69" t="s">
        <v>166</v>
      </c>
      <c r="S110" s="177">
        <v>119006</v>
      </c>
      <c r="Y110" s="40"/>
      <c r="Z110" s="349"/>
    </row>
    <row r="111" spans="2:26" ht="12.95" customHeight="1">
      <c r="R111" s="69" t="s">
        <v>240</v>
      </c>
      <c r="S111" s="177">
        <v>51154.17</v>
      </c>
      <c r="T111" s="124"/>
      <c r="U111" s="523"/>
      <c r="Z111" s="349"/>
    </row>
    <row r="112" spans="2:26" ht="12.95" customHeight="1">
      <c r="R112" s="69" t="s">
        <v>242</v>
      </c>
      <c r="Z112" s="349"/>
    </row>
    <row r="113" spans="2:26" ht="12.95" customHeight="1">
      <c r="B113" s="40"/>
      <c r="R113" s="69" t="s">
        <v>243</v>
      </c>
      <c r="T113" s="551"/>
      <c r="U113" s="552"/>
      <c r="Y113" s="74"/>
      <c r="Z113" s="349"/>
    </row>
    <row r="114" spans="2:26" ht="12.95" customHeight="1">
      <c r="R114" s="69" t="s">
        <v>244</v>
      </c>
      <c r="T114" s="482"/>
      <c r="Y114" s="74"/>
      <c r="Z114" s="349"/>
    </row>
    <row r="115" spans="2:26" ht="12.95" customHeight="1">
      <c r="R115" s="66" t="s">
        <v>375</v>
      </c>
      <c r="S115" s="124">
        <f>SUM(S106:S114)</f>
        <v>1073173.67</v>
      </c>
      <c r="Z115" s="349"/>
    </row>
    <row r="116" spans="2:26" ht="12.95" customHeight="1">
      <c r="B116" s="74"/>
      <c r="R116" s="67"/>
      <c r="Z116" s="349"/>
    </row>
    <row r="117" spans="2:26" ht="12.95" customHeight="1">
      <c r="B117" s="74"/>
      <c r="R117" s="66" t="s">
        <v>245</v>
      </c>
      <c r="S117" s="482">
        <v>137194.15</v>
      </c>
      <c r="Z117" s="349"/>
    </row>
    <row r="118" spans="2:26" ht="12.95" customHeight="1">
      <c r="R118" s="69" t="s">
        <v>246</v>
      </c>
      <c r="S118" s="177">
        <v>419472.89</v>
      </c>
      <c r="Z118" s="349"/>
    </row>
    <row r="119" spans="2:26" ht="12.95" customHeight="1">
      <c r="R119" s="69" t="s">
        <v>247</v>
      </c>
      <c r="S119" s="177">
        <v>141500.12</v>
      </c>
      <c r="Z119" s="349"/>
    </row>
    <row r="120" spans="2:26" ht="12.95" customHeight="1">
      <c r="R120" s="69" t="s">
        <v>248</v>
      </c>
      <c r="S120" s="177">
        <v>117882</v>
      </c>
      <c r="Z120" s="349"/>
    </row>
    <row r="121" spans="2:26" ht="12.95" customHeight="1">
      <c r="R121" s="69" t="s">
        <v>249</v>
      </c>
      <c r="S121" s="177">
        <v>65904</v>
      </c>
      <c r="Z121" s="349"/>
    </row>
    <row r="122" spans="2:26" ht="12.95" customHeight="1">
      <c r="R122" s="69" t="s">
        <v>250</v>
      </c>
      <c r="S122" s="177" t="s">
        <v>634</v>
      </c>
      <c r="Z122" s="349"/>
    </row>
    <row r="123" spans="2:26" ht="12.95" customHeight="1">
      <c r="R123" s="536" t="s">
        <v>251</v>
      </c>
      <c r="S123" s="178">
        <v>184711</v>
      </c>
      <c r="T123" s="124"/>
      <c r="U123" s="523"/>
    </row>
    <row r="124" spans="2:26" ht="12.95" customHeight="1">
      <c r="R124" s="66" t="s">
        <v>375</v>
      </c>
      <c r="S124" s="124">
        <f>SUM(S117:S123)</f>
        <v>1066664.1600000001</v>
      </c>
    </row>
    <row r="125" spans="2:26" ht="12.95" customHeight="1">
      <c r="R125" s="67"/>
      <c r="T125" s="482"/>
    </row>
    <row r="126" spans="2:26" ht="12.95" customHeight="1">
      <c r="R126" s="66" t="s">
        <v>252</v>
      </c>
    </row>
    <row r="127" spans="2:26" ht="12.95" customHeight="1">
      <c r="R127" s="69" t="s">
        <v>253</v>
      </c>
      <c r="S127" s="177">
        <v>3388640.72</v>
      </c>
    </row>
    <row r="128" spans="2:26" ht="12.95" customHeight="1">
      <c r="R128" s="69" t="s">
        <v>254</v>
      </c>
      <c r="S128" s="177" t="s">
        <v>634</v>
      </c>
    </row>
    <row r="129" spans="18:21" ht="12.95" customHeight="1">
      <c r="R129" s="28" t="s">
        <v>375</v>
      </c>
      <c r="S129" s="124">
        <f>SUM(S127:S128)</f>
        <v>3388640.72</v>
      </c>
    </row>
    <row r="131" spans="18:21" ht="12.95" customHeight="1">
      <c r="R131" s="534"/>
      <c r="S131" s="178"/>
    </row>
    <row r="132" spans="18:21" ht="12.95" customHeight="1">
      <c r="R132" s="470"/>
      <c r="S132" s="178"/>
      <c r="T132" s="124"/>
      <c r="U132" s="523"/>
    </row>
    <row r="133" spans="18:21" ht="12.95" customHeight="1">
      <c r="R133" s="470"/>
      <c r="S133" s="178"/>
    </row>
    <row r="134" spans="18:21" ht="12.95" customHeight="1">
      <c r="R134" s="192"/>
      <c r="S134" s="535"/>
    </row>
    <row r="137" spans="18:21" ht="12.95" customHeight="1">
      <c r="T137" s="124"/>
      <c r="U137" s="523"/>
    </row>
    <row r="139" spans="18:21" ht="12.95" customHeight="1">
      <c r="T139" s="178"/>
      <c r="U139" s="533"/>
    </row>
    <row r="140" spans="18:21" ht="12.95" customHeight="1">
      <c r="T140" s="178"/>
      <c r="U140" s="533"/>
    </row>
    <row r="141" spans="18:21" ht="12.95" customHeight="1">
      <c r="T141" s="178"/>
      <c r="U141" s="533"/>
    </row>
    <row r="142" spans="18:21" ht="12.95" customHeight="1">
      <c r="T142" s="535"/>
      <c r="U142" s="535"/>
    </row>
  </sheetData>
  <sortState ref="B4:C105">
    <sortCondition descending="1" ref="C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U126"/>
  <sheetViews>
    <sheetView zoomScaleNormal="100" workbookViewId="0">
      <selection activeCell="K18" sqref="K18"/>
    </sheetView>
  </sheetViews>
  <sheetFormatPr defaultRowHeight="12.95" customHeight="1"/>
  <cols>
    <col min="1" max="1" width="5.140625" style="22" customWidth="1"/>
    <col min="2" max="2" width="22.42578125" style="22" customWidth="1"/>
    <col min="3" max="3" width="8.28515625" style="177" customWidth="1"/>
    <col min="4" max="4" width="14.5703125" style="22" customWidth="1"/>
    <col min="5" max="5" width="22.42578125" style="22" customWidth="1"/>
    <col min="6" max="6" width="13.7109375" customWidth="1"/>
    <col min="7" max="7" width="5.42578125" customWidth="1"/>
    <col min="8" max="8" width="10.42578125" style="22" customWidth="1"/>
    <col min="9" max="9" width="14.42578125" style="22" bestFit="1" customWidth="1"/>
    <col min="10" max="10" width="8.28515625" style="22" customWidth="1"/>
    <col min="11" max="11" width="13.42578125" style="22" bestFit="1" customWidth="1"/>
    <col min="12" max="12" width="8.7109375" style="22" bestFit="1" customWidth="1"/>
    <col min="13" max="13" width="2.42578125" style="22" customWidth="1"/>
    <col min="14" max="14" width="19.85546875" style="22" customWidth="1"/>
    <col min="15" max="15" width="9.140625" style="22"/>
    <col min="16" max="16" width="12.85546875" style="22" customWidth="1"/>
    <col min="17" max="17" width="8.7109375" style="22" bestFit="1" customWidth="1"/>
    <col min="18" max="18" width="5.7109375" style="22" customWidth="1"/>
    <col min="19" max="19" width="20.42578125" style="22" bestFit="1" customWidth="1"/>
    <col min="20" max="20" width="18.42578125" style="432" bestFit="1" customWidth="1"/>
    <col min="21" max="21" width="14" style="128" bestFit="1" customWidth="1"/>
    <col min="22" max="16384" width="9.140625" style="22"/>
  </cols>
  <sheetData>
    <row r="1" spans="1:21" ht="14.25" customHeight="1">
      <c r="B1" s="40" t="s">
        <v>601</v>
      </c>
      <c r="H1"/>
      <c r="I1"/>
      <c r="J1"/>
      <c r="K1"/>
      <c r="L1"/>
      <c r="M1"/>
    </row>
    <row r="2" spans="1:21" ht="13.5" customHeight="1">
      <c r="A2" s="301"/>
      <c r="C2" s="366"/>
      <c r="D2" s="301"/>
      <c r="E2" s="301"/>
      <c r="F2" s="321"/>
      <c r="G2" s="321"/>
      <c r="H2"/>
      <c r="I2"/>
      <c r="J2"/>
      <c r="K2"/>
      <c r="L2"/>
      <c r="M2"/>
    </row>
    <row r="3" spans="1:21" s="301" customFormat="1" ht="13.5" customHeight="1">
      <c r="A3" s="26">
        <v>1</v>
      </c>
      <c r="B3" s="26" t="s">
        <v>463</v>
      </c>
      <c r="C3" s="700">
        <v>14.48573577501635</v>
      </c>
      <c r="D3" s="26">
        <v>54</v>
      </c>
      <c r="E3" s="26" t="s">
        <v>149</v>
      </c>
      <c r="F3" s="705">
        <v>4.474876650220029</v>
      </c>
      <c r="G3"/>
      <c r="I3" s="302"/>
      <c r="J3" s="167" t="s">
        <v>25</v>
      </c>
      <c r="K3" s="167" t="s">
        <v>24</v>
      </c>
      <c r="L3" s="167" t="s">
        <v>344</v>
      </c>
      <c r="M3" s="2"/>
      <c r="N3" s="2"/>
      <c r="O3" s="167" t="s">
        <v>25</v>
      </c>
      <c r="P3" s="167" t="s">
        <v>24</v>
      </c>
      <c r="Q3" s="167" t="s">
        <v>344</v>
      </c>
      <c r="R3" s="304"/>
      <c r="S3" s="302"/>
      <c r="T3" s="129"/>
      <c r="U3" s="699"/>
    </row>
    <row r="4" spans="1:21" ht="13.5" customHeight="1">
      <c r="A4" s="26">
        <v>2</v>
      </c>
      <c r="B4" s="26" t="s">
        <v>188</v>
      </c>
      <c r="C4" s="700">
        <v>12.838153591552071</v>
      </c>
      <c r="D4" s="26">
        <v>55</v>
      </c>
      <c r="E4" s="26" t="s">
        <v>435</v>
      </c>
      <c r="F4" s="703">
        <v>4.4583608376622754</v>
      </c>
      <c r="I4" s="26" t="s">
        <v>449</v>
      </c>
      <c r="J4" s="25">
        <v>49645</v>
      </c>
      <c r="K4" s="128">
        <v>131292</v>
      </c>
      <c r="L4" s="128">
        <f>AVERAGE(K4/J4)</f>
        <v>2.644616779131836</v>
      </c>
      <c r="M4" s="205"/>
      <c r="N4" s="26" t="s">
        <v>423</v>
      </c>
      <c r="O4" s="25">
        <v>191142</v>
      </c>
      <c r="P4" s="128">
        <v>983284</v>
      </c>
      <c r="Q4" s="487">
        <f>AVERAGE(P4/O4)</f>
        <v>5.1442592418202171</v>
      </c>
      <c r="R4" s="389"/>
    </row>
    <row r="5" spans="1:21" ht="13.5" customHeight="1">
      <c r="A5" s="26">
        <v>3</v>
      </c>
      <c r="B5" s="26" t="s">
        <v>493</v>
      </c>
      <c r="C5" s="700">
        <v>10.377041329542969</v>
      </c>
      <c r="D5" s="26">
        <v>56</v>
      </c>
      <c r="E5" s="26" t="s">
        <v>392</v>
      </c>
      <c r="F5" s="700">
        <v>4.4410572120852496</v>
      </c>
      <c r="I5" s="26" t="s">
        <v>188</v>
      </c>
      <c r="J5" s="25">
        <v>25379</v>
      </c>
      <c r="K5" s="128">
        <v>325819.5</v>
      </c>
      <c r="L5" s="128">
        <f t="shared" ref="L5:L56" si="0">AVERAGE(K5/J5)</f>
        <v>12.838153591552071</v>
      </c>
      <c r="M5" s="205"/>
      <c r="N5" s="26" t="s">
        <v>315</v>
      </c>
      <c r="O5" s="25">
        <v>66543</v>
      </c>
      <c r="P5" s="128">
        <v>285468.54000000004</v>
      </c>
      <c r="Q5" s="487">
        <f t="shared" ref="Q5:Q52" si="1">AVERAGE(P5/O5)</f>
        <v>4.2899860240746595</v>
      </c>
      <c r="R5" s="389"/>
    </row>
    <row r="6" spans="1:21" ht="13.5" customHeight="1">
      <c r="A6" s="26">
        <v>4</v>
      </c>
      <c r="B6" s="26" t="s">
        <v>427</v>
      </c>
      <c r="C6" s="703">
        <v>10.247554516085609</v>
      </c>
      <c r="D6" s="26">
        <v>57</v>
      </c>
      <c r="E6" s="26" t="s">
        <v>414</v>
      </c>
      <c r="F6" s="700">
        <v>4.3975416736622455</v>
      </c>
      <c r="I6" s="26" t="s">
        <v>391</v>
      </c>
      <c r="J6" s="25">
        <v>43786</v>
      </c>
      <c r="K6" s="128">
        <v>187463</v>
      </c>
      <c r="L6" s="128">
        <f t="shared" si="0"/>
        <v>4.2813456355912844</v>
      </c>
      <c r="M6" s="205"/>
      <c r="N6" s="26" t="s">
        <v>424</v>
      </c>
      <c r="O6" s="25">
        <v>71547</v>
      </c>
      <c r="P6" s="128">
        <v>279364</v>
      </c>
      <c r="Q6" s="487">
        <f t="shared" si="1"/>
        <v>3.9046221364976867</v>
      </c>
      <c r="R6" s="389"/>
    </row>
    <row r="7" spans="1:21" ht="13.5" customHeight="1">
      <c r="A7" s="26">
        <v>5</v>
      </c>
      <c r="B7" s="26" t="s">
        <v>317</v>
      </c>
      <c r="C7" s="527">
        <v>9.7922655348047556</v>
      </c>
      <c r="D7" s="26">
        <v>58</v>
      </c>
      <c r="E7" s="26" t="s">
        <v>576</v>
      </c>
      <c r="F7" s="704">
        <v>4.3663081963081964</v>
      </c>
      <c r="I7" s="26" t="s">
        <v>392</v>
      </c>
      <c r="J7" s="25">
        <v>80892</v>
      </c>
      <c r="K7" s="128">
        <v>359246</v>
      </c>
      <c r="L7" s="128">
        <f t="shared" si="0"/>
        <v>4.4410572120852496</v>
      </c>
      <c r="M7" s="205"/>
      <c r="N7" s="26" t="s">
        <v>425</v>
      </c>
      <c r="O7" s="25">
        <v>43059</v>
      </c>
      <c r="P7" s="128">
        <v>304483</v>
      </c>
      <c r="Q7" s="487">
        <f t="shared" si="1"/>
        <v>7.0712975220046914</v>
      </c>
      <c r="R7" s="389"/>
    </row>
    <row r="8" spans="1:21" ht="13.5" customHeight="1">
      <c r="A8" s="26">
        <v>6</v>
      </c>
      <c r="B8" s="26" t="s">
        <v>421</v>
      </c>
      <c r="C8" s="700">
        <v>9.4010928637187057</v>
      </c>
      <c r="D8" s="26">
        <v>59</v>
      </c>
      <c r="E8" s="26" t="s">
        <v>315</v>
      </c>
      <c r="F8" s="178">
        <v>4.2899860240746595</v>
      </c>
      <c r="I8" s="26" t="s">
        <v>452</v>
      </c>
      <c r="J8" s="25">
        <v>2350</v>
      </c>
      <c r="K8" s="128">
        <v>8506.68</v>
      </c>
      <c r="L8" s="128">
        <f t="shared" si="0"/>
        <v>3.6198638297872341</v>
      </c>
      <c r="M8" s="205"/>
      <c r="N8" s="26" t="s">
        <v>426</v>
      </c>
      <c r="O8" s="25">
        <v>82021</v>
      </c>
      <c r="P8" s="128">
        <v>332986.89</v>
      </c>
      <c r="Q8" s="487">
        <f t="shared" si="1"/>
        <v>4.059776032967167</v>
      </c>
      <c r="R8" s="389"/>
    </row>
    <row r="9" spans="1:21" ht="13.5" customHeight="1">
      <c r="A9" s="26">
        <v>7</v>
      </c>
      <c r="B9" s="26" t="s">
        <v>447</v>
      </c>
      <c r="C9" s="703">
        <v>8.9423334854815497</v>
      </c>
      <c r="D9" s="26">
        <v>60</v>
      </c>
      <c r="E9" s="26" t="s">
        <v>391</v>
      </c>
      <c r="F9" s="700">
        <v>4.2813456355912844</v>
      </c>
      <c r="I9" s="26" t="s">
        <v>202</v>
      </c>
      <c r="J9" s="25">
        <v>193085</v>
      </c>
      <c r="K9" s="128">
        <v>707352</v>
      </c>
      <c r="L9" s="128">
        <f t="shared" si="0"/>
        <v>3.6634228448610715</v>
      </c>
      <c r="M9" s="205"/>
      <c r="N9" s="26" t="s">
        <v>154</v>
      </c>
      <c r="O9" s="25">
        <v>23461</v>
      </c>
      <c r="P9" s="128">
        <v>139376.21</v>
      </c>
      <c r="Q9" s="487">
        <f t="shared" si="1"/>
        <v>5.9407616896125486</v>
      </c>
      <c r="R9" s="389"/>
    </row>
    <row r="10" spans="1:21" ht="13.5" customHeight="1">
      <c r="A10" s="26">
        <v>8</v>
      </c>
      <c r="B10" s="26" t="s">
        <v>458</v>
      </c>
      <c r="C10" s="700">
        <v>7.9265961315919977</v>
      </c>
      <c r="D10" s="26">
        <v>61</v>
      </c>
      <c r="E10" s="26" t="s">
        <v>411</v>
      </c>
      <c r="F10" s="700">
        <v>4.2655712286805585</v>
      </c>
      <c r="I10" s="26" t="s">
        <v>176</v>
      </c>
      <c r="J10" s="25">
        <v>40209</v>
      </c>
      <c r="K10" s="128">
        <v>231704.25999999998</v>
      </c>
      <c r="L10" s="128">
        <f t="shared" si="0"/>
        <v>5.7624974508194677</v>
      </c>
      <c r="M10" s="393"/>
      <c r="N10" s="26" t="s">
        <v>316</v>
      </c>
      <c r="O10" s="25">
        <v>20405</v>
      </c>
      <c r="P10" s="128">
        <v>115226.43</v>
      </c>
      <c r="Q10" s="487">
        <f t="shared" si="1"/>
        <v>5.6469703504043123</v>
      </c>
      <c r="R10" s="389"/>
    </row>
    <row r="11" spans="1:21" ht="13.5" customHeight="1">
      <c r="A11" s="26">
        <v>9</v>
      </c>
      <c r="B11" s="26" t="s">
        <v>152</v>
      </c>
      <c r="C11" s="700">
        <v>7.8441708655245783</v>
      </c>
      <c r="D11" s="26">
        <v>62</v>
      </c>
      <c r="E11" s="26" t="s">
        <v>501</v>
      </c>
      <c r="F11" s="700">
        <v>4.2434585358668437</v>
      </c>
      <c r="I11" s="26" t="s">
        <v>454</v>
      </c>
      <c r="J11" s="25">
        <v>33112</v>
      </c>
      <c r="K11" s="128">
        <v>98585.049999999988</v>
      </c>
      <c r="L11" s="128">
        <f t="shared" si="0"/>
        <v>2.9773209108480305</v>
      </c>
      <c r="M11" s="205"/>
      <c r="N11" s="26" t="s">
        <v>427</v>
      </c>
      <c r="O11" s="25">
        <v>29716</v>
      </c>
      <c r="P11" s="128">
        <v>304516.32999999996</v>
      </c>
      <c r="Q11" s="487">
        <f t="shared" si="1"/>
        <v>10.247554516085609</v>
      </c>
      <c r="R11" s="389"/>
    </row>
    <row r="12" spans="1:21" ht="13.5" customHeight="1">
      <c r="A12" s="26">
        <v>10</v>
      </c>
      <c r="B12" s="26" t="s">
        <v>301</v>
      </c>
      <c r="C12" s="703">
        <v>7.3115516477020828</v>
      </c>
      <c r="D12" s="26">
        <v>63</v>
      </c>
      <c r="E12" s="26" t="s">
        <v>288</v>
      </c>
      <c r="F12" s="703">
        <v>4.1723566244485557</v>
      </c>
      <c r="I12" s="26" t="s">
        <v>457</v>
      </c>
      <c r="J12" s="25">
        <v>8318</v>
      </c>
      <c r="K12" s="128">
        <v>57078.2</v>
      </c>
      <c r="L12" s="128">
        <f t="shared" si="0"/>
        <v>6.862010098581389</v>
      </c>
      <c r="M12" s="205"/>
      <c r="N12" s="26" t="s">
        <v>577</v>
      </c>
      <c r="O12" s="25">
        <v>19362</v>
      </c>
      <c r="P12" s="128">
        <v>67433.09</v>
      </c>
      <c r="Q12" s="487">
        <f t="shared" si="1"/>
        <v>3.4827543642185721</v>
      </c>
      <c r="R12" s="389"/>
    </row>
    <row r="13" spans="1:21" ht="13.5" customHeight="1">
      <c r="A13" s="26">
        <v>11</v>
      </c>
      <c r="B13" s="26" t="s">
        <v>425</v>
      </c>
      <c r="C13" s="703">
        <v>7.0712975220046914</v>
      </c>
      <c r="D13" s="26">
        <v>64</v>
      </c>
      <c r="E13" s="26" t="s">
        <v>409</v>
      </c>
      <c r="F13" s="700">
        <v>4.1677233085040353</v>
      </c>
      <c r="I13" s="26" t="s">
        <v>203</v>
      </c>
      <c r="J13" s="25">
        <v>317575</v>
      </c>
      <c r="K13" s="128">
        <v>990573</v>
      </c>
      <c r="L13" s="128">
        <f t="shared" si="0"/>
        <v>3.1191781468944342</v>
      </c>
      <c r="M13" s="205"/>
      <c r="N13" s="26" t="s">
        <v>428</v>
      </c>
      <c r="O13" s="25">
        <v>237958</v>
      </c>
      <c r="P13" s="128">
        <v>1385764</v>
      </c>
      <c r="Q13" s="487">
        <f t="shared" si="1"/>
        <v>5.8235655031560194</v>
      </c>
      <c r="R13" s="389"/>
    </row>
    <row r="14" spans="1:21" ht="13.5" customHeight="1">
      <c r="A14" s="26">
        <v>12</v>
      </c>
      <c r="B14" s="26" t="s">
        <v>457</v>
      </c>
      <c r="C14" s="700">
        <v>6.862010098581389</v>
      </c>
      <c r="D14" s="26">
        <v>65</v>
      </c>
      <c r="E14" s="26" t="s">
        <v>110</v>
      </c>
      <c r="F14" s="700">
        <v>4.1640799699643329</v>
      </c>
      <c r="I14" s="26" t="s">
        <v>458</v>
      </c>
      <c r="J14" s="25">
        <v>6049</v>
      </c>
      <c r="K14" s="128">
        <v>47947.979999999996</v>
      </c>
      <c r="L14" s="128">
        <f t="shared" si="0"/>
        <v>7.9265961315919977</v>
      </c>
      <c r="M14" s="205"/>
      <c r="N14" s="26" t="s">
        <v>429</v>
      </c>
      <c r="O14" s="25">
        <v>67977</v>
      </c>
      <c r="P14" s="128">
        <v>376509.33000000007</v>
      </c>
      <c r="Q14" s="487">
        <f t="shared" si="1"/>
        <v>5.5387753210644792</v>
      </c>
      <c r="R14" s="389"/>
    </row>
    <row r="15" spans="1:21" ht="13.5" customHeight="1">
      <c r="A15" s="26">
        <v>13</v>
      </c>
      <c r="B15" s="26" t="s">
        <v>179</v>
      </c>
      <c r="C15" s="705">
        <v>6.822030967769436</v>
      </c>
      <c r="D15" s="26">
        <v>66</v>
      </c>
      <c r="E15" s="26" t="s">
        <v>437</v>
      </c>
      <c r="F15" s="703">
        <v>4.1162393200894938</v>
      </c>
      <c r="I15" s="26" t="s">
        <v>204</v>
      </c>
      <c r="J15" s="25">
        <v>78489</v>
      </c>
      <c r="K15" s="128">
        <v>310081.94</v>
      </c>
      <c r="L15" s="128">
        <f t="shared" si="0"/>
        <v>3.9506420007899195</v>
      </c>
      <c r="M15" s="205"/>
      <c r="N15" s="26" t="s">
        <v>554</v>
      </c>
      <c r="O15" s="25">
        <v>23037</v>
      </c>
      <c r="P15" s="128">
        <v>133706.69</v>
      </c>
      <c r="Q15" s="487">
        <f t="shared" si="1"/>
        <v>5.8039974823110647</v>
      </c>
      <c r="R15" s="389"/>
    </row>
    <row r="16" spans="1:21" ht="13.5" customHeight="1">
      <c r="A16" s="26">
        <v>14</v>
      </c>
      <c r="B16" s="26" t="s">
        <v>177</v>
      </c>
      <c r="C16" s="700">
        <v>6.753268902785674</v>
      </c>
      <c r="D16" s="26">
        <v>67</v>
      </c>
      <c r="E16" s="26" t="s">
        <v>426</v>
      </c>
      <c r="F16" s="703">
        <v>4.059776032967167</v>
      </c>
      <c r="I16" s="26" t="s">
        <v>170</v>
      </c>
      <c r="J16" s="25">
        <v>42467</v>
      </c>
      <c r="K16" s="128">
        <v>227910.15</v>
      </c>
      <c r="L16" s="128">
        <f t="shared" si="0"/>
        <v>5.3667588951421106</v>
      </c>
      <c r="M16" s="205"/>
      <c r="N16" s="26" t="s">
        <v>317</v>
      </c>
      <c r="O16" s="25">
        <v>14725</v>
      </c>
      <c r="P16" s="128">
        <v>144191.11000000002</v>
      </c>
      <c r="Q16" s="487">
        <f t="shared" si="1"/>
        <v>9.7922655348047556</v>
      </c>
      <c r="R16" s="389"/>
    </row>
    <row r="17" spans="1:18" ht="13.5" customHeight="1">
      <c r="A17" s="26">
        <v>15</v>
      </c>
      <c r="B17" s="26" t="s">
        <v>446</v>
      </c>
      <c r="C17" s="703">
        <v>6.1437776524037178</v>
      </c>
      <c r="D17" s="26">
        <v>68</v>
      </c>
      <c r="E17" s="26" t="s">
        <v>499</v>
      </c>
      <c r="F17" s="698">
        <v>4.0247972233620573</v>
      </c>
      <c r="I17" s="26" t="s">
        <v>463</v>
      </c>
      <c r="J17" s="25">
        <v>3058</v>
      </c>
      <c r="K17" s="128">
        <v>44297.38</v>
      </c>
      <c r="L17" s="128">
        <f t="shared" si="0"/>
        <v>14.48573577501635</v>
      </c>
      <c r="M17" s="205"/>
      <c r="N17" s="26" t="s">
        <v>514</v>
      </c>
      <c r="O17" s="25">
        <v>5209</v>
      </c>
      <c r="P17" s="128">
        <v>26545</v>
      </c>
      <c r="Q17" s="487">
        <f t="shared" si="1"/>
        <v>5.0959877135726623</v>
      </c>
      <c r="R17" s="389"/>
    </row>
    <row r="18" spans="1:18" ht="13.5" customHeight="1">
      <c r="A18" s="26">
        <v>16</v>
      </c>
      <c r="B18" s="26" t="s">
        <v>433</v>
      </c>
      <c r="C18" s="704">
        <v>6.1118001416147711</v>
      </c>
      <c r="D18" s="26">
        <v>69</v>
      </c>
      <c r="E18" s="26" t="s">
        <v>284</v>
      </c>
      <c r="F18" s="703">
        <v>4.0166496065841581</v>
      </c>
      <c r="I18" s="26" t="s">
        <v>107</v>
      </c>
      <c r="J18" s="25">
        <v>19067</v>
      </c>
      <c r="K18" s="128">
        <v>49573</v>
      </c>
      <c r="L18" s="128">
        <f t="shared" si="0"/>
        <v>2.5999370640373418</v>
      </c>
      <c r="M18" s="205"/>
      <c r="N18" s="26" t="s">
        <v>516</v>
      </c>
      <c r="O18" s="25">
        <v>15148</v>
      </c>
      <c r="P18" s="128">
        <v>80880</v>
      </c>
      <c r="Q18" s="487">
        <f t="shared" si="1"/>
        <v>5.3393187219434912</v>
      </c>
      <c r="R18" s="389"/>
    </row>
    <row r="19" spans="1:18" ht="13.5" customHeight="1">
      <c r="A19" s="26">
        <v>17</v>
      </c>
      <c r="B19" s="26" t="s">
        <v>154</v>
      </c>
      <c r="C19" s="704">
        <v>5.9407616896125486</v>
      </c>
      <c r="D19" s="26">
        <v>70</v>
      </c>
      <c r="E19" s="26" t="s">
        <v>412</v>
      </c>
      <c r="F19" s="700">
        <v>3.962858665826726</v>
      </c>
      <c r="I19" s="26" t="s">
        <v>400</v>
      </c>
      <c r="J19" s="25">
        <v>34781</v>
      </c>
      <c r="K19" s="128">
        <v>172863.34</v>
      </c>
      <c r="L19" s="128">
        <f t="shared" si="0"/>
        <v>4.9700508898536553</v>
      </c>
      <c r="M19" s="205"/>
      <c r="N19" s="26" t="s">
        <v>430</v>
      </c>
      <c r="O19" s="25">
        <v>178226</v>
      </c>
      <c r="P19" s="128">
        <v>965739</v>
      </c>
      <c r="Q19" s="487">
        <f t="shared" si="1"/>
        <v>5.418620178874014</v>
      </c>
      <c r="R19" s="389"/>
    </row>
    <row r="20" spans="1:18" ht="13.5" customHeight="1">
      <c r="A20" s="26">
        <v>18</v>
      </c>
      <c r="B20" s="26" t="s">
        <v>444</v>
      </c>
      <c r="C20" s="703">
        <v>5.9331247237569062</v>
      </c>
      <c r="D20" s="26">
        <v>71</v>
      </c>
      <c r="E20" s="26" t="s">
        <v>204</v>
      </c>
      <c r="F20" s="700">
        <v>3.9506420007899195</v>
      </c>
      <c r="I20" s="26" t="s">
        <v>401</v>
      </c>
      <c r="J20" s="25">
        <v>60451</v>
      </c>
      <c r="K20" s="128">
        <v>188789</v>
      </c>
      <c r="L20" s="128">
        <f t="shared" si="0"/>
        <v>3.123008717804503</v>
      </c>
      <c r="M20" s="205"/>
      <c r="N20" s="26" t="s">
        <v>431</v>
      </c>
      <c r="O20" s="25">
        <v>186937</v>
      </c>
      <c r="P20" s="128">
        <v>985092.26</v>
      </c>
      <c r="Q20" s="487">
        <f t="shared" si="1"/>
        <v>5.269648384215003</v>
      </c>
      <c r="R20" s="389"/>
    </row>
    <row r="21" spans="1:18" ht="13.5" customHeight="1">
      <c r="A21" s="26">
        <v>19</v>
      </c>
      <c r="B21" s="26" t="s">
        <v>428</v>
      </c>
      <c r="C21" s="704">
        <v>5.8235655031560194</v>
      </c>
      <c r="D21" s="26">
        <v>72</v>
      </c>
      <c r="E21" s="26" t="s">
        <v>424</v>
      </c>
      <c r="F21" s="701">
        <v>3.9046221364976867</v>
      </c>
      <c r="I21" s="26" t="s">
        <v>108</v>
      </c>
      <c r="J21" s="25">
        <v>152584</v>
      </c>
      <c r="K21" s="128">
        <v>550022.38000000012</v>
      </c>
      <c r="L21" s="128">
        <f t="shared" si="0"/>
        <v>3.604718581240498</v>
      </c>
      <c r="M21" s="205"/>
      <c r="N21" s="26" t="s">
        <v>432</v>
      </c>
      <c r="O21" s="25">
        <v>60974</v>
      </c>
      <c r="P21" s="128">
        <v>291521.65000000002</v>
      </c>
      <c r="Q21" s="487">
        <f t="shared" si="1"/>
        <v>4.7810812805458065</v>
      </c>
      <c r="R21" s="389"/>
    </row>
    <row r="22" spans="1:18" ht="13.5" customHeight="1">
      <c r="A22" s="26">
        <v>20</v>
      </c>
      <c r="B22" s="26" t="s">
        <v>554</v>
      </c>
      <c r="C22" s="705">
        <v>5.8039974823110647</v>
      </c>
      <c r="D22" s="26">
        <v>73</v>
      </c>
      <c r="E22" s="26" t="s">
        <v>548</v>
      </c>
      <c r="F22" s="705">
        <v>3.858698566434688</v>
      </c>
      <c r="I22" s="26" t="s">
        <v>193</v>
      </c>
      <c r="J22" s="25">
        <v>81997</v>
      </c>
      <c r="K22" s="128">
        <v>406482.64999999997</v>
      </c>
      <c r="L22" s="128">
        <f t="shared" si="0"/>
        <v>4.9572868519579982</v>
      </c>
      <c r="M22" s="205"/>
      <c r="N22" s="26" t="s">
        <v>21</v>
      </c>
      <c r="O22" s="25">
        <v>75693</v>
      </c>
      <c r="P22" s="128">
        <v>284901.37</v>
      </c>
      <c r="Q22" s="487">
        <f t="shared" si="1"/>
        <v>3.7639064378476212</v>
      </c>
      <c r="R22" s="389"/>
    </row>
    <row r="23" spans="1:18" ht="13.5" customHeight="1">
      <c r="A23" s="26">
        <v>21</v>
      </c>
      <c r="B23" s="26" t="s">
        <v>675</v>
      </c>
      <c r="C23" s="705">
        <v>5.7888294570673207</v>
      </c>
      <c r="D23" s="26">
        <v>74</v>
      </c>
      <c r="E23" s="26" t="s">
        <v>407</v>
      </c>
      <c r="F23" s="700">
        <v>3.8228568720491447</v>
      </c>
      <c r="I23" s="26" t="s">
        <v>109</v>
      </c>
      <c r="J23" s="25">
        <v>146314</v>
      </c>
      <c r="K23" s="128">
        <v>504519.95999999996</v>
      </c>
      <c r="L23" s="128">
        <f t="shared" si="0"/>
        <v>3.4482001722323221</v>
      </c>
      <c r="M23" s="205"/>
      <c r="N23" s="26" t="s">
        <v>433</v>
      </c>
      <c r="O23" s="25">
        <v>55079</v>
      </c>
      <c r="P23" s="128">
        <v>336631.83999999997</v>
      </c>
      <c r="Q23" s="487">
        <f t="shared" si="1"/>
        <v>6.1118001416147711</v>
      </c>
      <c r="R23" s="389"/>
    </row>
    <row r="24" spans="1:18" ht="13.5" customHeight="1">
      <c r="A24" s="26">
        <v>22</v>
      </c>
      <c r="B24" s="26" t="s">
        <v>176</v>
      </c>
      <c r="C24" s="698">
        <v>5.7624974508194677</v>
      </c>
      <c r="D24" s="26">
        <v>75</v>
      </c>
      <c r="E24" s="26" t="s">
        <v>406</v>
      </c>
      <c r="F24" s="700">
        <v>3.8129673708671694</v>
      </c>
      <c r="I24" s="26" t="s">
        <v>311</v>
      </c>
      <c r="J24" s="25">
        <v>16198</v>
      </c>
      <c r="K24" s="128">
        <v>42519.85</v>
      </c>
      <c r="L24" s="128">
        <f t="shared" si="0"/>
        <v>2.6250061736016792</v>
      </c>
      <c r="M24" s="205"/>
      <c r="N24" s="26" t="s">
        <v>434</v>
      </c>
      <c r="O24" s="25">
        <v>139260</v>
      </c>
      <c r="P24" s="128">
        <v>458378</v>
      </c>
      <c r="Q24" s="487">
        <f t="shared" si="1"/>
        <v>3.2915266408157402</v>
      </c>
      <c r="R24" s="389"/>
    </row>
    <row r="25" spans="1:18" ht="13.5" customHeight="1">
      <c r="A25" s="26">
        <v>23</v>
      </c>
      <c r="B25" s="26" t="s">
        <v>201</v>
      </c>
      <c r="C25" s="700">
        <v>5.6765123660664507</v>
      </c>
      <c r="D25" s="26">
        <v>76</v>
      </c>
      <c r="E25" s="26" t="s">
        <v>420</v>
      </c>
      <c r="F25" s="700">
        <v>3.8107125844996905</v>
      </c>
      <c r="I25" s="26" t="s">
        <v>553</v>
      </c>
      <c r="J25" s="25">
        <v>94835</v>
      </c>
      <c r="K25" s="128">
        <v>438021</v>
      </c>
      <c r="L25" s="128">
        <f t="shared" si="0"/>
        <v>4.6187694416618337</v>
      </c>
      <c r="M25" s="205"/>
      <c r="N25" s="26" t="s">
        <v>318</v>
      </c>
      <c r="O25" s="25">
        <v>205296</v>
      </c>
      <c r="P25" s="128">
        <v>702663.68000000005</v>
      </c>
      <c r="Q25" s="487">
        <f t="shared" si="1"/>
        <v>3.4226856831112151</v>
      </c>
      <c r="R25" s="389"/>
    </row>
    <row r="26" spans="1:18" ht="13.5" customHeight="1">
      <c r="A26" s="26">
        <v>24</v>
      </c>
      <c r="B26" s="26" t="s">
        <v>316</v>
      </c>
      <c r="C26" s="705">
        <v>5.6469703504043123</v>
      </c>
      <c r="D26" s="26">
        <v>77</v>
      </c>
      <c r="E26" s="26" t="s">
        <v>21</v>
      </c>
      <c r="F26" s="703">
        <v>3.7639064378476212</v>
      </c>
      <c r="I26" s="26" t="s">
        <v>194</v>
      </c>
      <c r="J26" s="25">
        <v>82983</v>
      </c>
      <c r="K26" s="128">
        <v>300265</v>
      </c>
      <c r="L26" s="128">
        <f t="shared" si="0"/>
        <v>3.6183917187857753</v>
      </c>
      <c r="M26" s="205"/>
      <c r="N26" s="26" t="s">
        <v>319</v>
      </c>
      <c r="O26" s="25">
        <v>32191</v>
      </c>
      <c r="P26" s="128">
        <v>93926.459999999992</v>
      </c>
      <c r="Q26" s="487">
        <f t="shared" si="1"/>
        <v>2.9177863377962781</v>
      </c>
      <c r="R26" s="389"/>
    </row>
    <row r="27" spans="1:18" ht="13.5" customHeight="1">
      <c r="A27" s="26">
        <v>25</v>
      </c>
      <c r="B27" s="26" t="s">
        <v>488</v>
      </c>
      <c r="C27" s="700">
        <v>5.6180901137602373</v>
      </c>
      <c r="D27" s="26">
        <v>78</v>
      </c>
      <c r="E27" s="26" t="s">
        <v>202</v>
      </c>
      <c r="F27" s="700">
        <v>3.6634228448610715</v>
      </c>
      <c r="I27" s="26" t="s">
        <v>110</v>
      </c>
      <c r="J27" s="25">
        <v>53270</v>
      </c>
      <c r="K27" s="128">
        <v>221820.54</v>
      </c>
      <c r="L27" s="128">
        <f t="shared" si="0"/>
        <v>4.1640799699643329</v>
      </c>
      <c r="M27" s="205"/>
      <c r="N27" s="26" t="s">
        <v>320</v>
      </c>
      <c r="O27" s="25">
        <v>103400</v>
      </c>
      <c r="P27" s="128">
        <v>512928.98</v>
      </c>
      <c r="Q27" s="487">
        <f t="shared" si="1"/>
        <v>4.9606284332688588</v>
      </c>
      <c r="R27" s="389"/>
    </row>
    <row r="28" spans="1:18" ht="13.5" customHeight="1">
      <c r="A28" s="26">
        <v>26</v>
      </c>
      <c r="B28" s="26" t="s">
        <v>429</v>
      </c>
      <c r="C28" s="703">
        <v>5.5387753210644792</v>
      </c>
      <c r="D28" s="26">
        <v>79</v>
      </c>
      <c r="E28" s="26" t="s">
        <v>452</v>
      </c>
      <c r="F28" s="700">
        <v>3.6198638297872341</v>
      </c>
      <c r="I28" s="26" t="s">
        <v>547</v>
      </c>
      <c r="J28" s="25">
        <v>64060</v>
      </c>
      <c r="K28" s="128">
        <v>302420.20999999996</v>
      </c>
      <c r="L28" s="128">
        <f t="shared" si="0"/>
        <v>4.7208899469247578</v>
      </c>
      <c r="M28" s="128"/>
      <c r="N28" s="26" t="s">
        <v>435</v>
      </c>
      <c r="O28" s="25">
        <v>104529</v>
      </c>
      <c r="P28" s="128">
        <v>466028</v>
      </c>
      <c r="Q28" s="487">
        <f t="shared" si="1"/>
        <v>4.4583608376622754</v>
      </c>
      <c r="R28" s="389"/>
    </row>
    <row r="29" spans="1:18" ht="13.5" customHeight="1">
      <c r="A29" s="26">
        <v>27</v>
      </c>
      <c r="B29" s="26" t="s">
        <v>443</v>
      </c>
      <c r="C29" s="703">
        <v>5.5120167763917767</v>
      </c>
      <c r="D29" s="26">
        <v>80</v>
      </c>
      <c r="E29" s="26" t="s">
        <v>194</v>
      </c>
      <c r="F29" s="488">
        <v>3.6183917187857753</v>
      </c>
      <c r="I29" s="26" t="s">
        <v>471</v>
      </c>
      <c r="J29" s="25">
        <v>4946</v>
      </c>
      <c r="K29" s="128">
        <v>26416</v>
      </c>
      <c r="L29" s="128">
        <f t="shared" si="0"/>
        <v>5.3408815204205418</v>
      </c>
      <c r="M29" s="205"/>
      <c r="N29" s="26" t="s">
        <v>436</v>
      </c>
      <c r="O29" s="25">
        <v>124505</v>
      </c>
      <c r="P29" s="128">
        <v>576720.35</v>
      </c>
      <c r="Q29" s="487">
        <f t="shared" si="1"/>
        <v>4.6321059395205006</v>
      </c>
      <c r="R29" s="389"/>
    </row>
    <row r="30" spans="1:18" ht="13.5" customHeight="1">
      <c r="A30" s="26">
        <v>28</v>
      </c>
      <c r="B30" s="26" t="s">
        <v>314</v>
      </c>
      <c r="C30" s="700">
        <v>5.4885228193356737</v>
      </c>
      <c r="D30" s="26">
        <v>81</v>
      </c>
      <c r="E30" s="26" t="s">
        <v>108</v>
      </c>
      <c r="F30" s="700">
        <v>3.604718581240498</v>
      </c>
      <c r="I30" s="26" t="s">
        <v>472</v>
      </c>
      <c r="J30" s="25">
        <v>70916</v>
      </c>
      <c r="K30" s="128">
        <v>211131.30000000002</v>
      </c>
      <c r="L30" s="128">
        <f t="shared" si="0"/>
        <v>2.9772026058999383</v>
      </c>
      <c r="M30" s="205"/>
      <c r="N30" s="26" t="s">
        <v>437</v>
      </c>
      <c r="O30" s="25">
        <v>66597</v>
      </c>
      <c r="P30" s="128">
        <v>274129.19</v>
      </c>
      <c r="Q30" s="487">
        <f t="shared" si="1"/>
        <v>4.1162393200894938</v>
      </c>
      <c r="R30" s="389"/>
    </row>
    <row r="31" spans="1:18" ht="13.5" customHeight="1">
      <c r="A31" s="26">
        <v>29</v>
      </c>
      <c r="B31" s="26" t="s">
        <v>496</v>
      </c>
      <c r="C31" s="700">
        <v>5.446338568516965</v>
      </c>
      <c r="D31" s="26">
        <v>82</v>
      </c>
      <c r="E31" s="26" t="s">
        <v>285</v>
      </c>
      <c r="F31" s="703">
        <v>3.4958852562750478</v>
      </c>
      <c r="I31" s="26" t="s">
        <v>484</v>
      </c>
      <c r="J31" s="25">
        <v>36940</v>
      </c>
      <c r="K31" s="128">
        <v>180578.71</v>
      </c>
      <c r="L31" s="128">
        <f t="shared" si="0"/>
        <v>4.8884328641039518</v>
      </c>
      <c r="M31" s="205"/>
      <c r="N31" s="26" t="s">
        <v>284</v>
      </c>
      <c r="O31" s="25">
        <v>96717</v>
      </c>
      <c r="P31" s="128">
        <v>388478.3</v>
      </c>
      <c r="Q31" s="487">
        <f t="shared" si="1"/>
        <v>4.0166496065841581</v>
      </c>
      <c r="R31" s="389"/>
    </row>
    <row r="32" spans="1:18" ht="13.5" customHeight="1">
      <c r="A32" s="26">
        <v>30</v>
      </c>
      <c r="B32" s="26" t="s">
        <v>430</v>
      </c>
      <c r="C32" s="703">
        <v>5.418620178874014</v>
      </c>
      <c r="D32" s="26">
        <v>83</v>
      </c>
      <c r="E32" s="26" t="s">
        <v>577</v>
      </c>
      <c r="F32" s="704">
        <v>3.4827543642185721</v>
      </c>
      <c r="I32" s="26" t="s">
        <v>406</v>
      </c>
      <c r="J32" s="25">
        <v>198381</v>
      </c>
      <c r="K32" s="128">
        <v>756420.27999999991</v>
      </c>
      <c r="L32" s="128">
        <f t="shared" si="0"/>
        <v>3.8129673708671694</v>
      </c>
      <c r="M32" s="205"/>
      <c r="N32" s="26" t="s">
        <v>285</v>
      </c>
      <c r="O32" s="25">
        <v>23705</v>
      </c>
      <c r="P32" s="128">
        <v>82869.960000000006</v>
      </c>
      <c r="Q32" s="487">
        <f t="shared" si="1"/>
        <v>3.4958852562750478</v>
      </c>
      <c r="R32" s="387"/>
    </row>
    <row r="33" spans="1:18" ht="13.5" customHeight="1">
      <c r="A33" s="26">
        <v>31</v>
      </c>
      <c r="B33" s="26" t="s">
        <v>170</v>
      </c>
      <c r="C33" s="700">
        <v>5.3667588951421106</v>
      </c>
      <c r="D33" s="26">
        <v>84</v>
      </c>
      <c r="E33" s="26" t="s">
        <v>109</v>
      </c>
      <c r="F33" s="700">
        <v>3.4482001722323221</v>
      </c>
      <c r="I33" s="26" t="s">
        <v>152</v>
      </c>
      <c r="J33" s="25">
        <v>8931</v>
      </c>
      <c r="K33" s="128">
        <v>70056.290000000008</v>
      </c>
      <c r="L33" s="128">
        <f t="shared" si="0"/>
        <v>7.8441708655245783</v>
      </c>
      <c r="M33" s="205"/>
      <c r="N33" s="26" t="s">
        <v>172</v>
      </c>
      <c r="O33" s="25">
        <v>18799</v>
      </c>
      <c r="P33" s="128">
        <v>55817.179999999993</v>
      </c>
      <c r="Q33" s="487">
        <f t="shared" si="1"/>
        <v>2.9691568700462785</v>
      </c>
      <c r="R33" s="389"/>
    </row>
    <row r="34" spans="1:18" ht="13.5" customHeight="1">
      <c r="A34" s="26">
        <v>32</v>
      </c>
      <c r="B34" s="26" t="s">
        <v>471</v>
      </c>
      <c r="C34" s="700">
        <v>5.3408815204205418</v>
      </c>
      <c r="D34" s="26">
        <v>85</v>
      </c>
      <c r="E34" s="26" t="s">
        <v>318</v>
      </c>
      <c r="F34" s="705">
        <v>3.4226856831112151</v>
      </c>
      <c r="I34" s="26" t="s">
        <v>407</v>
      </c>
      <c r="J34" s="25">
        <v>168807</v>
      </c>
      <c r="K34" s="128">
        <v>645325</v>
      </c>
      <c r="L34" s="128">
        <f t="shared" si="0"/>
        <v>3.8228568720491447</v>
      </c>
      <c r="M34" s="205"/>
      <c r="N34" s="26" t="s">
        <v>438</v>
      </c>
      <c r="O34" s="25">
        <v>37547</v>
      </c>
      <c r="P34" s="128">
        <v>102361.77</v>
      </c>
      <c r="Q34" s="487">
        <f t="shared" si="1"/>
        <v>2.7262303246597597</v>
      </c>
      <c r="R34" s="406"/>
    </row>
    <row r="35" spans="1:18" ht="13.5" customHeight="1">
      <c r="A35" s="26">
        <v>33</v>
      </c>
      <c r="B35" s="26" t="s">
        <v>516</v>
      </c>
      <c r="C35" s="703">
        <v>5.3393187219434912</v>
      </c>
      <c r="D35" s="26">
        <v>86</v>
      </c>
      <c r="E35" s="26" t="s">
        <v>442</v>
      </c>
      <c r="F35" s="703">
        <v>3.3545842761316926</v>
      </c>
      <c r="I35" s="26" t="s">
        <v>32</v>
      </c>
      <c r="J35" s="25">
        <v>28628</v>
      </c>
      <c r="K35" s="128">
        <v>136157</v>
      </c>
      <c r="L35" s="128">
        <f t="shared" si="0"/>
        <v>4.7560779656280561</v>
      </c>
      <c r="M35" s="205"/>
      <c r="N35" s="26" t="s">
        <v>439</v>
      </c>
      <c r="O35" s="25">
        <v>220534</v>
      </c>
      <c r="P35" s="128">
        <v>1141023.2699999998</v>
      </c>
      <c r="Q35" s="487">
        <f t="shared" si="1"/>
        <v>5.1739109162306027</v>
      </c>
      <c r="R35" s="389"/>
    </row>
    <row r="36" spans="1:18" ht="13.5" customHeight="1">
      <c r="A36" s="26">
        <v>34</v>
      </c>
      <c r="B36" s="26" t="s">
        <v>431</v>
      </c>
      <c r="C36" s="703">
        <v>5.269648384215003</v>
      </c>
      <c r="D36" s="26">
        <v>87</v>
      </c>
      <c r="E36" s="26" t="s">
        <v>448</v>
      </c>
      <c r="F36" s="703">
        <v>3.3109617489152963</v>
      </c>
      <c r="I36" s="26" t="s">
        <v>488</v>
      </c>
      <c r="J36" s="25">
        <v>35777</v>
      </c>
      <c r="K36" s="128">
        <v>200998.41</v>
      </c>
      <c r="L36" s="128">
        <f t="shared" si="0"/>
        <v>5.6180901137602373</v>
      </c>
      <c r="M36" s="205"/>
      <c r="N36" s="26" t="s">
        <v>179</v>
      </c>
      <c r="O36" s="25">
        <v>187679</v>
      </c>
      <c r="P36" s="128">
        <v>1280351.95</v>
      </c>
      <c r="Q36" s="487">
        <f t="shared" si="1"/>
        <v>6.822030967769436</v>
      </c>
      <c r="R36" s="389"/>
    </row>
    <row r="37" spans="1:18" ht="13.5" customHeight="1">
      <c r="A37" s="26">
        <v>35</v>
      </c>
      <c r="B37" s="26" t="s">
        <v>439</v>
      </c>
      <c r="C37" s="703">
        <v>5.1739109162306027</v>
      </c>
      <c r="D37" s="26">
        <v>88</v>
      </c>
      <c r="E37" s="26" t="s">
        <v>525</v>
      </c>
      <c r="F37" s="702">
        <v>3.3009039723699845</v>
      </c>
      <c r="I37" s="26" t="s">
        <v>489</v>
      </c>
      <c r="J37" s="25">
        <v>48188</v>
      </c>
      <c r="K37" s="128">
        <v>240657.87</v>
      </c>
      <c r="L37" s="128">
        <f t="shared" si="0"/>
        <v>4.9941452228770649</v>
      </c>
      <c r="M37" s="205"/>
      <c r="N37" s="26" t="s">
        <v>288</v>
      </c>
      <c r="O37" s="25">
        <v>7027</v>
      </c>
      <c r="P37" s="128">
        <v>29319.15</v>
      </c>
      <c r="Q37" s="487">
        <f t="shared" si="1"/>
        <v>4.1723566244485557</v>
      </c>
      <c r="R37" s="389"/>
    </row>
    <row r="38" spans="1:18" ht="13.5" customHeight="1">
      <c r="A38" s="26">
        <v>36</v>
      </c>
      <c r="B38" s="26" t="s">
        <v>423</v>
      </c>
      <c r="C38" s="703">
        <v>5.1442592418202171</v>
      </c>
      <c r="D38" s="26">
        <v>89</v>
      </c>
      <c r="E38" s="26" t="s">
        <v>434</v>
      </c>
      <c r="F38" s="703">
        <v>3.2915266408157402</v>
      </c>
      <c r="I38" s="26" t="s">
        <v>314</v>
      </c>
      <c r="J38" s="25">
        <v>3703</v>
      </c>
      <c r="K38" s="128">
        <v>20324</v>
      </c>
      <c r="L38" s="128">
        <f t="shared" si="0"/>
        <v>5.4885228193356737</v>
      </c>
      <c r="M38" s="205"/>
      <c r="N38" s="26" t="s">
        <v>548</v>
      </c>
      <c r="O38" s="25">
        <v>31181</v>
      </c>
      <c r="P38" s="128">
        <v>120318.08</v>
      </c>
      <c r="Q38" s="487">
        <f t="shared" si="1"/>
        <v>3.858698566434688</v>
      </c>
      <c r="R38" s="389"/>
    </row>
    <row r="39" spans="1:18" ht="13.5" customHeight="1">
      <c r="A39" s="26">
        <v>37</v>
      </c>
      <c r="B39" s="26" t="s">
        <v>514</v>
      </c>
      <c r="C39" s="704">
        <v>5.0959877135726623</v>
      </c>
      <c r="D39" s="26">
        <v>90</v>
      </c>
      <c r="E39" s="26" t="s">
        <v>492</v>
      </c>
      <c r="F39" s="700">
        <v>3.25972036860502</v>
      </c>
      <c r="I39" s="26" t="s">
        <v>492</v>
      </c>
      <c r="J39" s="25">
        <v>12588</v>
      </c>
      <c r="K39" s="128">
        <v>41033.359999999993</v>
      </c>
      <c r="L39" s="128">
        <f t="shared" si="0"/>
        <v>3.25972036860502</v>
      </c>
      <c r="M39" s="205"/>
      <c r="N39" s="26" t="s">
        <v>149</v>
      </c>
      <c r="O39" s="25">
        <v>7499</v>
      </c>
      <c r="P39" s="128">
        <v>33557.1</v>
      </c>
      <c r="Q39" s="487">
        <f t="shared" si="1"/>
        <v>4.474876650220029</v>
      </c>
      <c r="R39" s="406"/>
    </row>
    <row r="40" spans="1:18" ht="13.5" customHeight="1">
      <c r="A40" s="26">
        <v>38</v>
      </c>
      <c r="B40" s="26" t="s">
        <v>502</v>
      </c>
      <c r="C40" s="700">
        <v>5.0627288548555516</v>
      </c>
      <c r="D40" s="26">
        <v>91</v>
      </c>
      <c r="E40" s="26" t="s">
        <v>401</v>
      </c>
      <c r="F40" s="700">
        <v>3.123008717804503</v>
      </c>
      <c r="I40" s="26" t="s">
        <v>493</v>
      </c>
      <c r="J40" s="25">
        <v>4573</v>
      </c>
      <c r="K40" s="128">
        <v>47454.21</v>
      </c>
      <c r="L40" s="128">
        <f t="shared" si="0"/>
        <v>10.377041329542969</v>
      </c>
      <c r="M40" s="205"/>
      <c r="N40" s="26" t="s">
        <v>675</v>
      </c>
      <c r="O40" s="25">
        <v>26099</v>
      </c>
      <c r="P40" s="128">
        <v>151082.66</v>
      </c>
      <c r="Q40" s="487">
        <f t="shared" si="1"/>
        <v>5.7888294570673207</v>
      </c>
      <c r="R40" s="389"/>
    </row>
    <row r="41" spans="1:18" ht="13.5" customHeight="1">
      <c r="A41" s="26">
        <v>39</v>
      </c>
      <c r="B41" s="26" t="s">
        <v>416</v>
      </c>
      <c r="C41" s="700">
        <v>5.0591085736218391</v>
      </c>
      <c r="D41" s="26">
        <v>92</v>
      </c>
      <c r="E41" s="26" t="s">
        <v>203</v>
      </c>
      <c r="F41" s="700">
        <v>3.1191781468944342</v>
      </c>
      <c r="I41" s="26" t="s">
        <v>409</v>
      </c>
      <c r="J41" s="25">
        <v>64440</v>
      </c>
      <c r="K41" s="128">
        <v>268568.09000000003</v>
      </c>
      <c r="L41" s="128">
        <f t="shared" si="0"/>
        <v>4.1677233085040353</v>
      </c>
      <c r="M41" s="205"/>
      <c r="N41" s="26" t="s">
        <v>295</v>
      </c>
      <c r="O41" s="25">
        <v>4038</v>
      </c>
      <c r="P41" s="128">
        <v>18884.510000000002</v>
      </c>
      <c r="Q41" s="487">
        <f t="shared" si="1"/>
        <v>4.6766988608221896</v>
      </c>
      <c r="R41" s="389"/>
    </row>
    <row r="42" spans="1:18" ht="13.5" customHeight="1">
      <c r="A42" s="26">
        <v>40</v>
      </c>
      <c r="B42" s="26" t="s">
        <v>489</v>
      </c>
      <c r="C42" s="700">
        <v>4.9941452228770649</v>
      </c>
      <c r="D42" s="26">
        <v>93</v>
      </c>
      <c r="E42" s="26" t="s">
        <v>454</v>
      </c>
      <c r="F42" s="700">
        <v>2.9773209108480305</v>
      </c>
      <c r="I42" s="26" t="s">
        <v>525</v>
      </c>
      <c r="J42" s="25">
        <v>180094</v>
      </c>
      <c r="K42" s="128">
        <v>594473</v>
      </c>
      <c r="L42" s="128">
        <f t="shared" si="0"/>
        <v>3.3009039723699845</v>
      </c>
      <c r="M42" s="205"/>
      <c r="N42" s="26" t="s">
        <v>442</v>
      </c>
      <c r="O42" s="25">
        <v>149378</v>
      </c>
      <c r="P42" s="128">
        <v>501101.08999999997</v>
      </c>
      <c r="Q42" s="487">
        <f t="shared" si="1"/>
        <v>3.3545842761316926</v>
      </c>
      <c r="R42" s="389"/>
    </row>
    <row r="43" spans="1:18" ht="13.5" customHeight="1">
      <c r="A43" s="26">
        <v>41</v>
      </c>
      <c r="B43" s="26" t="s">
        <v>322</v>
      </c>
      <c r="C43" s="527">
        <v>4.9859133187241289</v>
      </c>
      <c r="D43" s="26">
        <v>94</v>
      </c>
      <c r="E43" s="26" t="s">
        <v>472</v>
      </c>
      <c r="F43" s="698">
        <v>2.9772026058999383</v>
      </c>
      <c r="I43" s="26" t="s">
        <v>411</v>
      </c>
      <c r="J43" s="25">
        <v>105772</v>
      </c>
      <c r="K43" s="128">
        <v>451178</v>
      </c>
      <c r="L43" s="128">
        <f t="shared" si="0"/>
        <v>4.2655712286805585</v>
      </c>
      <c r="M43" s="205"/>
      <c r="N43" s="26" t="s">
        <v>443</v>
      </c>
      <c r="O43" s="25">
        <v>69264</v>
      </c>
      <c r="P43" s="128">
        <v>381784.33</v>
      </c>
      <c r="Q43" s="487">
        <f t="shared" si="1"/>
        <v>5.5120167763917767</v>
      </c>
      <c r="R43" s="389"/>
    </row>
    <row r="44" spans="1:18" ht="13.5" customHeight="1">
      <c r="A44" s="26">
        <v>42</v>
      </c>
      <c r="B44" s="26" t="s">
        <v>400</v>
      </c>
      <c r="C44" s="701">
        <v>4.9700508898536553</v>
      </c>
      <c r="D44" s="26">
        <v>95</v>
      </c>
      <c r="E44" s="26" t="s">
        <v>172</v>
      </c>
      <c r="F44" s="527">
        <v>2.9691568700462785</v>
      </c>
      <c r="I44" s="26" t="s">
        <v>412</v>
      </c>
      <c r="J44" s="25">
        <v>165091</v>
      </c>
      <c r="K44" s="128">
        <v>654232.30000000005</v>
      </c>
      <c r="L44" s="128">
        <f t="shared" si="0"/>
        <v>3.962858665826726</v>
      </c>
      <c r="M44" s="205"/>
      <c r="N44" s="26" t="s">
        <v>301</v>
      </c>
      <c r="O44" s="25">
        <v>6767</v>
      </c>
      <c r="P44" s="128">
        <v>49477.27</v>
      </c>
      <c r="Q44" s="487">
        <f t="shared" si="1"/>
        <v>7.3115516477020828</v>
      </c>
      <c r="R44" s="389"/>
    </row>
    <row r="45" spans="1:18" ht="13.5" customHeight="1">
      <c r="A45" s="26">
        <v>43</v>
      </c>
      <c r="B45" s="26" t="s">
        <v>320</v>
      </c>
      <c r="C45" s="705">
        <v>4.9606284332688588</v>
      </c>
      <c r="D45" s="26">
        <v>96</v>
      </c>
      <c r="E45" s="26" t="s">
        <v>319</v>
      </c>
      <c r="F45" s="705">
        <v>2.9177863377962781</v>
      </c>
      <c r="I45" s="26" t="s">
        <v>414</v>
      </c>
      <c r="J45" s="25">
        <v>83386</v>
      </c>
      <c r="K45" s="128">
        <v>366693.41</v>
      </c>
      <c r="L45" s="128">
        <f t="shared" si="0"/>
        <v>4.3975416736622455</v>
      </c>
      <c r="M45" s="205"/>
      <c r="N45" s="26" t="s">
        <v>322</v>
      </c>
      <c r="O45" s="25">
        <v>41070</v>
      </c>
      <c r="P45" s="128">
        <v>204771.46</v>
      </c>
      <c r="Q45" s="487">
        <f t="shared" si="1"/>
        <v>4.9859133187241289</v>
      </c>
      <c r="R45" s="389"/>
    </row>
    <row r="46" spans="1:18" ht="13.5" customHeight="1">
      <c r="A46" s="26">
        <v>44</v>
      </c>
      <c r="B46" s="26" t="s">
        <v>193</v>
      </c>
      <c r="C46" s="700">
        <v>4.9572868519579982</v>
      </c>
      <c r="D46" s="26">
        <v>97</v>
      </c>
      <c r="E46" s="26" t="s">
        <v>438</v>
      </c>
      <c r="F46" s="703">
        <v>2.7262303246597597</v>
      </c>
      <c r="I46" s="26" t="s">
        <v>496</v>
      </c>
      <c r="J46" s="25">
        <v>16682</v>
      </c>
      <c r="K46" s="128">
        <v>90855.82</v>
      </c>
      <c r="L46" s="128">
        <f t="shared" si="0"/>
        <v>5.446338568516965</v>
      </c>
      <c r="M46" s="205"/>
      <c r="N46" s="26" t="s">
        <v>444</v>
      </c>
      <c r="O46" s="25">
        <v>72400</v>
      </c>
      <c r="P46" s="128">
        <v>429558.23</v>
      </c>
      <c r="Q46" s="487">
        <f t="shared" si="1"/>
        <v>5.9331247237569062</v>
      </c>
      <c r="R46" s="389"/>
    </row>
    <row r="47" spans="1:18" ht="13.5" customHeight="1">
      <c r="A47" s="26">
        <v>45</v>
      </c>
      <c r="B47" s="26" t="s">
        <v>484</v>
      </c>
      <c r="C47" s="700">
        <v>4.8884328641039518</v>
      </c>
      <c r="D47" s="26">
        <v>98</v>
      </c>
      <c r="E47" s="26" t="s">
        <v>302</v>
      </c>
      <c r="F47" s="703">
        <v>2.6775464282629353</v>
      </c>
      <c r="I47" s="26" t="s">
        <v>499</v>
      </c>
      <c r="J47" s="25">
        <v>29244</v>
      </c>
      <c r="K47" s="128">
        <v>117701.17</v>
      </c>
      <c r="L47" s="128">
        <f t="shared" si="0"/>
        <v>4.0247972233620573</v>
      </c>
      <c r="M47" s="205"/>
      <c r="N47" s="26" t="s">
        <v>302</v>
      </c>
      <c r="O47" s="25">
        <v>46308</v>
      </c>
      <c r="P47" s="128">
        <v>123991.82</v>
      </c>
      <c r="Q47" s="487">
        <f t="shared" si="1"/>
        <v>2.6775464282629353</v>
      </c>
      <c r="R47" s="389"/>
    </row>
    <row r="48" spans="1:18" ht="13.5" customHeight="1">
      <c r="A48" s="26">
        <v>46</v>
      </c>
      <c r="B48" s="26" t="s">
        <v>432</v>
      </c>
      <c r="C48" s="703">
        <v>4.7810812805458065</v>
      </c>
      <c r="D48" s="26">
        <v>99</v>
      </c>
      <c r="E48" s="26" t="s">
        <v>449</v>
      </c>
      <c r="F48" s="700">
        <v>2.644616779131836</v>
      </c>
      <c r="I48" s="26" t="s">
        <v>416</v>
      </c>
      <c r="J48" s="25">
        <v>20843</v>
      </c>
      <c r="K48" s="128">
        <v>105447</v>
      </c>
      <c r="L48" s="128">
        <f t="shared" si="0"/>
        <v>5.0591085736218391</v>
      </c>
      <c r="M48" s="205"/>
      <c r="N48" s="26" t="s">
        <v>445</v>
      </c>
      <c r="O48" s="25">
        <v>45093</v>
      </c>
      <c r="P48" s="128">
        <v>90316.62</v>
      </c>
      <c r="Q48" s="487">
        <f t="shared" si="1"/>
        <v>2.0028966801942651</v>
      </c>
      <c r="R48" s="389"/>
    </row>
    <row r="49" spans="1:18" ht="13.5" customHeight="1">
      <c r="A49" s="26">
        <v>47</v>
      </c>
      <c r="B49" s="26" t="s">
        <v>504</v>
      </c>
      <c r="C49" s="488">
        <v>4.7712350749832835</v>
      </c>
      <c r="D49" s="26">
        <v>100</v>
      </c>
      <c r="E49" s="26" t="s">
        <v>311</v>
      </c>
      <c r="F49" s="488">
        <v>2.6250061736016792</v>
      </c>
      <c r="I49" s="26" t="s">
        <v>417</v>
      </c>
      <c r="J49" s="25">
        <v>59774</v>
      </c>
      <c r="K49" s="128">
        <v>272776.74</v>
      </c>
      <c r="L49" s="128">
        <f t="shared" si="0"/>
        <v>4.5634680630374405</v>
      </c>
      <c r="M49" s="205"/>
      <c r="N49" s="26" t="s">
        <v>446</v>
      </c>
      <c r="O49" s="25">
        <v>202062</v>
      </c>
      <c r="P49" s="128">
        <v>1241424</v>
      </c>
      <c r="Q49" s="487">
        <f t="shared" si="1"/>
        <v>6.1437776524037178</v>
      </c>
      <c r="R49" s="389"/>
    </row>
    <row r="50" spans="1:18" ht="13.5" customHeight="1">
      <c r="A50" s="26">
        <v>48</v>
      </c>
      <c r="B50" s="26" t="s">
        <v>32</v>
      </c>
      <c r="C50" s="698">
        <v>4.7560779656280561</v>
      </c>
      <c r="D50" s="26">
        <v>101</v>
      </c>
      <c r="E50" s="26" t="s">
        <v>107</v>
      </c>
      <c r="F50" s="700">
        <v>2.6</v>
      </c>
      <c r="I50" s="26" t="s">
        <v>201</v>
      </c>
      <c r="J50" s="25">
        <v>116569</v>
      </c>
      <c r="K50" s="128">
        <v>661705.37000000011</v>
      </c>
      <c r="L50" s="128">
        <f t="shared" si="0"/>
        <v>5.6765123660664507</v>
      </c>
      <c r="M50" s="205"/>
      <c r="N50" s="26" t="s">
        <v>447</v>
      </c>
      <c r="O50" s="25">
        <v>56962</v>
      </c>
      <c r="P50" s="128">
        <v>509373.20000000007</v>
      </c>
      <c r="Q50" s="487">
        <f t="shared" si="1"/>
        <v>8.9423334854815497</v>
      </c>
      <c r="R50" s="389"/>
    </row>
    <row r="51" spans="1:18" ht="13.5" customHeight="1">
      <c r="A51" s="26">
        <v>49</v>
      </c>
      <c r="B51" s="26" t="s">
        <v>547</v>
      </c>
      <c r="C51" s="488">
        <v>4.7208899469247578</v>
      </c>
      <c r="D51" s="26">
        <v>102</v>
      </c>
      <c r="E51" s="26" t="s">
        <v>445</v>
      </c>
      <c r="F51" s="703">
        <v>2.0028966801942651</v>
      </c>
      <c r="I51" s="26" t="s">
        <v>501</v>
      </c>
      <c r="J51" s="25">
        <v>6789</v>
      </c>
      <c r="K51" s="128">
        <v>28808.840000000004</v>
      </c>
      <c r="L51" s="128">
        <f t="shared" si="0"/>
        <v>4.2434585358668437</v>
      </c>
      <c r="M51" s="205"/>
      <c r="N51" s="26" t="s">
        <v>448</v>
      </c>
      <c r="O51" s="25">
        <v>155342</v>
      </c>
      <c r="P51" s="128">
        <v>514331.42</v>
      </c>
      <c r="Q51" s="487">
        <f t="shared" si="1"/>
        <v>3.3109617489152963</v>
      </c>
      <c r="R51" s="389"/>
    </row>
    <row r="52" spans="1:18" ht="13.5" customHeight="1">
      <c r="A52" s="26">
        <v>50</v>
      </c>
      <c r="B52" s="26" t="s">
        <v>295</v>
      </c>
      <c r="C52" s="704">
        <v>4.6766988608221896</v>
      </c>
      <c r="D52" s="26"/>
      <c r="I52" s="26" t="s">
        <v>420</v>
      </c>
      <c r="J52" s="25">
        <v>197338</v>
      </c>
      <c r="K52" s="128">
        <v>751998.39999999991</v>
      </c>
      <c r="L52" s="128">
        <f t="shared" si="0"/>
        <v>3.8107125844996905</v>
      </c>
      <c r="M52" s="205"/>
      <c r="N52" s="26" t="s">
        <v>576</v>
      </c>
      <c r="O52" s="25">
        <v>15873</v>
      </c>
      <c r="P52" s="128">
        <v>69306.41</v>
      </c>
      <c r="Q52" s="487">
        <f t="shared" si="1"/>
        <v>4.3663081963081964</v>
      </c>
      <c r="R52" s="387"/>
    </row>
    <row r="53" spans="1:18" ht="13.5" customHeight="1">
      <c r="A53" s="26">
        <v>51</v>
      </c>
      <c r="B53" s="26" t="s">
        <v>436</v>
      </c>
      <c r="C53" s="703">
        <v>4.6321059395205006</v>
      </c>
      <c r="D53" s="26"/>
      <c r="E53" s="484" t="s">
        <v>379</v>
      </c>
      <c r="F53" s="485">
        <f>MEDIAN(F3:F51,C3:C55)</f>
        <v>4.6254376905911672</v>
      </c>
      <c r="I53" s="26" t="s">
        <v>421</v>
      </c>
      <c r="J53" s="25">
        <v>33673</v>
      </c>
      <c r="K53" s="128">
        <v>316563</v>
      </c>
      <c r="L53" s="128">
        <f t="shared" si="0"/>
        <v>9.4010928637187057</v>
      </c>
      <c r="M53" s="205"/>
      <c r="N53" s="484"/>
      <c r="O53" s="484"/>
      <c r="R53" s="388"/>
    </row>
    <row r="54" spans="1:18" ht="13.5" customHeight="1">
      <c r="A54" s="26">
        <v>52</v>
      </c>
      <c r="B54" s="26" t="s">
        <v>553</v>
      </c>
      <c r="C54" s="488">
        <v>4.6187694416618337</v>
      </c>
      <c r="D54" s="26"/>
      <c r="E54" s="484" t="s">
        <v>378</v>
      </c>
      <c r="F54" s="486">
        <f>AVERAGE(F3:F51,C3:C55)</f>
        <v>4.9952907152002179</v>
      </c>
      <c r="I54" s="26" t="s">
        <v>502</v>
      </c>
      <c r="J54" s="25">
        <v>11492</v>
      </c>
      <c r="K54" s="128">
        <v>58180.88</v>
      </c>
      <c r="L54" s="128">
        <f t="shared" si="0"/>
        <v>5.0627288548555516</v>
      </c>
      <c r="M54" s="205"/>
      <c r="N54" s="484" t="s">
        <v>383</v>
      </c>
      <c r="O54" s="484"/>
      <c r="P54" s="485">
        <f>MEDIAN(P4:P52,K4:K56)</f>
        <v>254612.98</v>
      </c>
      <c r="Q54" s="564">
        <f>MEDIAN(Q4:Q52,L4:L56)</f>
        <v>4.6254376905911672</v>
      </c>
      <c r="R54" s="388"/>
    </row>
    <row r="55" spans="1:18" ht="13.5" customHeight="1">
      <c r="A55" s="26">
        <v>53</v>
      </c>
      <c r="B55" s="26" t="s">
        <v>417</v>
      </c>
      <c r="C55" s="700">
        <v>4.5634680630374405</v>
      </c>
      <c r="D55" s="26"/>
      <c r="E55" s="64"/>
      <c r="F55" s="485"/>
      <c r="I55" s="26" t="s">
        <v>177</v>
      </c>
      <c r="J55" s="25">
        <v>56288</v>
      </c>
      <c r="K55" s="128">
        <v>380128</v>
      </c>
      <c r="L55" s="128">
        <f t="shared" si="0"/>
        <v>6.753268902785674</v>
      </c>
      <c r="M55" s="205"/>
      <c r="N55" s="192" t="s">
        <v>382</v>
      </c>
      <c r="P55" s="486">
        <f>AVERAGE(P4:P52,K4:K56)</f>
        <v>324792.2727450981</v>
      </c>
      <c r="Q55" s="564">
        <f>AVERAGE(Q4:Q52,L4:L56)</f>
        <v>4.9952900981809787</v>
      </c>
      <c r="R55" s="388"/>
    </row>
    <row r="56" spans="1:18" ht="13.5" customHeight="1">
      <c r="A56" s="26"/>
      <c r="B56" s="26"/>
      <c r="C56" s="700"/>
      <c r="D56" s="26"/>
      <c r="E56" s="64"/>
      <c r="F56" s="485"/>
      <c r="I56" s="26" t="s">
        <v>504</v>
      </c>
      <c r="J56" s="25">
        <v>20938</v>
      </c>
      <c r="K56" s="128">
        <v>99900.12</v>
      </c>
      <c r="L56" s="128">
        <f t="shared" si="0"/>
        <v>4.7712350749832835</v>
      </c>
      <c r="M56" s="128"/>
      <c r="N56" s="64" t="s">
        <v>328</v>
      </c>
      <c r="O56" s="593">
        <f>SUM(O4:O52,J4:J56)</f>
        <v>7287086</v>
      </c>
      <c r="P56" s="485">
        <f>SUM(P4:P52,K4:K56)</f>
        <v>33128811.820000008</v>
      </c>
      <c r="Q56" s="79"/>
      <c r="R56" s="388"/>
    </row>
    <row r="57" spans="1:18" ht="13.5" customHeight="1">
      <c r="B57" s="126" t="s">
        <v>535</v>
      </c>
      <c r="D57" s="26"/>
      <c r="E57" s="42"/>
      <c r="F57" s="182"/>
      <c r="K57" s="128"/>
      <c r="L57" s="128"/>
      <c r="M57"/>
      <c r="Q57" s="28"/>
    </row>
    <row r="58" spans="1:18" ht="12.75" customHeight="1">
      <c r="B58" s="126" t="s">
        <v>534</v>
      </c>
      <c r="F58" s="8"/>
      <c r="J58" s="350"/>
      <c r="K58" s="205"/>
      <c r="L58" s="205"/>
      <c r="M58"/>
      <c r="N58" s="128"/>
      <c r="O58" s="128"/>
      <c r="Q58" s="390"/>
    </row>
    <row r="59" spans="1:18" ht="12.95" customHeight="1">
      <c r="A59" s="10"/>
      <c r="E59" s="28"/>
      <c r="F59" s="182"/>
      <c r="J59" s="186"/>
      <c r="K59" s="205"/>
      <c r="L59" s="205"/>
      <c r="M59"/>
    </row>
    <row r="60" spans="1:18" ht="12.95" customHeight="1">
      <c r="F60" s="8"/>
      <c r="I60" s="407"/>
      <c r="J60" s="407"/>
      <c r="K60" s="205"/>
      <c r="L60" s="205"/>
      <c r="M60"/>
    </row>
    <row r="61" spans="1:18" ht="12.95" customHeight="1">
      <c r="F61" s="8"/>
      <c r="I61" s="350"/>
      <c r="J61" s="350"/>
      <c r="K61" s="205"/>
      <c r="L61" s="205"/>
      <c r="M61"/>
    </row>
    <row r="62" spans="1:18" ht="12.95" customHeight="1">
      <c r="E62" s="4"/>
      <c r="F62" s="8"/>
      <c r="I62" s="350"/>
      <c r="J62" s="350"/>
      <c r="K62" s="205"/>
      <c r="L62" s="205"/>
      <c r="M62"/>
    </row>
    <row r="63" spans="1:18" ht="12.95" customHeight="1">
      <c r="E63" s="229"/>
      <c r="F63" s="182"/>
      <c r="I63" s="350"/>
      <c r="J63" s="350"/>
      <c r="K63" s="205"/>
      <c r="L63" s="205"/>
      <c r="M63"/>
    </row>
    <row r="64" spans="1:18" ht="12.95" customHeight="1">
      <c r="F64" s="8"/>
      <c r="J64" s="350"/>
      <c r="K64" s="205"/>
      <c r="L64" s="205"/>
      <c r="M64"/>
    </row>
    <row r="65" spans="4:13" ht="12.95" customHeight="1">
      <c r="F65" s="182"/>
      <c r="K65" s="205"/>
      <c r="L65" s="205"/>
      <c r="M65"/>
    </row>
    <row r="66" spans="4:13" ht="12.95" customHeight="1">
      <c r="F66" s="8"/>
      <c r="K66" s="205"/>
      <c r="L66" s="205"/>
      <c r="M66"/>
    </row>
    <row r="67" spans="4:13" ht="12.95" customHeight="1">
      <c r="F67" s="182"/>
      <c r="I67" s="350"/>
      <c r="J67" s="350"/>
      <c r="K67" s="205"/>
      <c r="L67" s="205"/>
      <c r="M67"/>
    </row>
    <row r="68" spans="4:13" ht="12.95" customHeight="1">
      <c r="E68"/>
      <c r="F68" s="182"/>
      <c r="I68" s="350"/>
      <c r="J68" s="350"/>
      <c r="K68" s="205"/>
      <c r="L68" s="205"/>
      <c r="M68"/>
    </row>
    <row r="69" spans="4:13" ht="12.95" customHeight="1">
      <c r="D69"/>
      <c r="E69"/>
      <c r="F69" s="4"/>
      <c r="I69" s="350"/>
      <c r="J69" s="350"/>
      <c r="K69" s="205"/>
      <c r="L69" s="205"/>
      <c r="M69"/>
    </row>
    <row r="70" spans="4:13" ht="12.95" customHeight="1">
      <c r="D70"/>
      <c r="E70"/>
      <c r="F70" s="4"/>
      <c r="I70" s="350"/>
      <c r="J70" s="350"/>
      <c r="K70" s="205"/>
      <c r="L70" s="205"/>
      <c r="M70"/>
    </row>
    <row r="71" spans="4:13" ht="12.95" customHeight="1">
      <c r="D71"/>
      <c r="E71"/>
      <c r="F71" s="8"/>
      <c r="I71" s="350"/>
      <c r="J71" s="350"/>
      <c r="K71" s="205"/>
      <c r="L71" s="205"/>
      <c r="M71"/>
    </row>
    <row r="72" spans="4:13" ht="12.95" customHeight="1">
      <c r="D72"/>
      <c r="E72"/>
      <c r="F72" s="8"/>
      <c r="I72" s="350"/>
      <c r="J72" s="350"/>
      <c r="K72" s="205"/>
      <c r="L72" s="205"/>
      <c r="M72"/>
    </row>
    <row r="73" spans="4:13" ht="12.95" customHeight="1">
      <c r="D73"/>
      <c r="E73"/>
      <c r="F73" s="8"/>
      <c r="I73" s="350"/>
      <c r="J73" s="350"/>
      <c r="K73" s="205"/>
      <c r="L73" s="205"/>
      <c r="M73"/>
    </row>
    <row r="74" spans="4:13" ht="12.95" customHeight="1">
      <c r="D74"/>
      <c r="E74"/>
      <c r="F74" s="22"/>
      <c r="I74" s="350"/>
      <c r="J74" s="350"/>
      <c r="K74" s="205"/>
      <c r="L74" s="205"/>
      <c r="M74"/>
    </row>
    <row r="75" spans="4:13" ht="12.95" customHeight="1">
      <c r="D75"/>
      <c r="E75"/>
      <c r="F75" s="8"/>
      <c r="I75" s="350"/>
      <c r="J75" s="350"/>
      <c r="K75" s="205"/>
      <c r="L75" s="205"/>
      <c r="M75"/>
    </row>
    <row r="76" spans="4:13" ht="12.95" customHeight="1">
      <c r="D76"/>
      <c r="E76"/>
      <c r="F76" s="182"/>
      <c r="I76" s="350"/>
      <c r="J76" s="350"/>
      <c r="K76" s="205"/>
      <c r="L76" s="205"/>
      <c r="M76"/>
    </row>
    <row r="77" spans="4:13" ht="12.95" customHeight="1">
      <c r="D77"/>
      <c r="E77"/>
      <c r="F77" s="182"/>
      <c r="I77" s="350"/>
      <c r="J77" s="350"/>
      <c r="K77" s="205"/>
      <c r="L77" s="205"/>
      <c r="M77"/>
    </row>
    <row r="78" spans="4:13" ht="12.95" customHeight="1">
      <c r="D78"/>
      <c r="E78"/>
      <c r="F78" s="182"/>
      <c r="I78" s="350"/>
      <c r="J78" s="350"/>
      <c r="K78" s="205"/>
      <c r="L78" s="205"/>
      <c r="M78"/>
    </row>
    <row r="79" spans="4:13" ht="12.95" customHeight="1">
      <c r="D79"/>
      <c r="E79"/>
      <c r="F79" s="8"/>
      <c r="I79" s="350"/>
      <c r="J79" s="350"/>
      <c r="K79" s="205"/>
      <c r="L79" s="205"/>
      <c r="M79"/>
    </row>
    <row r="80" spans="4:13" ht="12.95" customHeight="1">
      <c r="D80"/>
      <c r="E80"/>
      <c r="F80" s="22"/>
      <c r="I80" s="350"/>
      <c r="J80" s="350"/>
      <c r="K80" s="205"/>
      <c r="L80" s="205"/>
      <c r="M80"/>
    </row>
    <row r="81" spans="4:13" ht="12.95" customHeight="1">
      <c r="D81"/>
      <c r="E81"/>
      <c r="F81" s="8"/>
      <c r="I81" s="350"/>
      <c r="J81" s="350"/>
      <c r="K81" s="205"/>
      <c r="L81" s="205"/>
      <c r="M81"/>
    </row>
    <row r="82" spans="4:13" ht="12.95" customHeight="1">
      <c r="D82"/>
      <c r="E82"/>
      <c r="F82" s="4"/>
      <c r="I82" s="350"/>
      <c r="J82" s="350"/>
      <c r="K82" s="205"/>
      <c r="L82" s="205"/>
      <c r="M82"/>
    </row>
    <row r="83" spans="4:13" ht="12.95" customHeight="1">
      <c r="D83"/>
      <c r="E83"/>
      <c r="F83" s="4"/>
      <c r="I83" s="350"/>
      <c r="J83" s="350"/>
      <c r="K83" s="205"/>
      <c r="L83" s="205"/>
      <c r="M83"/>
    </row>
    <row r="84" spans="4:13" ht="12.95" customHeight="1">
      <c r="D84"/>
      <c r="E84"/>
      <c r="F84" s="8"/>
      <c r="I84" s="205"/>
      <c r="J84" s="205"/>
      <c r="K84" s="205"/>
      <c r="L84" s="205"/>
      <c r="M84"/>
    </row>
    <row r="85" spans="4:13" ht="12.95" customHeight="1">
      <c r="D85"/>
      <c r="E85"/>
      <c r="F85" s="182"/>
      <c r="I85" s="350"/>
      <c r="J85" s="350"/>
      <c r="K85" s="205"/>
      <c r="L85" s="205"/>
    </row>
    <row r="86" spans="4:13" ht="12.95" customHeight="1">
      <c r="D86"/>
      <c r="E86"/>
      <c r="F86" s="182"/>
      <c r="I86" s="350"/>
      <c r="J86" s="350"/>
      <c r="K86" s="205"/>
      <c r="L86" s="205"/>
    </row>
    <row r="87" spans="4:13" ht="12.95" customHeight="1">
      <c r="D87"/>
      <c r="E87"/>
      <c r="F87" s="8"/>
      <c r="I87" s="350"/>
      <c r="J87" s="350"/>
      <c r="K87" s="205"/>
      <c r="L87" s="205"/>
    </row>
    <row r="88" spans="4:13" ht="12.95" customHeight="1">
      <c r="D88"/>
      <c r="E88"/>
      <c r="F88" s="8"/>
      <c r="I88" s="350"/>
      <c r="J88" s="350"/>
      <c r="K88" s="205"/>
      <c r="L88" s="205"/>
    </row>
    <row r="89" spans="4:13" ht="12.95" customHeight="1">
      <c r="D89"/>
      <c r="E89"/>
      <c r="F89" s="8"/>
      <c r="I89" s="350"/>
      <c r="J89" s="350"/>
      <c r="K89" s="205"/>
      <c r="L89" s="205"/>
    </row>
    <row r="90" spans="4:13" ht="12.95" customHeight="1">
      <c r="D90"/>
      <c r="E90"/>
      <c r="F90" s="4"/>
      <c r="I90" s="350"/>
      <c r="J90" s="350"/>
      <c r="K90" s="205"/>
      <c r="L90" s="205"/>
    </row>
    <row r="91" spans="4:13" ht="12.95" customHeight="1">
      <c r="D91"/>
      <c r="E91"/>
      <c r="F91" s="182"/>
      <c r="I91" s="350"/>
      <c r="J91" s="350"/>
      <c r="K91" s="205"/>
      <c r="L91" s="205"/>
    </row>
    <row r="92" spans="4:13" ht="12.95" customHeight="1">
      <c r="D92"/>
      <c r="E92"/>
      <c r="F92" s="182"/>
      <c r="I92" s="350"/>
      <c r="J92" s="350"/>
      <c r="K92" s="205"/>
      <c r="L92" s="205"/>
    </row>
    <row r="93" spans="4:13" ht="12.95" customHeight="1">
      <c r="D93"/>
      <c r="E93"/>
      <c r="F93" s="4"/>
      <c r="I93" s="350"/>
      <c r="J93" s="350"/>
      <c r="K93" s="205"/>
      <c r="L93" s="205"/>
    </row>
    <row r="94" spans="4:13" ht="12.95" customHeight="1">
      <c r="D94"/>
      <c r="E94"/>
      <c r="F94" s="8"/>
      <c r="I94" s="350"/>
      <c r="J94" s="350"/>
      <c r="K94" s="205"/>
      <c r="L94" s="205"/>
    </row>
    <row r="95" spans="4:13" ht="12.95" customHeight="1">
      <c r="D95"/>
      <c r="E95"/>
      <c r="F95" s="8"/>
      <c r="I95" s="350"/>
      <c r="J95" s="350"/>
      <c r="K95" s="205"/>
      <c r="L95" s="205"/>
    </row>
    <row r="96" spans="4:13" ht="12.95" customHeight="1">
      <c r="D96"/>
      <c r="E96"/>
      <c r="F96" s="4"/>
      <c r="I96" s="350"/>
      <c r="J96" s="350"/>
      <c r="K96" s="205"/>
      <c r="L96" s="205"/>
    </row>
    <row r="97" spans="1:12" ht="12.95" customHeight="1">
      <c r="D97"/>
      <c r="E97"/>
      <c r="F97" s="22"/>
      <c r="I97" s="350"/>
      <c r="J97" s="350"/>
      <c r="K97" s="205"/>
      <c r="L97" s="205"/>
    </row>
    <row r="98" spans="1:12" ht="12.95" customHeight="1">
      <c r="D98"/>
      <c r="E98"/>
      <c r="F98" s="8"/>
      <c r="I98" s="350"/>
      <c r="J98" s="350"/>
      <c r="K98" s="205"/>
      <c r="L98" s="205"/>
    </row>
    <row r="99" spans="1:12" ht="12.95" customHeight="1">
      <c r="D99"/>
      <c r="E99"/>
      <c r="F99" s="4"/>
      <c r="I99" s="350"/>
      <c r="J99" s="350"/>
      <c r="K99" s="205"/>
      <c r="L99" s="205"/>
    </row>
    <row r="100" spans="1:12" ht="12.95" customHeight="1">
      <c r="D100"/>
      <c r="E100"/>
      <c r="F100" s="8"/>
      <c r="I100" s="350"/>
      <c r="J100" s="350"/>
      <c r="K100" s="205"/>
      <c r="L100" s="205"/>
    </row>
    <row r="101" spans="1:12" ht="12.95" customHeight="1">
      <c r="D101"/>
      <c r="E101"/>
      <c r="F101" s="8"/>
      <c r="I101" s="350"/>
      <c r="J101" s="350"/>
      <c r="K101" s="205"/>
      <c r="L101" s="205"/>
    </row>
    <row r="102" spans="1:12" ht="12.95" customHeight="1">
      <c r="D102"/>
      <c r="E102"/>
      <c r="F102" s="8"/>
      <c r="I102" s="350"/>
      <c r="J102" s="350"/>
      <c r="K102" s="205"/>
      <c r="L102" s="205"/>
    </row>
    <row r="103" spans="1:12" ht="12.95" customHeight="1">
      <c r="D103"/>
      <c r="E103"/>
      <c r="F103" s="8"/>
      <c r="I103" s="350"/>
      <c r="J103" s="350"/>
      <c r="K103" s="205"/>
      <c r="L103" s="205"/>
    </row>
    <row r="104" spans="1:12" ht="12.95" customHeight="1">
      <c r="A104"/>
      <c r="D104"/>
      <c r="E104"/>
    </row>
    <row r="105" spans="1:12" ht="12.95" customHeight="1">
      <c r="A105"/>
      <c r="D105"/>
      <c r="E105"/>
    </row>
    <row r="106" spans="1:12" ht="12.95" customHeight="1">
      <c r="A106"/>
      <c r="B106" s="301"/>
      <c r="C106" s="434"/>
      <c r="D106"/>
      <c r="E106"/>
    </row>
    <row r="107" spans="1:12" ht="12.95" customHeight="1">
      <c r="A107"/>
      <c r="B107" s="151"/>
      <c r="C107" s="527"/>
      <c r="D107"/>
      <c r="E107"/>
    </row>
    <row r="108" spans="1:12" ht="12.95" customHeight="1">
      <c r="A108"/>
      <c r="C108" s="527"/>
      <c r="D108"/>
      <c r="E108"/>
    </row>
    <row r="109" spans="1:12" ht="12.95" customHeight="1">
      <c r="A109"/>
      <c r="B109"/>
      <c r="C109" s="434"/>
      <c r="D109"/>
      <c r="E109"/>
    </row>
    <row r="110" spans="1:12" ht="12.95" customHeight="1">
      <c r="A110"/>
      <c r="B110"/>
      <c r="C110" s="434"/>
      <c r="D110"/>
      <c r="E110"/>
    </row>
    <row r="111" spans="1:12" ht="12.95" customHeight="1">
      <c r="A111"/>
      <c r="B111"/>
      <c r="C111" s="434"/>
      <c r="D111"/>
      <c r="E111"/>
    </row>
    <row r="112" spans="1:12" ht="12.95" customHeight="1">
      <c r="A112"/>
      <c r="B112"/>
      <c r="C112" s="434"/>
      <c r="D112"/>
      <c r="E112"/>
    </row>
    <row r="113" spans="1:5" ht="12.95" customHeight="1">
      <c r="A113"/>
      <c r="B113"/>
      <c r="C113" s="434"/>
      <c r="D113"/>
      <c r="E113"/>
    </row>
    <row r="114" spans="1:5" ht="12.95" customHeight="1">
      <c r="A114"/>
      <c r="B114"/>
      <c r="C114" s="434"/>
      <c r="D114"/>
      <c r="E114"/>
    </row>
    <row r="115" spans="1:5" ht="12.95" customHeight="1">
      <c r="A115"/>
      <c r="B115"/>
      <c r="C115" s="434"/>
      <c r="D115"/>
      <c r="E115"/>
    </row>
    <row r="116" spans="1:5" ht="12.95" customHeight="1">
      <c r="A116"/>
      <c r="B116"/>
      <c r="C116" s="434"/>
      <c r="D116"/>
      <c r="E116"/>
    </row>
    <row r="117" spans="1:5" ht="12.95" customHeight="1">
      <c r="A117"/>
      <c r="B117"/>
      <c r="C117" s="434"/>
      <c r="D117"/>
      <c r="E117"/>
    </row>
    <row r="118" spans="1:5" ht="12.95" customHeight="1">
      <c r="A118"/>
      <c r="B118"/>
      <c r="C118" s="434"/>
      <c r="D118"/>
      <c r="E118"/>
    </row>
    <row r="119" spans="1:5" ht="12.95" customHeight="1">
      <c r="A119"/>
      <c r="B119"/>
      <c r="C119" s="434"/>
      <c r="D119"/>
      <c r="E119"/>
    </row>
    <row r="120" spans="1:5" ht="12.95" customHeight="1">
      <c r="A120"/>
      <c r="B120"/>
      <c r="C120" s="434"/>
      <c r="D120"/>
      <c r="E120"/>
    </row>
    <row r="121" spans="1:5" ht="12.95" customHeight="1">
      <c r="A121"/>
      <c r="B121"/>
      <c r="C121" s="434"/>
      <c r="D121"/>
      <c r="E121"/>
    </row>
    <row r="122" spans="1:5" ht="12.95" customHeight="1">
      <c r="A122"/>
      <c r="B122"/>
      <c r="C122" s="434"/>
      <c r="D122"/>
      <c r="E122"/>
    </row>
    <row r="123" spans="1:5" ht="12.95" customHeight="1">
      <c r="B123"/>
      <c r="C123" s="434"/>
      <c r="D123"/>
      <c r="E123"/>
    </row>
    <row r="124" spans="1:5" ht="12.95" customHeight="1">
      <c r="B124"/>
      <c r="D124"/>
      <c r="E124"/>
    </row>
    <row r="125" spans="1:5" ht="12.95" customHeight="1">
      <c r="B125"/>
      <c r="D125"/>
      <c r="E125"/>
    </row>
    <row r="126" spans="1:5" ht="12.95" customHeight="1">
      <c r="B126"/>
      <c r="D126"/>
    </row>
  </sheetData>
  <sortState ref="S4:T105">
    <sortCondition descending="1" ref="T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F1002"/>
  <sheetViews>
    <sheetView zoomScaleNormal="100" workbookViewId="0">
      <pane ySplit="3" topLeftCell="A4" activePane="bottomLeft" state="frozen"/>
      <selection activeCell="E6" sqref="E6"/>
      <selection pane="bottomLeft" activeCell="E29" sqref="E29"/>
    </sheetView>
  </sheetViews>
  <sheetFormatPr defaultRowHeight="12.95" customHeight="1"/>
  <cols>
    <col min="1" max="1" width="3.85546875" style="26" customWidth="1"/>
    <col min="2" max="2" width="18" style="22" customWidth="1"/>
    <col min="3" max="3" width="7.85546875" style="22" bestFit="1" customWidth="1"/>
    <col min="4" max="4" width="21.85546875" style="26" customWidth="1"/>
    <col min="5" max="5" width="20.7109375" style="22" customWidth="1"/>
    <col min="6" max="6" width="9.42578125" style="32" customWidth="1"/>
    <col min="7" max="7" width="19.28515625" style="22" bestFit="1" customWidth="1"/>
    <col min="8" max="16384" width="9.140625" style="22"/>
  </cols>
  <sheetData>
    <row r="1" spans="1:6" ht="14.25" customHeight="1">
      <c r="B1" s="40" t="s">
        <v>602</v>
      </c>
      <c r="F1" s="232"/>
    </row>
    <row r="2" spans="1:6" ht="13.5" customHeight="1">
      <c r="B2" s="324" t="s">
        <v>603</v>
      </c>
      <c r="F2" s="232"/>
    </row>
    <row r="3" spans="1:6" ht="13.5" customHeight="1">
      <c r="B3" s="40"/>
      <c r="F3" s="232"/>
    </row>
    <row r="4" spans="1:6" ht="13.5" customHeight="1">
      <c r="A4" s="26">
        <v>1</v>
      </c>
      <c r="B4" s="4" t="s">
        <v>428</v>
      </c>
      <c r="C4" s="185">
        <v>901157</v>
      </c>
      <c r="D4" s="26">
        <v>54</v>
      </c>
      <c r="E4" s="4" t="s">
        <v>484</v>
      </c>
      <c r="F4" s="185">
        <v>92218</v>
      </c>
    </row>
    <row r="5" spans="1:6" ht="13.5" customHeight="1">
      <c r="A5" s="26">
        <v>2</v>
      </c>
      <c r="B5" s="4" t="s">
        <v>441</v>
      </c>
      <c r="C5" s="185">
        <v>477282</v>
      </c>
      <c r="D5" s="26">
        <v>55</v>
      </c>
      <c r="E5" s="4" t="s">
        <v>391</v>
      </c>
      <c r="F5" s="185">
        <v>91380</v>
      </c>
    </row>
    <row r="6" spans="1:6" ht="13.5" customHeight="1">
      <c r="A6" s="26">
        <v>3</v>
      </c>
      <c r="B6" s="4" t="s">
        <v>439</v>
      </c>
      <c r="C6" s="185">
        <v>441099</v>
      </c>
      <c r="D6" s="26">
        <v>56</v>
      </c>
      <c r="E6" s="4" t="s">
        <v>401</v>
      </c>
      <c r="F6" s="185">
        <v>89845</v>
      </c>
    </row>
    <row r="7" spans="1:6" ht="13.5" customHeight="1">
      <c r="A7" s="26">
        <v>4</v>
      </c>
      <c r="B7" s="4" t="s">
        <v>318</v>
      </c>
      <c r="C7" s="185">
        <v>435775</v>
      </c>
      <c r="D7" s="26">
        <v>57</v>
      </c>
      <c r="E7" s="4" t="s">
        <v>170</v>
      </c>
      <c r="F7" s="185">
        <v>87525</v>
      </c>
    </row>
    <row r="8" spans="1:6" ht="13.5" customHeight="1">
      <c r="A8" s="26">
        <v>5</v>
      </c>
      <c r="B8" s="4" t="s">
        <v>396</v>
      </c>
      <c r="C8" s="185">
        <v>371250</v>
      </c>
      <c r="D8" s="26">
        <v>58</v>
      </c>
      <c r="E8" s="4" t="s">
        <v>488</v>
      </c>
      <c r="F8" s="185">
        <v>86895</v>
      </c>
    </row>
    <row r="9" spans="1:6" ht="13.5" customHeight="1">
      <c r="A9" s="26">
        <v>6</v>
      </c>
      <c r="B9" s="4" t="s">
        <v>446</v>
      </c>
      <c r="C9" s="185">
        <v>365110</v>
      </c>
      <c r="D9" s="26">
        <v>59</v>
      </c>
      <c r="E9" s="4" t="s">
        <v>489</v>
      </c>
      <c r="F9" s="185">
        <v>85626</v>
      </c>
    </row>
    <row r="10" spans="1:6" ht="13.5" customHeight="1">
      <c r="A10" s="26">
        <v>7</v>
      </c>
      <c r="B10" s="4" t="s">
        <v>431</v>
      </c>
      <c r="C10" s="185">
        <v>337702</v>
      </c>
      <c r="D10" s="26">
        <v>60</v>
      </c>
      <c r="E10" s="4" t="s">
        <v>310</v>
      </c>
      <c r="F10" s="185">
        <v>85609</v>
      </c>
    </row>
    <row r="11" spans="1:6" ht="13.5" customHeight="1">
      <c r="A11" s="26">
        <v>8</v>
      </c>
      <c r="B11" s="4" t="s">
        <v>430</v>
      </c>
      <c r="C11" s="185">
        <v>312480</v>
      </c>
      <c r="D11" s="26">
        <v>61</v>
      </c>
      <c r="E11" s="4" t="s">
        <v>432</v>
      </c>
      <c r="F11" s="185">
        <v>85538</v>
      </c>
    </row>
    <row r="12" spans="1:6" ht="13.5" customHeight="1">
      <c r="A12" s="26">
        <v>9</v>
      </c>
      <c r="B12" s="4" t="s">
        <v>444</v>
      </c>
      <c r="C12" s="185">
        <v>289975</v>
      </c>
      <c r="D12" s="26">
        <v>62</v>
      </c>
      <c r="E12" s="4" t="s">
        <v>400</v>
      </c>
      <c r="F12" s="185">
        <v>82174</v>
      </c>
    </row>
    <row r="13" spans="1:6" ht="13.5" customHeight="1">
      <c r="A13" s="26">
        <v>10</v>
      </c>
      <c r="B13" s="4" t="s">
        <v>420</v>
      </c>
      <c r="C13" s="185">
        <v>280418</v>
      </c>
      <c r="D13" s="26">
        <v>63</v>
      </c>
      <c r="E13" s="4" t="s">
        <v>427</v>
      </c>
      <c r="F13" s="185">
        <v>82056</v>
      </c>
    </row>
    <row r="14" spans="1:6" ht="13.5" customHeight="1">
      <c r="A14" s="26">
        <v>11</v>
      </c>
      <c r="B14" s="4" t="s">
        <v>421</v>
      </c>
      <c r="C14" s="185">
        <v>238246</v>
      </c>
      <c r="D14" s="26">
        <v>64</v>
      </c>
      <c r="E14" s="4" t="s">
        <v>454</v>
      </c>
      <c r="F14" s="185">
        <v>81291</v>
      </c>
    </row>
    <row r="15" spans="1:6" ht="13.5" customHeight="1">
      <c r="A15" s="26">
        <v>12</v>
      </c>
      <c r="B15" s="4" t="s">
        <v>406</v>
      </c>
      <c r="C15" s="185">
        <v>237425</v>
      </c>
      <c r="D15" s="26">
        <v>65</v>
      </c>
      <c r="E15" s="4" t="s">
        <v>433</v>
      </c>
      <c r="F15" s="185">
        <v>79653</v>
      </c>
    </row>
    <row r="16" spans="1:6" ht="13.5" customHeight="1">
      <c r="A16" s="26">
        <v>13</v>
      </c>
      <c r="B16" s="4" t="s">
        <v>201</v>
      </c>
      <c r="C16" s="185">
        <v>234943</v>
      </c>
      <c r="D16" s="26">
        <v>66</v>
      </c>
      <c r="E16" s="4" t="s">
        <v>530</v>
      </c>
      <c r="F16" s="185">
        <v>77579</v>
      </c>
    </row>
    <row r="17" spans="1:6" ht="13.5" customHeight="1">
      <c r="A17" s="26">
        <v>14</v>
      </c>
      <c r="B17" s="4" t="s">
        <v>423</v>
      </c>
      <c r="C17" s="185">
        <v>229237</v>
      </c>
      <c r="D17" s="26">
        <v>67</v>
      </c>
      <c r="E17" s="4" t="s">
        <v>302</v>
      </c>
      <c r="F17" s="185">
        <v>76189</v>
      </c>
    </row>
    <row r="18" spans="1:6" ht="13.5" customHeight="1">
      <c r="A18" s="26">
        <v>15</v>
      </c>
      <c r="B18" s="4" t="s">
        <v>412</v>
      </c>
      <c r="C18" s="185">
        <v>217535</v>
      </c>
      <c r="D18" s="26">
        <v>68</v>
      </c>
      <c r="E18" s="4" t="s">
        <v>504</v>
      </c>
      <c r="F18" s="185">
        <v>73375</v>
      </c>
    </row>
    <row r="19" spans="1:6" ht="13.5" customHeight="1">
      <c r="A19" s="26">
        <v>16</v>
      </c>
      <c r="B19" s="4" t="s">
        <v>320</v>
      </c>
      <c r="C19" s="185">
        <v>215431</v>
      </c>
      <c r="D19" s="26">
        <v>69</v>
      </c>
      <c r="E19" s="171" t="s">
        <v>548</v>
      </c>
      <c r="F19" s="185">
        <v>69333</v>
      </c>
    </row>
    <row r="20" spans="1:6" ht="13.5" customHeight="1">
      <c r="A20" s="26">
        <v>17</v>
      </c>
      <c r="B20" s="4" t="s">
        <v>402</v>
      </c>
      <c r="C20" s="185">
        <v>210362</v>
      </c>
      <c r="D20" s="26">
        <v>70</v>
      </c>
      <c r="E20" s="4" t="s">
        <v>438</v>
      </c>
      <c r="F20" s="185">
        <v>66454</v>
      </c>
    </row>
    <row r="21" spans="1:6" ht="13.5" customHeight="1">
      <c r="A21" s="26">
        <v>18</v>
      </c>
      <c r="B21" s="4" t="s">
        <v>394</v>
      </c>
      <c r="C21" s="185">
        <v>206322</v>
      </c>
      <c r="D21" s="26">
        <v>71</v>
      </c>
      <c r="E21" s="4" t="s">
        <v>499</v>
      </c>
      <c r="F21" s="185">
        <v>63080</v>
      </c>
    </row>
    <row r="22" spans="1:6" ht="13.5" customHeight="1">
      <c r="A22" s="26">
        <v>19</v>
      </c>
      <c r="B22" s="4" t="s">
        <v>194</v>
      </c>
      <c r="C22" s="185">
        <v>201851</v>
      </c>
      <c r="D22" s="26">
        <v>72</v>
      </c>
      <c r="E22" s="4" t="s">
        <v>319</v>
      </c>
      <c r="F22" s="185">
        <v>61554</v>
      </c>
    </row>
    <row r="23" spans="1:6" ht="13.5" customHeight="1">
      <c r="A23" s="26">
        <v>20</v>
      </c>
      <c r="B23" s="4" t="s">
        <v>525</v>
      </c>
      <c r="C23" s="185">
        <v>200151</v>
      </c>
      <c r="D23" s="26">
        <v>73</v>
      </c>
      <c r="E23" s="4" t="s">
        <v>157</v>
      </c>
      <c r="F23" s="185">
        <v>57568</v>
      </c>
    </row>
    <row r="24" spans="1:6" ht="13.5" customHeight="1">
      <c r="A24" s="26">
        <v>21</v>
      </c>
      <c r="B24" s="4" t="s">
        <v>436</v>
      </c>
      <c r="C24" s="185">
        <v>198714</v>
      </c>
      <c r="D24" s="26">
        <v>74</v>
      </c>
      <c r="E24" s="4" t="s">
        <v>285</v>
      </c>
      <c r="F24" s="185">
        <v>55527</v>
      </c>
    </row>
    <row r="25" spans="1:6" ht="13.5" customHeight="1">
      <c r="A25" s="26">
        <v>22</v>
      </c>
      <c r="B25" s="4" t="s">
        <v>442</v>
      </c>
      <c r="C25" s="185">
        <v>197864</v>
      </c>
      <c r="D25" s="26">
        <v>75</v>
      </c>
      <c r="E25" s="4" t="s">
        <v>154</v>
      </c>
      <c r="F25" s="185">
        <v>52643</v>
      </c>
    </row>
    <row r="26" spans="1:6" ht="13.5" customHeight="1">
      <c r="A26" s="26">
        <v>23</v>
      </c>
      <c r="B26" s="4" t="s">
        <v>443</v>
      </c>
      <c r="C26" s="185">
        <v>188050</v>
      </c>
      <c r="D26" s="26">
        <v>76</v>
      </c>
      <c r="E26" s="4" t="s">
        <v>496</v>
      </c>
      <c r="F26" s="185">
        <v>49225</v>
      </c>
    </row>
    <row r="27" spans="1:6" ht="13.5" customHeight="1">
      <c r="A27" s="26">
        <v>24</v>
      </c>
      <c r="B27" s="4" t="s">
        <v>407</v>
      </c>
      <c r="C27" s="185">
        <v>187793</v>
      </c>
      <c r="D27" s="26">
        <v>77</v>
      </c>
      <c r="E27" s="4" t="s">
        <v>416</v>
      </c>
      <c r="F27" s="185">
        <v>48578</v>
      </c>
    </row>
    <row r="28" spans="1:6" ht="13.5" customHeight="1">
      <c r="A28" s="26">
        <v>25</v>
      </c>
      <c r="B28" s="4" t="s">
        <v>434</v>
      </c>
      <c r="C28" s="185">
        <v>184719</v>
      </c>
      <c r="D28" s="26">
        <v>78</v>
      </c>
      <c r="E28" s="4" t="s">
        <v>465</v>
      </c>
      <c r="F28" s="185">
        <v>47053</v>
      </c>
    </row>
    <row r="29" spans="1:6" ht="13.5" customHeight="1">
      <c r="A29" s="26">
        <v>26</v>
      </c>
      <c r="B29" s="4" t="s">
        <v>435</v>
      </c>
      <c r="C29" s="185">
        <v>175707</v>
      </c>
      <c r="D29" s="26">
        <v>79</v>
      </c>
      <c r="E29" s="171" t="s">
        <v>554</v>
      </c>
      <c r="F29" s="185">
        <v>46885</v>
      </c>
    </row>
    <row r="30" spans="1:6" ht="13.5" customHeight="1">
      <c r="A30" s="26">
        <v>27</v>
      </c>
      <c r="B30" s="4" t="s">
        <v>284</v>
      </c>
      <c r="C30" s="185">
        <v>173718</v>
      </c>
      <c r="D30" s="26">
        <v>80</v>
      </c>
      <c r="E30" s="4" t="s">
        <v>316</v>
      </c>
      <c r="F30" s="185">
        <v>46455</v>
      </c>
    </row>
    <row r="31" spans="1:6" ht="13.5" customHeight="1">
      <c r="A31" s="26">
        <v>28</v>
      </c>
      <c r="B31" s="4" t="s">
        <v>429</v>
      </c>
      <c r="C31" s="185">
        <v>167140</v>
      </c>
      <c r="D31" s="26">
        <v>81</v>
      </c>
      <c r="E31" s="4" t="s">
        <v>516</v>
      </c>
      <c r="F31" s="185">
        <v>46289</v>
      </c>
    </row>
    <row r="32" spans="1:6" ht="13.5" customHeight="1">
      <c r="A32" s="26">
        <v>29</v>
      </c>
      <c r="B32" s="4" t="s">
        <v>315</v>
      </c>
      <c r="C32" s="185">
        <v>166449</v>
      </c>
      <c r="D32" s="26">
        <v>82</v>
      </c>
      <c r="E32" s="4" t="s">
        <v>502</v>
      </c>
      <c r="F32" s="185">
        <v>43097</v>
      </c>
    </row>
    <row r="33" spans="1:6" ht="13.5" customHeight="1">
      <c r="A33" s="26">
        <v>30</v>
      </c>
      <c r="B33" s="4" t="s">
        <v>312</v>
      </c>
      <c r="C33" s="185">
        <v>161696</v>
      </c>
      <c r="D33" s="26">
        <v>83</v>
      </c>
      <c r="E33" s="4" t="s">
        <v>457</v>
      </c>
      <c r="F33" s="185">
        <v>41153</v>
      </c>
    </row>
    <row r="34" spans="1:6" ht="13.5" customHeight="1">
      <c r="A34" s="26">
        <v>31</v>
      </c>
      <c r="B34" s="4" t="s">
        <v>448</v>
      </c>
      <c r="C34" s="185">
        <v>159208</v>
      </c>
      <c r="D34" s="26">
        <v>84</v>
      </c>
      <c r="E34" s="4" t="s">
        <v>510</v>
      </c>
      <c r="F34" s="185">
        <v>41124</v>
      </c>
    </row>
    <row r="35" spans="1:6" ht="13.5" customHeight="1">
      <c r="A35" s="26">
        <v>32</v>
      </c>
      <c r="B35" s="4" t="s">
        <v>403</v>
      </c>
      <c r="C35" s="185">
        <v>152353</v>
      </c>
      <c r="D35" s="26">
        <v>85</v>
      </c>
      <c r="E35" s="4" t="s">
        <v>288</v>
      </c>
      <c r="F35" s="185">
        <v>39676</v>
      </c>
    </row>
    <row r="36" spans="1:6" ht="13.5" customHeight="1">
      <c r="A36" s="26">
        <v>33</v>
      </c>
      <c r="B36" s="4" t="s">
        <v>411</v>
      </c>
      <c r="C36" s="185">
        <v>147291</v>
      </c>
      <c r="D36" s="26">
        <v>86</v>
      </c>
      <c r="E36" s="4" t="s">
        <v>445</v>
      </c>
      <c r="F36" s="185">
        <v>38323</v>
      </c>
    </row>
    <row r="37" spans="1:6" ht="13.5" customHeight="1">
      <c r="A37" s="26">
        <v>34</v>
      </c>
      <c r="B37" s="4" t="s">
        <v>193</v>
      </c>
      <c r="C37" s="185">
        <v>138601</v>
      </c>
      <c r="D37" s="26">
        <v>87</v>
      </c>
      <c r="E37" s="4" t="s">
        <v>152</v>
      </c>
      <c r="F37" s="185">
        <v>37334</v>
      </c>
    </row>
    <row r="38" spans="1:6" ht="13.5" customHeight="1">
      <c r="A38" s="26">
        <v>35</v>
      </c>
      <c r="B38" s="4" t="s">
        <v>409</v>
      </c>
      <c r="C38" s="185">
        <v>136453</v>
      </c>
      <c r="D38" s="26">
        <v>88</v>
      </c>
      <c r="E38" s="4" t="s">
        <v>172</v>
      </c>
      <c r="F38" s="185">
        <v>37111</v>
      </c>
    </row>
    <row r="39" spans="1:6" ht="13.5" customHeight="1">
      <c r="A39" s="26">
        <v>36</v>
      </c>
      <c r="B39" s="4" t="s">
        <v>447</v>
      </c>
      <c r="C39" s="185">
        <v>135831</v>
      </c>
      <c r="D39" s="26">
        <v>89</v>
      </c>
      <c r="E39" s="4" t="s">
        <v>501</v>
      </c>
      <c r="F39" s="185">
        <v>34808</v>
      </c>
    </row>
    <row r="40" spans="1:6" ht="13.5" customHeight="1">
      <c r="A40" s="26">
        <v>37</v>
      </c>
      <c r="B40" s="4" t="s">
        <v>422</v>
      </c>
      <c r="C40" s="185">
        <v>133069</v>
      </c>
      <c r="D40" s="26">
        <v>90</v>
      </c>
      <c r="E40" s="4" t="s">
        <v>311</v>
      </c>
      <c r="F40" s="185">
        <v>33921</v>
      </c>
    </row>
    <row r="41" spans="1:6" ht="13.5" customHeight="1">
      <c r="A41" s="26">
        <v>38</v>
      </c>
      <c r="B41" s="4" t="s">
        <v>322</v>
      </c>
      <c r="C41" s="185">
        <v>130468</v>
      </c>
      <c r="D41" s="26">
        <v>91</v>
      </c>
      <c r="E41" s="4" t="s">
        <v>151</v>
      </c>
      <c r="F41" s="185">
        <v>29397</v>
      </c>
    </row>
    <row r="42" spans="1:6" ht="13.5" customHeight="1">
      <c r="A42" s="26">
        <v>39</v>
      </c>
      <c r="B42" s="4" t="s">
        <v>21</v>
      </c>
      <c r="C42" s="185">
        <v>129633</v>
      </c>
      <c r="D42" s="26">
        <v>92</v>
      </c>
      <c r="E42" s="4" t="s">
        <v>301</v>
      </c>
      <c r="F42" s="185">
        <v>26188</v>
      </c>
    </row>
    <row r="43" spans="1:6" ht="13.5" customHeight="1">
      <c r="A43" s="26">
        <v>40</v>
      </c>
      <c r="B43" s="4" t="s">
        <v>313</v>
      </c>
      <c r="C43" s="185">
        <v>128704</v>
      </c>
      <c r="D43" s="26">
        <v>93</v>
      </c>
      <c r="E43" s="4" t="s">
        <v>471</v>
      </c>
      <c r="F43" s="185">
        <v>25225</v>
      </c>
    </row>
    <row r="44" spans="1:6" ht="13.5" customHeight="1">
      <c r="A44" s="26">
        <v>41</v>
      </c>
      <c r="B44" s="4" t="s">
        <v>398</v>
      </c>
      <c r="C44" s="185">
        <v>128431</v>
      </c>
      <c r="D44" s="26">
        <v>94</v>
      </c>
      <c r="E44" s="4" t="s">
        <v>149</v>
      </c>
      <c r="F44" s="185">
        <v>25092</v>
      </c>
    </row>
    <row r="45" spans="1:6" ht="13.5" customHeight="1">
      <c r="A45" s="26">
        <v>42</v>
      </c>
      <c r="B45" s="4" t="s">
        <v>426</v>
      </c>
      <c r="C45" s="185">
        <v>121872</v>
      </c>
      <c r="D45" s="26">
        <v>95</v>
      </c>
      <c r="E45" s="4" t="s">
        <v>458</v>
      </c>
      <c r="F45" s="185">
        <v>23920</v>
      </c>
    </row>
    <row r="46" spans="1:6" ht="13.5" customHeight="1">
      <c r="A46" s="26">
        <v>43</v>
      </c>
      <c r="B46" s="4" t="s">
        <v>414</v>
      </c>
      <c r="C46" s="185">
        <v>118886</v>
      </c>
      <c r="D46" s="26">
        <v>96</v>
      </c>
      <c r="E46" s="4" t="s">
        <v>295</v>
      </c>
      <c r="F46" s="185">
        <v>18199</v>
      </c>
    </row>
    <row r="47" spans="1:6" ht="13.5" customHeight="1">
      <c r="A47" s="26">
        <v>44</v>
      </c>
      <c r="B47" s="4" t="s">
        <v>437</v>
      </c>
      <c r="C47" s="185">
        <v>118264</v>
      </c>
      <c r="D47" s="26">
        <v>97</v>
      </c>
      <c r="E47" s="4" t="s">
        <v>463</v>
      </c>
      <c r="F47" s="185">
        <v>17966</v>
      </c>
    </row>
    <row r="48" spans="1:6" ht="13.5" customHeight="1">
      <c r="A48" s="26">
        <v>45</v>
      </c>
      <c r="B48" s="4" t="s">
        <v>417</v>
      </c>
      <c r="C48" s="185">
        <v>112212</v>
      </c>
      <c r="D48" s="26">
        <v>98</v>
      </c>
      <c r="E48" s="4" t="s">
        <v>492</v>
      </c>
      <c r="F48" s="185">
        <v>17028</v>
      </c>
    </row>
    <row r="49" spans="1:6" ht="13.5" customHeight="1">
      <c r="A49" s="26">
        <v>46</v>
      </c>
      <c r="B49" s="4" t="s">
        <v>392</v>
      </c>
      <c r="C49" s="185">
        <v>112015</v>
      </c>
      <c r="D49" s="26">
        <v>99</v>
      </c>
      <c r="E49" s="4" t="s">
        <v>171</v>
      </c>
      <c r="F49" s="185">
        <v>13909</v>
      </c>
    </row>
    <row r="50" spans="1:6" ht="13.5" customHeight="1">
      <c r="A50" s="26">
        <v>47</v>
      </c>
      <c r="B50" s="4" t="s">
        <v>424</v>
      </c>
      <c r="C50" s="185">
        <v>110072</v>
      </c>
      <c r="D50" s="26">
        <v>100</v>
      </c>
      <c r="E50" s="4" t="s">
        <v>493</v>
      </c>
      <c r="F50" s="185">
        <v>13879</v>
      </c>
    </row>
    <row r="51" spans="1:6" ht="13.5" customHeight="1">
      <c r="A51" s="26">
        <v>48</v>
      </c>
      <c r="B51" s="4" t="s">
        <v>325</v>
      </c>
      <c r="C51" s="185">
        <v>107501</v>
      </c>
      <c r="D51" s="26">
        <v>101</v>
      </c>
      <c r="E51" s="4" t="s">
        <v>452</v>
      </c>
      <c r="F51" s="185">
        <v>13826</v>
      </c>
    </row>
    <row r="52" spans="1:6" ht="13.5" customHeight="1">
      <c r="A52" s="26">
        <v>49</v>
      </c>
      <c r="B52" s="4" t="s">
        <v>425</v>
      </c>
      <c r="C52" s="185">
        <v>107034</v>
      </c>
      <c r="D52" s="26">
        <v>102</v>
      </c>
      <c r="E52" s="4" t="s">
        <v>514</v>
      </c>
      <c r="F52" s="185">
        <v>12957</v>
      </c>
    </row>
    <row r="53" spans="1:6" ht="13.5" customHeight="1">
      <c r="A53" s="26">
        <v>50</v>
      </c>
      <c r="B53" s="4" t="s">
        <v>453</v>
      </c>
      <c r="C53" s="185">
        <v>103627</v>
      </c>
      <c r="E53" s="4"/>
      <c r="F53" s="185"/>
    </row>
    <row r="54" spans="1:6" ht="13.5" customHeight="1">
      <c r="A54" s="26">
        <v>51</v>
      </c>
      <c r="B54" s="4" t="s">
        <v>405</v>
      </c>
      <c r="C54" s="185">
        <v>101789</v>
      </c>
      <c r="E54" s="28" t="s">
        <v>379</v>
      </c>
      <c r="F54" s="29">
        <f>MEDIAN(F4:F52,C4:C56)</f>
        <v>100435</v>
      </c>
    </row>
    <row r="55" spans="1:6" ht="13.5" customHeight="1">
      <c r="A55" s="26">
        <v>52</v>
      </c>
      <c r="B55" s="4" t="s">
        <v>317</v>
      </c>
      <c r="C55" s="185">
        <v>99081</v>
      </c>
      <c r="E55" s="28" t="s">
        <v>378</v>
      </c>
      <c r="F55" s="246">
        <f>AVERAGE(F4:F52,C4:C56)</f>
        <v>133191.99019607843</v>
      </c>
    </row>
    <row r="56" spans="1:6" ht="13.5" customHeight="1">
      <c r="A56" s="26">
        <v>53</v>
      </c>
      <c r="B56" s="4" t="s">
        <v>472</v>
      </c>
      <c r="C56" s="185">
        <v>95857</v>
      </c>
      <c r="E56" s="28" t="s">
        <v>328</v>
      </c>
      <c r="F56" s="247">
        <f>SUM(F4:F52,C4:C56)</f>
        <v>13585583</v>
      </c>
    </row>
    <row r="57" spans="1:6" ht="13.5" customHeight="1"/>
    <row r="58" spans="1:6" ht="13.5" customHeight="1">
      <c r="F58" s="161"/>
    </row>
    <row r="59" spans="1:6" ht="13.5" customHeight="1"/>
    <row r="60" spans="1:6" ht="13.5" customHeight="1"/>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4" ht="13.5" customHeight="1"/>
    <row r="98" spans="2:4" ht="13.5" customHeight="1"/>
    <row r="99" spans="2:4" ht="13.5" customHeight="1"/>
    <row r="100" spans="2:4" ht="13.5" customHeight="1"/>
    <row r="101" spans="2:4" ht="13.5" customHeight="1"/>
    <row r="102" spans="2:4" ht="13.5" customHeight="1"/>
    <row r="103" spans="2:4" ht="13.5" customHeight="1"/>
    <row r="104" spans="2:4" ht="13.5" customHeight="1"/>
    <row r="105" spans="2:4" ht="13.5" customHeight="1">
      <c r="D105" s="42"/>
    </row>
    <row r="106" spans="2:4" ht="13.5" customHeight="1">
      <c r="B106" s="28"/>
      <c r="C106" s="42"/>
      <c r="D106" s="42"/>
    </row>
    <row r="107" spans="2:4" ht="13.5" customHeight="1">
      <c r="D107" s="42"/>
    </row>
    <row r="108" spans="2:4" ht="13.5" customHeight="1"/>
    <row r="109" spans="2:4" ht="13.5" customHeight="1"/>
    <row r="110" spans="2:4" ht="13.5" customHeight="1"/>
    <row r="111" spans="2:4" ht="13.5" customHeight="1"/>
    <row r="112" spans="2: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sheetData>
  <sortState ref="G5:H106">
    <sortCondition descending="1" ref="H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S153"/>
  <sheetViews>
    <sheetView zoomScaleNormal="100" workbookViewId="0">
      <pane ySplit="2" topLeftCell="A3" activePane="bottomLeft" state="frozen"/>
      <selection activeCell="E6" sqref="E6"/>
      <selection pane="bottomLeft" activeCell="F55" sqref="F55"/>
    </sheetView>
  </sheetViews>
  <sheetFormatPr defaultRowHeight="12.95" customHeight="1"/>
  <cols>
    <col min="1" max="1" width="5.42578125" style="26" customWidth="1"/>
    <col min="2" max="2" width="21" style="22" customWidth="1"/>
    <col min="3" max="3" width="6.42578125" style="205" customWidth="1"/>
    <col min="4" max="4" width="20.42578125" style="22" customWidth="1"/>
    <col min="5" max="5" width="20.85546875" style="22" customWidth="1"/>
    <col min="6" max="6" width="6.28515625" style="22" customWidth="1"/>
    <col min="7" max="7" width="19.28515625" style="26" bestFit="1" customWidth="1"/>
    <col min="8" max="8" width="20.42578125" style="205" customWidth="1"/>
    <col min="9" max="9" width="11.7109375" style="22" customWidth="1"/>
    <col min="10" max="10" width="21.7109375" customWidth="1"/>
    <col min="11" max="11" width="12.7109375" bestFit="1" customWidth="1"/>
    <col min="12" max="12" width="17.7109375" bestFit="1" customWidth="1"/>
    <col min="13" max="13" width="14.28515625" customWidth="1"/>
    <col min="14" max="14" width="9.7109375" customWidth="1"/>
    <col min="15" max="15" width="9.140625" style="22"/>
    <col min="16" max="16" width="21.7109375" style="22" customWidth="1"/>
    <col min="17" max="17" width="9.7109375" style="22" customWidth="1"/>
    <col min="18" max="18" width="18.7109375" style="22" bestFit="1" customWidth="1"/>
    <col min="19" max="19" width="9" style="22" customWidth="1"/>
    <col min="20" max="16384" width="9.140625" style="22"/>
  </cols>
  <sheetData>
    <row r="1" spans="1:18" ht="15" customHeight="1">
      <c r="B1" s="40" t="s">
        <v>604</v>
      </c>
    </row>
    <row r="2" spans="1:18" ht="13.5" customHeight="1">
      <c r="B2" s="40"/>
    </row>
    <row r="3" spans="1:18" ht="13.5" customHeight="1">
      <c r="A3" s="26">
        <v>1</v>
      </c>
      <c r="B3" s="4" t="s">
        <v>421</v>
      </c>
      <c r="C3" s="215">
        <v>7.08</v>
      </c>
      <c r="D3" s="26">
        <v>54</v>
      </c>
      <c r="E3" s="4" t="s">
        <v>201</v>
      </c>
      <c r="F3" s="18">
        <v>2.02</v>
      </c>
      <c r="I3" s="205"/>
      <c r="P3"/>
      <c r="Q3"/>
      <c r="R3"/>
    </row>
    <row r="4" spans="1:18" ht="13.5" customHeight="1">
      <c r="A4" s="26">
        <v>2</v>
      </c>
      <c r="B4" s="4" t="s">
        <v>317</v>
      </c>
      <c r="C4" s="215">
        <v>6.73</v>
      </c>
      <c r="D4" s="26">
        <v>55</v>
      </c>
      <c r="E4" s="4" t="s">
        <v>313</v>
      </c>
      <c r="F4" s="18">
        <v>2.0099999999999998</v>
      </c>
      <c r="I4" s="205"/>
      <c r="P4"/>
      <c r="Q4"/>
      <c r="R4"/>
    </row>
    <row r="5" spans="1:18" ht="13.5" customHeight="1">
      <c r="A5" s="26">
        <v>3</v>
      </c>
      <c r="B5" s="4" t="s">
        <v>452</v>
      </c>
      <c r="C5" s="215">
        <v>5.88</v>
      </c>
      <c r="D5" s="26">
        <v>56</v>
      </c>
      <c r="E5" s="4" t="s">
        <v>157</v>
      </c>
      <c r="F5" s="18">
        <v>2.0099999999999998</v>
      </c>
      <c r="I5" s="205"/>
      <c r="P5"/>
      <c r="Q5"/>
      <c r="R5"/>
    </row>
    <row r="6" spans="1:18" ht="13.5" customHeight="1">
      <c r="A6" s="26">
        <v>4</v>
      </c>
      <c r="B6" s="4" t="s">
        <v>463</v>
      </c>
      <c r="C6" s="215">
        <v>5.88</v>
      </c>
      <c r="D6" s="26">
        <v>57</v>
      </c>
      <c r="E6" s="4" t="s">
        <v>439</v>
      </c>
      <c r="F6" s="18">
        <v>2</v>
      </c>
      <c r="I6" s="205"/>
      <c r="P6"/>
      <c r="Q6"/>
      <c r="R6"/>
    </row>
    <row r="7" spans="1:18" ht="13.5" customHeight="1">
      <c r="A7" s="26">
        <v>5</v>
      </c>
      <c r="B7" s="4" t="s">
        <v>288</v>
      </c>
      <c r="C7" s="215">
        <v>5.65</v>
      </c>
      <c r="D7" s="26">
        <v>58</v>
      </c>
      <c r="E7" s="4" t="s">
        <v>172</v>
      </c>
      <c r="F7" s="18">
        <v>1.97</v>
      </c>
      <c r="I7" s="205"/>
      <c r="P7"/>
      <c r="Q7"/>
      <c r="R7"/>
    </row>
    <row r="8" spans="1:18" ht="13.5" customHeight="1">
      <c r="A8" s="26">
        <v>6</v>
      </c>
      <c r="B8" s="4" t="s">
        <v>501</v>
      </c>
      <c r="C8" s="215">
        <v>5.13</v>
      </c>
      <c r="D8" s="26">
        <v>59</v>
      </c>
      <c r="E8" s="4" t="s">
        <v>405</v>
      </c>
      <c r="F8" s="18">
        <v>1.91</v>
      </c>
      <c r="I8" s="205"/>
      <c r="P8"/>
      <c r="Q8"/>
      <c r="R8"/>
    </row>
    <row r="9" spans="1:18" ht="13.5" customHeight="1">
      <c r="A9" s="26">
        <v>7</v>
      </c>
      <c r="B9" s="4" t="s">
        <v>471</v>
      </c>
      <c r="C9" s="215">
        <v>5.0999999999999996</v>
      </c>
      <c r="D9" s="26">
        <v>60</v>
      </c>
      <c r="E9" s="4" t="s">
        <v>319</v>
      </c>
      <c r="F9" s="18">
        <v>1.91</v>
      </c>
      <c r="I9" s="205"/>
      <c r="P9"/>
      <c r="Q9"/>
      <c r="R9"/>
    </row>
    <row r="10" spans="1:18" ht="13.5" customHeight="1">
      <c r="A10" s="26">
        <v>8</v>
      </c>
      <c r="B10" s="4" t="s">
        <v>457</v>
      </c>
      <c r="C10" s="215">
        <v>4.95</v>
      </c>
      <c r="D10" s="26">
        <v>61</v>
      </c>
      <c r="E10" s="4" t="s">
        <v>417</v>
      </c>
      <c r="F10" s="18">
        <v>1.88</v>
      </c>
      <c r="I10" s="205"/>
      <c r="P10"/>
      <c r="Q10"/>
      <c r="R10"/>
    </row>
    <row r="11" spans="1:18" ht="13.5" customHeight="1">
      <c r="A11" s="26">
        <v>9</v>
      </c>
      <c r="B11" s="4" t="s">
        <v>295</v>
      </c>
      <c r="C11" s="215">
        <v>4.51</v>
      </c>
      <c r="D11" s="26">
        <v>62</v>
      </c>
      <c r="E11" s="4" t="s">
        <v>151</v>
      </c>
      <c r="F11" s="18">
        <v>1.85</v>
      </c>
      <c r="I11" s="205"/>
      <c r="P11"/>
      <c r="Q11"/>
      <c r="R11"/>
    </row>
    <row r="12" spans="1:18" ht="13.5" customHeight="1">
      <c r="A12" s="26">
        <v>10</v>
      </c>
      <c r="B12" s="4" t="s">
        <v>152</v>
      </c>
      <c r="C12" s="215">
        <v>4.18</v>
      </c>
      <c r="D12" s="26">
        <v>63</v>
      </c>
      <c r="E12" s="4" t="s">
        <v>431</v>
      </c>
      <c r="F12" s="18">
        <v>1.81</v>
      </c>
      <c r="I12" s="205"/>
      <c r="P12"/>
      <c r="Q12"/>
      <c r="R12"/>
    </row>
    <row r="13" spans="1:18" ht="13.5" customHeight="1">
      <c r="A13" s="26">
        <v>11</v>
      </c>
      <c r="B13" s="4" t="s">
        <v>444</v>
      </c>
      <c r="C13" s="215">
        <v>4.01</v>
      </c>
      <c r="D13" s="26">
        <v>64</v>
      </c>
      <c r="E13" s="4" t="s">
        <v>446</v>
      </c>
      <c r="F13" s="18">
        <v>1.81</v>
      </c>
      <c r="I13" s="205"/>
      <c r="P13"/>
      <c r="Q13"/>
      <c r="R13"/>
    </row>
    <row r="14" spans="1:18" ht="13.5" customHeight="1">
      <c r="A14" s="26">
        <v>12</v>
      </c>
      <c r="B14" s="4" t="s">
        <v>458</v>
      </c>
      <c r="C14" s="215">
        <v>3.95</v>
      </c>
      <c r="D14" s="26">
        <v>65</v>
      </c>
      <c r="E14" s="4" t="s">
        <v>284</v>
      </c>
      <c r="F14" s="18">
        <v>1.8</v>
      </c>
      <c r="I14" s="205"/>
      <c r="P14"/>
      <c r="Q14"/>
      <c r="R14"/>
    </row>
    <row r="15" spans="1:18" ht="13.5" customHeight="1">
      <c r="A15" s="26">
        <v>13</v>
      </c>
      <c r="B15" s="4" t="s">
        <v>301</v>
      </c>
      <c r="C15" s="215">
        <v>3.87</v>
      </c>
      <c r="D15" s="26">
        <v>66</v>
      </c>
      <c r="E15" s="4" t="s">
        <v>489</v>
      </c>
      <c r="F15" s="18">
        <v>1.78</v>
      </c>
      <c r="I15" s="205"/>
      <c r="P15"/>
      <c r="Q15"/>
      <c r="R15"/>
    </row>
    <row r="16" spans="1:18" ht="13.5" customHeight="1">
      <c r="A16" s="26">
        <v>14</v>
      </c>
      <c r="B16" s="4" t="s">
        <v>428</v>
      </c>
      <c r="C16" s="215">
        <v>3.79</v>
      </c>
      <c r="D16" s="26">
        <v>67</v>
      </c>
      <c r="E16" s="4" t="s">
        <v>437</v>
      </c>
      <c r="F16" s="18">
        <v>1.78</v>
      </c>
      <c r="I16" s="205"/>
      <c r="P16"/>
      <c r="Q16"/>
      <c r="R16"/>
    </row>
    <row r="17" spans="1:18" ht="13.5" customHeight="1">
      <c r="A17" s="26">
        <v>15</v>
      </c>
      <c r="B17" s="4" t="s">
        <v>171</v>
      </c>
      <c r="C17" s="215">
        <v>3.76</v>
      </c>
      <c r="D17" s="26">
        <v>68</v>
      </c>
      <c r="E17" s="4" t="s">
        <v>438</v>
      </c>
      <c r="F17" s="18">
        <v>1.77</v>
      </c>
      <c r="I17" s="205"/>
      <c r="P17"/>
      <c r="Q17"/>
      <c r="R17"/>
    </row>
    <row r="18" spans="1:18" ht="13.5" customHeight="1">
      <c r="A18" s="26">
        <v>16</v>
      </c>
      <c r="B18" s="4" t="s">
        <v>502</v>
      </c>
      <c r="C18" s="215">
        <v>3.75</v>
      </c>
      <c r="D18" s="26">
        <v>69</v>
      </c>
      <c r="E18" s="4" t="s">
        <v>430</v>
      </c>
      <c r="F18" s="18">
        <v>1.75</v>
      </c>
      <c r="I18" s="205"/>
      <c r="P18"/>
      <c r="Q18"/>
      <c r="R18"/>
    </row>
    <row r="19" spans="1:18" ht="13.5" customHeight="1">
      <c r="A19" s="26">
        <v>17</v>
      </c>
      <c r="B19" s="4" t="s">
        <v>504</v>
      </c>
      <c r="C19" s="215">
        <v>3.5</v>
      </c>
      <c r="D19" s="26">
        <v>70</v>
      </c>
      <c r="E19" s="4" t="s">
        <v>312</v>
      </c>
      <c r="F19" s="18">
        <v>1.71</v>
      </c>
      <c r="I19" s="205"/>
      <c r="P19"/>
      <c r="Q19"/>
      <c r="R19"/>
    </row>
    <row r="20" spans="1:18" ht="13.5" customHeight="1">
      <c r="A20" s="26">
        <v>18</v>
      </c>
      <c r="B20" s="4" t="s">
        <v>310</v>
      </c>
      <c r="C20" s="215">
        <v>3.37</v>
      </c>
      <c r="D20" s="26">
        <v>71</v>
      </c>
      <c r="E20" s="4" t="s">
        <v>21</v>
      </c>
      <c r="F20" s="18">
        <v>1.71</v>
      </c>
      <c r="I20" s="205"/>
      <c r="P20"/>
      <c r="Q20"/>
      <c r="R20"/>
    </row>
    <row r="21" spans="1:18" ht="13.5" customHeight="1">
      <c r="A21" s="26">
        <v>19</v>
      </c>
      <c r="B21" s="4" t="s">
        <v>149</v>
      </c>
      <c r="C21" s="215">
        <v>3.35</v>
      </c>
      <c r="D21" s="26">
        <v>72</v>
      </c>
      <c r="E21" s="4" t="s">
        <v>193</v>
      </c>
      <c r="F21" s="18">
        <v>1.69</v>
      </c>
      <c r="I21" s="205"/>
      <c r="P21"/>
      <c r="Q21"/>
      <c r="R21"/>
    </row>
    <row r="22" spans="1:18" ht="13.5" customHeight="1">
      <c r="A22" s="26">
        <v>20</v>
      </c>
      <c r="B22" s="4" t="s">
        <v>322</v>
      </c>
      <c r="C22" s="215">
        <v>3.18</v>
      </c>
      <c r="D22" s="26">
        <v>73</v>
      </c>
      <c r="E22" s="4" t="s">
        <v>435</v>
      </c>
      <c r="F22" s="18">
        <v>1.68</v>
      </c>
      <c r="I22" s="205"/>
      <c r="P22"/>
      <c r="Q22"/>
      <c r="R22"/>
    </row>
    <row r="23" spans="1:18" ht="13.5" customHeight="1">
      <c r="A23" s="26">
        <v>21</v>
      </c>
      <c r="B23" s="4" t="s">
        <v>516</v>
      </c>
      <c r="C23" s="215">
        <v>3.06</v>
      </c>
      <c r="D23" s="26">
        <v>74</v>
      </c>
      <c r="E23" s="4" t="s">
        <v>302</v>
      </c>
      <c r="F23" s="18">
        <v>1.65</v>
      </c>
      <c r="I23" s="205"/>
      <c r="P23"/>
      <c r="Q23"/>
      <c r="R23"/>
    </row>
    <row r="24" spans="1:18" ht="13.5" customHeight="1">
      <c r="A24" s="26">
        <v>22</v>
      </c>
      <c r="B24" s="4" t="s">
        <v>493</v>
      </c>
      <c r="C24" s="215">
        <v>3.04</v>
      </c>
      <c r="D24" s="26">
        <v>75</v>
      </c>
      <c r="E24" s="4" t="s">
        <v>398</v>
      </c>
      <c r="F24" s="18">
        <v>1.64</v>
      </c>
      <c r="I24" s="205"/>
      <c r="P24"/>
      <c r="Q24"/>
      <c r="R24"/>
    </row>
    <row r="25" spans="1:18" ht="13.5" customHeight="1">
      <c r="A25" s="26">
        <v>23</v>
      </c>
      <c r="B25" s="4" t="s">
        <v>496</v>
      </c>
      <c r="C25" s="215">
        <v>2.95</v>
      </c>
      <c r="D25" s="26">
        <v>76</v>
      </c>
      <c r="E25" s="4" t="s">
        <v>436</v>
      </c>
      <c r="F25" s="18">
        <v>1.6</v>
      </c>
      <c r="I25" s="205"/>
      <c r="P25"/>
      <c r="Q25"/>
      <c r="R25"/>
    </row>
    <row r="26" spans="1:18" ht="13.5" customHeight="1">
      <c r="A26" s="26">
        <v>24</v>
      </c>
      <c r="B26" s="4" t="s">
        <v>427</v>
      </c>
      <c r="C26" s="215">
        <v>2.76</v>
      </c>
      <c r="D26" s="26">
        <v>77</v>
      </c>
      <c r="E26" s="4" t="s">
        <v>449</v>
      </c>
      <c r="F26" s="18">
        <v>1.56</v>
      </c>
      <c r="I26" s="205"/>
      <c r="P26"/>
      <c r="Q26"/>
      <c r="R26"/>
    </row>
    <row r="27" spans="1:18" ht="13.5" customHeight="1">
      <c r="A27" s="26">
        <v>25</v>
      </c>
      <c r="B27" s="4" t="s">
        <v>443</v>
      </c>
      <c r="C27" s="215">
        <v>2.72</v>
      </c>
      <c r="D27" s="26">
        <v>78</v>
      </c>
      <c r="E27" s="4" t="s">
        <v>424</v>
      </c>
      <c r="F27" s="18">
        <v>1.54</v>
      </c>
      <c r="I27" s="205"/>
      <c r="P27"/>
      <c r="Q27"/>
      <c r="R27"/>
    </row>
    <row r="28" spans="1:18" ht="13.5" customHeight="1">
      <c r="A28" s="26">
        <v>26</v>
      </c>
      <c r="B28" s="4" t="s">
        <v>453</v>
      </c>
      <c r="C28" s="215">
        <v>2.58</v>
      </c>
      <c r="D28" s="26">
        <v>79</v>
      </c>
      <c r="E28" s="4" t="s">
        <v>401</v>
      </c>
      <c r="F28" s="18">
        <v>1.49</v>
      </c>
      <c r="I28" s="205"/>
      <c r="P28"/>
      <c r="Q28"/>
      <c r="R28"/>
    </row>
    <row r="29" spans="1:18" ht="13.5" customHeight="1">
      <c r="A29" s="26">
        <v>27</v>
      </c>
      <c r="B29" s="4" t="s">
        <v>441</v>
      </c>
      <c r="C29" s="215">
        <v>2.54</v>
      </c>
      <c r="D29" s="26">
        <v>80</v>
      </c>
      <c r="E29" s="4" t="s">
        <v>426</v>
      </c>
      <c r="F29" s="18">
        <v>1.49</v>
      </c>
      <c r="I29" s="205"/>
      <c r="P29"/>
      <c r="Q29"/>
      <c r="R29"/>
    </row>
    <row r="30" spans="1:18" ht="13.5" customHeight="1">
      <c r="A30" s="26">
        <v>28</v>
      </c>
      <c r="B30" s="4" t="s">
        <v>484</v>
      </c>
      <c r="C30" s="215">
        <v>2.5</v>
      </c>
      <c r="D30" s="26">
        <v>81</v>
      </c>
      <c r="E30" s="4" t="s">
        <v>433</v>
      </c>
      <c r="F30" s="18">
        <v>1.45</v>
      </c>
      <c r="I30" s="205"/>
      <c r="P30"/>
      <c r="Q30"/>
      <c r="R30"/>
    </row>
    <row r="31" spans="1:18" ht="13.5" customHeight="1">
      <c r="A31" s="26">
        <v>29</v>
      </c>
      <c r="B31" s="4" t="s">
        <v>315</v>
      </c>
      <c r="C31" s="215">
        <v>2.5</v>
      </c>
      <c r="D31" s="26">
        <v>82</v>
      </c>
      <c r="E31" s="4" t="s">
        <v>414</v>
      </c>
      <c r="F31" s="18">
        <v>1.43</v>
      </c>
      <c r="I31" s="205"/>
      <c r="P31"/>
      <c r="Q31"/>
      <c r="R31"/>
    </row>
    <row r="32" spans="1:18" ht="13.5" customHeight="1">
      <c r="A32" s="26">
        <v>30</v>
      </c>
      <c r="B32" s="4" t="s">
        <v>425</v>
      </c>
      <c r="C32" s="215">
        <v>2.4900000000000002</v>
      </c>
      <c r="D32" s="26">
        <v>83</v>
      </c>
      <c r="E32" s="4" t="s">
        <v>420</v>
      </c>
      <c r="F32" s="18">
        <v>1.42</v>
      </c>
      <c r="I32" s="205"/>
      <c r="P32"/>
      <c r="Q32"/>
      <c r="R32"/>
    </row>
    <row r="33" spans="1:18" ht="13.5" customHeight="1">
      <c r="A33" s="26">
        <v>31</v>
      </c>
      <c r="B33" s="4" t="s">
        <v>514</v>
      </c>
      <c r="C33" s="215">
        <v>2.4900000000000002</v>
      </c>
      <c r="D33" s="26">
        <v>84</v>
      </c>
      <c r="E33" s="4" t="s">
        <v>432</v>
      </c>
      <c r="F33" s="18">
        <v>1.4</v>
      </c>
      <c r="I33" s="205"/>
      <c r="P33"/>
      <c r="Q33"/>
      <c r="R33"/>
    </row>
    <row r="34" spans="1:18" ht="13.5" customHeight="1">
      <c r="A34" s="26">
        <v>32</v>
      </c>
      <c r="B34" s="4" t="s">
        <v>465</v>
      </c>
      <c r="C34" s="215">
        <v>2.4700000000000002</v>
      </c>
      <c r="D34" s="26">
        <v>85</v>
      </c>
      <c r="E34" s="4" t="s">
        <v>411</v>
      </c>
      <c r="F34" s="18">
        <v>1.39</v>
      </c>
      <c r="I34" s="205"/>
      <c r="P34"/>
      <c r="Q34"/>
      <c r="R34"/>
    </row>
    <row r="35" spans="1:18" ht="13.5" customHeight="1">
      <c r="A35" s="26">
        <v>33</v>
      </c>
      <c r="B35" s="4" t="s">
        <v>454</v>
      </c>
      <c r="C35" s="215">
        <v>2.46</v>
      </c>
      <c r="D35" s="26">
        <v>86</v>
      </c>
      <c r="E35" s="4" t="s">
        <v>392</v>
      </c>
      <c r="F35" s="18">
        <v>1.38</v>
      </c>
      <c r="I35" s="205"/>
      <c r="P35"/>
      <c r="Q35"/>
      <c r="R35"/>
    </row>
    <row r="36" spans="1:18" ht="13.5" customHeight="1">
      <c r="A36" s="26">
        <v>34</v>
      </c>
      <c r="B36" s="4" t="s">
        <v>429</v>
      </c>
      <c r="C36" s="215">
        <v>2.46</v>
      </c>
      <c r="D36" s="26">
        <v>87</v>
      </c>
      <c r="E36" s="4" t="s">
        <v>402</v>
      </c>
      <c r="F36" s="18">
        <v>1.38</v>
      </c>
      <c r="I36" s="205"/>
      <c r="P36"/>
      <c r="Q36"/>
      <c r="R36"/>
    </row>
    <row r="37" spans="1:18" ht="13.5" customHeight="1">
      <c r="A37" s="26">
        <v>35</v>
      </c>
      <c r="B37" s="4" t="s">
        <v>194</v>
      </c>
      <c r="C37" s="215">
        <v>2.4300000000000002</v>
      </c>
      <c r="D37" s="26">
        <v>88</v>
      </c>
      <c r="E37" s="4" t="s">
        <v>472</v>
      </c>
      <c r="F37" s="18">
        <v>1.35</v>
      </c>
      <c r="I37" s="205"/>
      <c r="P37"/>
      <c r="Q37"/>
      <c r="R37"/>
    </row>
    <row r="38" spans="1:18" ht="13.5" customHeight="1">
      <c r="A38" s="26">
        <v>36</v>
      </c>
      <c r="B38" s="4" t="s">
        <v>488</v>
      </c>
      <c r="C38" s="215">
        <v>2.4300000000000002</v>
      </c>
      <c r="D38" s="26">
        <v>89</v>
      </c>
      <c r="E38" s="4" t="s">
        <v>492</v>
      </c>
      <c r="F38" s="18">
        <v>1.35</v>
      </c>
      <c r="I38" s="205"/>
      <c r="P38"/>
      <c r="Q38"/>
      <c r="R38"/>
    </row>
    <row r="39" spans="1:18" ht="13.5" customHeight="1">
      <c r="A39" s="26">
        <v>37</v>
      </c>
      <c r="B39" s="4" t="s">
        <v>447</v>
      </c>
      <c r="C39" s="215">
        <v>2.38</v>
      </c>
      <c r="D39" s="26">
        <v>90</v>
      </c>
      <c r="E39" s="4" t="s">
        <v>434</v>
      </c>
      <c r="F39" s="18">
        <v>1.33</v>
      </c>
      <c r="I39" s="205"/>
      <c r="P39"/>
      <c r="Q39"/>
      <c r="R39"/>
    </row>
    <row r="40" spans="1:18" ht="13.5" customHeight="1">
      <c r="A40" s="26">
        <v>38</v>
      </c>
      <c r="B40" s="4" t="s">
        <v>400</v>
      </c>
      <c r="C40" s="215">
        <v>2.36</v>
      </c>
      <c r="D40" s="26">
        <v>91</v>
      </c>
      <c r="E40" s="4" t="s">
        <v>412</v>
      </c>
      <c r="F40" s="18">
        <v>1.32</v>
      </c>
      <c r="I40" s="205"/>
      <c r="P40"/>
      <c r="Q40"/>
      <c r="R40"/>
    </row>
    <row r="41" spans="1:18" ht="13.5" customHeight="1">
      <c r="A41" s="26">
        <v>39</v>
      </c>
      <c r="B41" s="4" t="s">
        <v>422</v>
      </c>
      <c r="C41" s="215">
        <v>2.36</v>
      </c>
      <c r="D41" s="26">
        <v>92</v>
      </c>
      <c r="E41" s="4" t="s">
        <v>442</v>
      </c>
      <c r="F41" s="18">
        <v>1.32</v>
      </c>
      <c r="I41" s="205"/>
      <c r="P41"/>
      <c r="Q41"/>
      <c r="R41"/>
    </row>
    <row r="42" spans="1:18" ht="13.5" customHeight="1">
      <c r="A42" s="26">
        <v>40</v>
      </c>
      <c r="B42" s="4" t="s">
        <v>285</v>
      </c>
      <c r="C42" s="215">
        <v>2.34</v>
      </c>
      <c r="D42" s="26">
        <v>93</v>
      </c>
      <c r="E42" s="4" t="s">
        <v>325</v>
      </c>
      <c r="F42" s="18">
        <v>1.28</v>
      </c>
      <c r="I42" s="205"/>
      <c r="P42"/>
      <c r="Q42"/>
      <c r="R42"/>
    </row>
    <row r="43" spans="1:18" ht="13.5" customHeight="1">
      <c r="A43" s="26">
        <v>41</v>
      </c>
      <c r="B43" s="4" t="s">
        <v>416</v>
      </c>
      <c r="C43" s="215">
        <v>2.33</v>
      </c>
      <c r="D43" s="26">
        <v>94</v>
      </c>
      <c r="E43" s="4" t="s">
        <v>406</v>
      </c>
      <c r="F43" s="18">
        <v>1.2</v>
      </c>
      <c r="I43" s="205"/>
      <c r="P43"/>
      <c r="Q43"/>
      <c r="R43"/>
    </row>
    <row r="44" spans="1:18" ht="13.5" customHeight="1">
      <c r="A44" s="26">
        <v>42</v>
      </c>
      <c r="B44" s="4" t="s">
        <v>316</v>
      </c>
      <c r="C44" s="215">
        <v>2.2799999999999998</v>
      </c>
      <c r="D44" s="26">
        <v>95</v>
      </c>
      <c r="E44" s="4" t="s">
        <v>423</v>
      </c>
      <c r="F44" s="18">
        <v>1.2</v>
      </c>
      <c r="I44" s="205"/>
      <c r="P44"/>
      <c r="Q44"/>
      <c r="R44"/>
    </row>
    <row r="45" spans="1:18" ht="13.5" customHeight="1">
      <c r="A45" s="26">
        <v>43</v>
      </c>
      <c r="B45" s="4" t="s">
        <v>154</v>
      </c>
      <c r="C45" s="215">
        <v>2.2400000000000002</v>
      </c>
      <c r="D45" s="26">
        <v>96</v>
      </c>
      <c r="E45" s="4" t="s">
        <v>396</v>
      </c>
      <c r="F45" s="18">
        <v>1.17</v>
      </c>
      <c r="I45" s="205"/>
      <c r="P45"/>
      <c r="Q45"/>
      <c r="R45"/>
    </row>
    <row r="46" spans="1:18" ht="13.5" customHeight="1">
      <c r="A46" s="26">
        <v>44</v>
      </c>
      <c r="B46" s="171" t="s">
        <v>548</v>
      </c>
      <c r="C46" s="215">
        <v>2.2200000000000002</v>
      </c>
      <c r="D46" s="26">
        <v>97</v>
      </c>
      <c r="E46" s="4" t="s">
        <v>407</v>
      </c>
      <c r="F46" s="18">
        <v>1.1100000000000001</v>
      </c>
      <c r="I46" s="205"/>
      <c r="P46"/>
      <c r="Q46"/>
      <c r="R46"/>
    </row>
    <row r="47" spans="1:18" ht="13.5" customHeight="1">
      <c r="A47" s="26">
        <v>45</v>
      </c>
      <c r="B47" s="4" t="s">
        <v>499</v>
      </c>
      <c r="C47" s="215">
        <v>2.16</v>
      </c>
      <c r="D47" s="26">
        <v>98</v>
      </c>
      <c r="E47" s="4" t="s">
        <v>525</v>
      </c>
      <c r="F47" s="18">
        <v>1.1100000000000001</v>
      </c>
      <c r="I47" s="205"/>
      <c r="P47"/>
      <c r="Q47"/>
      <c r="R47"/>
    </row>
    <row r="48" spans="1:18" ht="13.5" customHeight="1">
      <c r="A48" s="26">
        <v>46</v>
      </c>
      <c r="B48" s="4" t="s">
        <v>409</v>
      </c>
      <c r="C48" s="215">
        <v>2.12</v>
      </c>
      <c r="D48" s="172">
        <v>99</v>
      </c>
      <c r="E48" s="4" t="s">
        <v>394</v>
      </c>
      <c r="F48" s="18">
        <v>1.07</v>
      </c>
      <c r="I48" s="205"/>
      <c r="P48"/>
      <c r="Q48"/>
      <c r="R48"/>
    </row>
    <row r="49" spans="1:19" ht="13.5" customHeight="1">
      <c r="A49" s="26">
        <v>47</v>
      </c>
      <c r="B49" s="4" t="s">
        <v>510</v>
      </c>
      <c r="C49" s="215">
        <v>2.12</v>
      </c>
      <c r="D49" s="172">
        <v>100</v>
      </c>
      <c r="E49" s="4" t="s">
        <v>403</v>
      </c>
      <c r="F49" s="18">
        <v>1.04</v>
      </c>
      <c r="I49" s="205"/>
      <c r="P49"/>
      <c r="Q49"/>
      <c r="R49"/>
    </row>
    <row r="50" spans="1:19" ht="13.5" customHeight="1">
      <c r="A50" s="26">
        <v>48</v>
      </c>
      <c r="B50" s="4" t="s">
        <v>318</v>
      </c>
      <c r="C50" s="215">
        <v>2.12</v>
      </c>
      <c r="D50" s="172">
        <v>101</v>
      </c>
      <c r="E50" s="4" t="s">
        <v>448</v>
      </c>
      <c r="F50" s="18">
        <v>1.02</v>
      </c>
      <c r="I50" s="205"/>
      <c r="P50"/>
      <c r="Q50"/>
      <c r="R50"/>
    </row>
    <row r="51" spans="1:19" ht="13.5" customHeight="1">
      <c r="A51" s="26">
        <v>49</v>
      </c>
      <c r="B51" s="4" t="s">
        <v>391</v>
      </c>
      <c r="C51" s="215">
        <v>2.09</v>
      </c>
      <c r="D51" s="172">
        <v>102</v>
      </c>
      <c r="E51" s="4" t="s">
        <v>445</v>
      </c>
      <c r="F51" s="18">
        <v>0.85</v>
      </c>
      <c r="I51" s="205"/>
      <c r="P51"/>
      <c r="Q51"/>
      <c r="R51"/>
    </row>
    <row r="52" spans="1:19" ht="13.5" customHeight="1">
      <c r="A52" s="26">
        <v>50</v>
      </c>
      <c r="B52" s="4" t="s">
        <v>311</v>
      </c>
      <c r="C52" s="215">
        <v>2.09</v>
      </c>
      <c r="D52" s="26"/>
      <c r="E52" s="18"/>
      <c r="F52" s="18"/>
      <c r="P52"/>
      <c r="Q52"/>
      <c r="R52"/>
      <c r="S52" s="248"/>
    </row>
    <row r="53" spans="1:19" ht="13.5" customHeight="1">
      <c r="A53" s="292">
        <v>51</v>
      </c>
      <c r="B53" s="4" t="s">
        <v>320</v>
      </c>
      <c r="C53" s="215">
        <v>2.08</v>
      </c>
      <c r="P53"/>
      <c r="Q53"/>
      <c r="R53"/>
      <c r="S53" s="248"/>
    </row>
    <row r="54" spans="1:19" ht="13.5" customHeight="1">
      <c r="A54" s="26">
        <v>52</v>
      </c>
      <c r="B54" s="4" t="s">
        <v>170</v>
      </c>
      <c r="C54" s="215">
        <v>2.06</v>
      </c>
      <c r="E54" s="91" t="s">
        <v>379</v>
      </c>
      <c r="F54" s="276">
        <f>MEDIAN(F3:F51,C3:C55)</f>
        <v>2.0700000000000003</v>
      </c>
      <c r="P54"/>
      <c r="Q54"/>
      <c r="R54"/>
      <c r="S54" s="248"/>
    </row>
    <row r="55" spans="1:19" ht="13.5" customHeight="1">
      <c r="A55" s="172">
        <v>53</v>
      </c>
      <c r="B55" s="171" t="s">
        <v>554</v>
      </c>
      <c r="C55" s="215">
        <v>2.04</v>
      </c>
      <c r="E55" s="91" t="s">
        <v>378</v>
      </c>
      <c r="F55" s="276">
        <f>AVERAGE(F3:F51,C3:C55)</f>
        <v>2.4145098039215696</v>
      </c>
      <c r="P55"/>
      <c r="Q55"/>
      <c r="R55"/>
    </row>
    <row r="56" spans="1:19" ht="13.5" customHeight="1">
      <c r="A56" s="22"/>
      <c r="P56"/>
      <c r="Q56"/>
      <c r="R56"/>
    </row>
    <row r="57" spans="1:19" ht="13.5" customHeight="1">
      <c r="A57" s="22"/>
      <c r="P57"/>
      <c r="Q57"/>
      <c r="R57"/>
    </row>
    <row r="58" spans="1:19" ht="13.5" customHeight="1">
      <c r="A58" s="22"/>
      <c r="P58"/>
      <c r="Q58"/>
      <c r="R58"/>
    </row>
    <row r="59" spans="1:19" ht="13.5" customHeight="1">
      <c r="A59" s="22"/>
      <c r="P59"/>
      <c r="Q59"/>
      <c r="R59"/>
    </row>
    <row r="60" spans="1:19" ht="13.5" customHeight="1">
      <c r="A60" s="22"/>
      <c r="P60"/>
      <c r="Q60"/>
      <c r="R60"/>
    </row>
    <row r="61" spans="1:19" ht="13.5" customHeight="1">
      <c r="A61" s="22"/>
      <c r="E61" s="26"/>
      <c r="F61" s="205"/>
      <c r="P61"/>
      <c r="Q61"/>
      <c r="R61"/>
    </row>
    <row r="62" spans="1:19" ht="13.5" customHeight="1">
      <c r="A62" s="22"/>
      <c r="E62" s="26"/>
      <c r="F62" s="205"/>
      <c r="P62"/>
      <c r="Q62"/>
      <c r="R62"/>
    </row>
    <row r="63" spans="1:19" ht="13.5" customHeight="1">
      <c r="A63" s="22"/>
      <c r="E63" s="26"/>
      <c r="F63" s="205"/>
      <c r="P63"/>
      <c r="Q63"/>
      <c r="R63"/>
    </row>
    <row r="64" spans="1:19" ht="13.5" customHeight="1">
      <c r="A64" s="22"/>
      <c r="P64"/>
      <c r="Q64"/>
      <c r="R64"/>
    </row>
    <row r="65" spans="1:18" ht="13.5" customHeight="1">
      <c r="A65" s="22"/>
      <c r="P65"/>
      <c r="Q65"/>
      <c r="R65"/>
    </row>
    <row r="66" spans="1:18" ht="13.5" customHeight="1">
      <c r="A66" s="22"/>
      <c r="P66"/>
      <c r="Q66"/>
      <c r="R66"/>
    </row>
    <row r="67" spans="1:18" ht="13.5" customHeight="1">
      <c r="A67" s="22"/>
      <c r="P67"/>
      <c r="Q67"/>
      <c r="R67"/>
    </row>
    <row r="68" spans="1:18" ht="13.5" customHeight="1">
      <c r="A68" s="22"/>
      <c r="P68"/>
      <c r="Q68"/>
      <c r="R68"/>
    </row>
    <row r="69" spans="1:18" ht="13.5" customHeight="1">
      <c r="A69" s="22"/>
      <c r="P69"/>
      <c r="Q69"/>
      <c r="R69"/>
    </row>
    <row r="70" spans="1:18" ht="13.5" customHeight="1">
      <c r="A70" s="22"/>
      <c r="P70"/>
      <c r="Q70"/>
      <c r="R70"/>
    </row>
    <row r="71" spans="1:18" ht="13.5" customHeight="1">
      <c r="A71" s="22"/>
      <c r="P71"/>
      <c r="Q71"/>
      <c r="R71"/>
    </row>
    <row r="72" spans="1:18" ht="13.5" customHeight="1">
      <c r="A72" s="22"/>
      <c r="P72"/>
      <c r="Q72"/>
      <c r="R72"/>
    </row>
    <row r="73" spans="1:18" ht="13.5" customHeight="1">
      <c r="A73" s="22"/>
      <c r="P73"/>
      <c r="Q73"/>
      <c r="R73"/>
    </row>
    <row r="74" spans="1:18" ht="13.5" customHeight="1">
      <c r="A74" s="22"/>
      <c r="P74"/>
      <c r="Q74"/>
      <c r="R74"/>
    </row>
    <row r="75" spans="1:18" ht="13.5" customHeight="1">
      <c r="A75" s="22"/>
      <c r="P75"/>
      <c r="Q75"/>
      <c r="R75"/>
    </row>
    <row r="76" spans="1:18" ht="13.5" customHeight="1">
      <c r="A76" s="22"/>
      <c r="P76"/>
      <c r="Q76"/>
      <c r="R76"/>
    </row>
    <row r="77" spans="1:18" ht="13.5" customHeight="1">
      <c r="A77" s="22"/>
      <c r="P77"/>
      <c r="Q77"/>
      <c r="R77"/>
    </row>
    <row r="78" spans="1:18" ht="13.5" customHeight="1">
      <c r="A78" s="22"/>
      <c r="P78"/>
      <c r="Q78"/>
      <c r="R78"/>
    </row>
    <row r="79" spans="1:18" ht="13.5" customHeight="1">
      <c r="A79" s="22"/>
      <c r="P79"/>
      <c r="Q79"/>
      <c r="R79"/>
    </row>
    <row r="80" spans="1:18" ht="13.5" customHeight="1">
      <c r="A80" s="22"/>
      <c r="P80"/>
      <c r="Q80"/>
      <c r="R80"/>
    </row>
    <row r="81" spans="1:18" ht="13.5" customHeight="1">
      <c r="A81" s="22"/>
      <c r="P81"/>
      <c r="Q81"/>
      <c r="R81"/>
    </row>
    <row r="82" spans="1:18" ht="13.5" customHeight="1">
      <c r="A82" s="22"/>
      <c r="P82"/>
      <c r="Q82"/>
      <c r="R82"/>
    </row>
    <row r="83" spans="1:18" ht="13.5" customHeight="1">
      <c r="A83" s="22"/>
      <c r="P83"/>
      <c r="Q83"/>
      <c r="R83"/>
    </row>
    <row r="84" spans="1:18" ht="13.5" customHeight="1">
      <c r="A84" s="22"/>
      <c r="P84"/>
      <c r="Q84"/>
      <c r="R84"/>
    </row>
    <row r="85" spans="1:18" ht="13.5" customHeight="1">
      <c r="A85" s="22"/>
      <c r="P85"/>
      <c r="Q85"/>
      <c r="R85"/>
    </row>
    <row r="86" spans="1:18" ht="13.5" customHeight="1">
      <c r="A86" s="22"/>
      <c r="P86"/>
      <c r="Q86"/>
      <c r="R86"/>
    </row>
    <row r="87" spans="1:18" ht="13.5" customHeight="1">
      <c r="A87" s="22"/>
      <c r="P87"/>
      <c r="Q87"/>
      <c r="R87"/>
    </row>
    <row r="88" spans="1:18" ht="13.5" customHeight="1">
      <c r="A88" s="22"/>
      <c r="P88"/>
      <c r="Q88"/>
      <c r="R88"/>
    </row>
    <row r="89" spans="1:18" ht="13.5" customHeight="1">
      <c r="A89" s="22"/>
      <c r="P89"/>
      <c r="Q89"/>
      <c r="R89"/>
    </row>
    <row r="90" spans="1:18" ht="13.5" customHeight="1">
      <c r="A90" s="22"/>
      <c r="P90"/>
      <c r="Q90"/>
      <c r="R90"/>
    </row>
    <row r="91" spans="1:18" ht="13.5" customHeight="1">
      <c r="A91" s="22"/>
      <c r="P91"/>
      <c r="Q91"/>
      <c r="R91"/>
    </row>
    <row r="92" spans="1:18" ht="13.5" customHeight="1">
      <c r="A92" s="22"/>
      <c r="P92"/>
      <c r="Q92"/>
      <c r="R92"/>
    </row>
    <row r="93" spans="1:18" ht="13.5" customHeight="1">
      <c r="A93" s="22"/>
      <c r="P93"/>
      <c r="Q93"/>
      <c r="R93"/>
    </row>
    <row r="94" spans="1:18" ht="13.5" customHeight="1">
      <c r="A94" s="22"/>
      <c r="P94"/>
      <c r="Q94"/>
      <c r="R94"/>
    </row>
    <row r="95" spans="1:18" ht="13.5" customHeight="1">
      <c r="A95" s="22"/>
      <c r="P95"/>
      <c r="Q95"/>
      <c r="R95"/>
    </row>
    <row r="96" spans="1:18" ht="13.5" customHeight="1">
      <c r="A96" s="22"/>
      <c r="P96"/>
      <c r="Q96"/>
      <c r="R96"/>
    </row>
    <row r="97" spans="1:18" ht="13.5" customHeight="1">
      <c r="A97" s="22"/>
      <c r="P97"/>
      <c r="Q97"/>
      <c r="R97"/>
    </row>
    <row r="98" spans="1:18" ht="13.5" customHeight="1">
      <c r="A98" s="22"/>
      <c r="P98"/>
      <c r="Q98"/>
      <c r="R98"/>
    </row>
    <row r="99" spans="1:18" ht="13.5" customHeight="1">
      <c r="A99" s="22"/>
      <c r="P99"/>
      <c r="Q99"/>
      <c r="R99"/>
    </row>
    <row r="100" spans="1:18" ht="13.5" customHeight="1">
      <c r="A100" s="22"/>
      <c r="P100"/>
      <c r="Q100"/>
      <c r="R100"/>
    </row>
    <row r="101" spans="1:18" ht="13.5" customHeight="1">
      <c r="P101"/>
      <c r="Q101"/>
      <c r="R101"/>
    </row>
    <row r="102" spans="1:18" ht="13.5" customHeight="1">
      <c r="P102"/>
      <c r="Q102"/>
      <c r="R102"/>
    </row>
    <row r="103" spans="1:18" ht="13.5" customHeight="1">
      <c r="B103" s="26"/>
      <c r="P103"/>
      <c r="Q103"/>
      <c r="R103"/>
    </row>
    <row r="104" spans="1:18" ht="13.5" customHeight="1">
      <c r="B104" s="28"/>
      <c r="P104"/>
      <c r="Q104"/>
      <c r="R104"/>
    </row>
    <row r="105" spans="1:18" ht="13.5" customHeight="1">
      <c r="B105" s="28"/>
      <c r="G105" s="4"/>
      <c r="H105" s="4"/>
      <c r="P105"/>
      <c r="Q105"/>
      <c r="R105"/>
    </row>
    <row r="106" spans="1:18" ht="13.5" customHeight="1">
      <c r="B106" s="26"/>
      <c r="G106" s="4"/>
      <c r="H106" s="4"/>
      <c r="P106"/>
      <c r="Q106"/>
      <c r="R106"/>
    </row>
    <row r="107" spans="1:18" ht="13.5" customHeight="1">
      <c r="B107" s="26"/>
      <c r="G107" s="4"/>
      <c r="H107" s="4"/>
      <c r="P107"/>
      <c r="Q107"/>
      <c r="R107"/>
    </row>
    <row r="108" spans="1:18" ht="13.5" customHeight="1">
      <c r="B108" s="26"/>
      <c r="G108" s="4"/>
      <c r="H108" s="4"/>
      <c r="P108"/>
      <c r="Q108"/>
      <c r="R108"/>
    </row>
    <row r="109" spans="1:18" ht="13.5" customHeight="1">
      <c r="B109" s="26"/>
      <c r="G109" s="4"/>
      <c r="H109" s="4"/>
      <c r="P109"/>
      <c r="Q109"/>
      <c r="R109"/>
    </row>
    <row r="110" spans="1:18" ht="13.5" customHeight="1">
      <c r="B110" s="26"/>
      <c r="P110"/>
      <c r="Q110"/>
      <c r="R110"/>
    </row>
    <row r="111" spans="1:18" ht="13.5" customHeight="1">
      <c r="B111" s="26"/>
      <c r="P111"/>
      <c r="Q111"/>
      <c r="R111"/>
    </row>
    <row r="112" spans="1:18" ht="13.5" customHeight="1">
      <c r="B112" s="26"/>
      <c r="P112"/>
      <c r="Q112"/>
      <c r="R112"/>
    </row>
    <row r="113" spans="2:18" ht="13.5" customHeight="1">
      <c r="B113" s="26"/>
      <c r="P113"/>
      <c r="Q113"/>
      <c r="R113"/>
    </row>
    <row r="114" spans="2:18" ht="13.5" customHeight="1">
      <c r="B114" s="26"/>
      <c r="P114"/>
      <c r="Q114"/>
      <c r="R114"/>
    </row>
    <row r="115" spans="2:18" ht="13.5" customHeight="1">
      <c r="B115" s="26"/>
      <c r="P115"/>
      <c r="Q115"/>
      <c r="R115"/>
    </row>
    <row r="116" spans="2:18" ht="13.5" customHeight="1">
      <c r="B116" s="26"/>
      <c r="P116"/>
      <c r="Q116"/>
      <c r="R116"/>
    </row>
    <row r="117" spans="2:18" ht="13.5" customHeight="1">
      <c r="B117" s="26"/>
      <c r="P117"/>
      <c r="Q117"/>
      <c r="R117"/>
    </row>
    <row r="118" spans="2:18" ht="12.95" customHeight="1">
      <c r="B118" s="26"/>
      <c r="P118"/>
      <c r="Q118"/>
      <c r="R118"/>
    </row>
    <row r="119" spans="2:18" ht="12.95" customHeight="1">
      <c r="B119" s="26"/>
      <c r="P119"/>
      <c r="Q119"/>
      <c r="R119"/>
    </row>
    <row r="120" spans="2:18" ht="12.95" customHeight="1">
      <c r="B120" s="26"/>
    </row>
    <row r="121" spans="2:18" ht="12.95" customHeight="1">
      <c r="B121" s="26"/>
    </row>
    <row r="122" spans="2:18" ht="12.95" customHeight="1">
      <c r="B122" s="26"/>
    </row>
    <row r="123" spans="2:18" ht="12.95" customHeight="1">
      <c r="B123" s="26"/>
    </row>
    <row r="124" spans="2:18" ht="12.95" customHeight="1">
      <c r="B124" s="26"/>
    </row>
    <row r="125" spans="2:18" ht="12.95" customHeight="1">
      <c r="B125" s="26"/>
    </row>
    <row r="126" spans="2:18" ht="12.95" customHeight="1">
      <c r="B126" s="26"/>
    </row>
    <row r="127" spans="2:18" ht="12.95" customHeight="1">
      <c r="B127" s="26"/>
    </row>
    <row r="128" spans="2:18" ht="12.95" customHeight="1">
      <c r="B128" s="26"/>
    </row>
    <row r="129" spans="2:2" ht="12.95" customHeight="1">
      <c r="B129" s="26"/>
    </row>
    <row r="130" spans="2:2" ht="12.95" customHeight="1">
      <c r="B130" s="26"/>
    </row>
    <row r="131" spans="2:2" ht="12.95" customHeight="1">
      <c r="B131" s="26"/>
    </row>
    <row r="132" spans="2:2" ht="12.95" customHeight="1">
      <c r="B132" s="26"/>
    </row>
    <row r="133" spans="2:2" ht="12.95" customHeight="1">
      <c r="B133" s="26"/>
    </row>
    <row r="134" spans="2:2" ht="12.95" customHeight="1">
      <c r="B134" s="26"/>
    </row>
    <row r="135" spans="2:2" ht="12.95" customHeight="1">
      <c r="B135" s="26"/>
    </row>
    <row r="136" spans="2:2" ht="12.95" customHeight="1">
      <c r="B136" s="26"/>
    </row>
    <row r="137" spans="2:2" ht="12.95" customHeight="1">
      <c r="B137" s="26"/>
    </row>
    <row r="138" spans="2:2" ht="12.95" customHeight="1">
      <c r="B138" s="26"/>
    </row>
    <row r="139" spans="2:2" ht="12.95" customHeight="1">
      <c r="B139" s="26"/>
    </row>
    <row r="140" spans="2:2" ht="12.95" customHeight="1">
      <c r="B140" s="26"/>
    </row>
    <row r="141" spans="2:2" ht="12.95" customHeight="1">
      <c r="B141" s="26"/>
    </row>
    <row r="142" spans="2:2" ht="12.95" customHeight="1">
      <c r="B142" s="26"/>
    </row>
    <row r="143" spans="2:2" ht="12.95" customHeight="1">
      <c r="B143" s="26"/>
    </row>
    <row r="144" spans="2:2" ht="12.95" customHeight="1">
      <c r="B144" s="26"/>
    </row>
    <row r="145" spans="2:2" ht="12.95" customHeight="1">
      <c r="B145" s="26"/>
    </row>
    <row r="146" spans="2:2" ht="12.95" customHeight="1">
      <c r="B146" s="26"/>
    </row>
    <row r="147" spans="2:2" ht="12.95" customHeight="1">
      <c r="B147" s="26"/>
    </row>
    <row r="148" spans="2:2" ht="12.95" customHeight="1">
      <c r="B148" s="26"/>
    </row>
    <row r="149" spans="2:2" ht="12.95" customHeight="1">
      <c r="B149" s="26"/>
    </row>
    <row r="150" spans="2:2" ht="12.95" customHeight="1">
      <c r="B150" s="26"/>
    </row>
    <row r="151" spans="2:2" ht="12.95" customHeight="1">
      <c r="B151" s="26"/>
    </row>
    <row r="152" spans="2:2" ht="12.95" customHeight="1">
      <c r="B152" s="26"/>
    </row>
    <row r="153" spans="2:2" ht="12.95" customHeight="1">
      <c r="B153" s="26"/>
    </row>
  </sheetData>
  <sortState ref="G4:H110">
    <sortCondition descending="1" ref="H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Q107"/>
  <sheetViews>
    <sheetView zoomScaleNormal="100" workbookViewId="0">
      <pane ySplit="5" topLeftCell="A6" activePane="bottomLeft" state="frozen"/>
      <selection activeCell="E6" sqref="E6"/>
      <selection pane="bottomLeft" activeCell="G11" sqref="G11"/>
    </sheetView>
  </sheetViews>
  <sheetFormatPr defaultColWidth="8.85546875" defaultRowHeight="12.75"/>
  <cols>
    <col min="1" max="1" width="5.42578125" customWidth="1"/>
    <col min="2" max="2" width="21.28515625" customWidth="1"/>
    <col min="3" max="3" width="6" style="231" bestFit="1" customWidth="1"/>
    <col min="4" max="4" width="19.28515625" style="175" customWidth="1"/>
    <col min="5" max="5" width="21.42578125" customWidth="1"/>
    <col min="6" max="6" width="6.85546875" style="215" customWidth="1"/>
    <col min="7" max="7" width="8.85546875" customWidth="1"/>
    <col min="8" max="9" width="16" style="71" customWidth="1"/>
    <col min="11" max="11" width="19.28515625" bestFit="1" customWidth="1"/>
    <col min="12" max="12" width="18.85546875" bestFit="1" customWidth="1"/>
    <col min="13" max="13" width="13.42578125" bestFit="1" customWidth="1"/>
    <col min="16" max="16" width="21.7109375" bestFit="1" customWidth="1"/>
    <col min="17" max="17" width="9" bestFit="1" customWidth="1"/>
  </cols>
  <sheetData>
    <row r="1" spans="1:17" ht="15">
      <c r="B1" s="13" t="s">
        <v>605</v>
      </c>
      <c r="E1" s="22"/>
      <c r="F1" s="231"/>
    </row>
    <row r="2" spans="1:17" ht="12.75" customHeight="1">
      <c r="B2" s="5" t="s">
        <v>278</v>
      </c>
      <c r="E2" s="22"/>
      <c r="F2" s="231"/>
    </row>
    <row r="3" spans="1:17" ht="12.75" customHeight="1">
      <c r="B3" s="5" t="s">
        <v>279</v>
      </c>
    </row>
    <row r="4" spans="1:17" ht="5.25" customHeight="1">
      <c r="B4" s="13"/>
    </row>
    <row r="5" spans="1:17" s="301" customFormat="1" ht="13.5" customHeight="1">
      <c r="B5" s="13"/>
      <c r="C5" s="364" t="s">
        <v>376</v>
      </c>
      <c r="D5" s="340"/>
      <c r="F5" s="367" t="s">
        <v>376</v>
      </c>
      <c r="H5" s="302"/>
      <c r="I5" s="302"/>
      <c r="K5" s="110"/>
      <c r="L5" s="167" t="s">
        <v>2</v>
      </c>
      <c r="M5" s="167" t="s">
        <v>24</v>
      </c>
      <c r="P5" s="699"/>
      <c r="Q5" s="699"/>
    </row>
    <row r="6" spans="1:17" ht="13.5" customHeight="1">
      <c r="A6" s="26">
        <v>1</v>
      </c>
      <c r="B6" s="17" t="s">
        <v>411</v>
      </c>
      <c r="C6" s="17">
        <v>44.402913099104417</v>
      </c>
      <c r="D6" s="172">
        <v>53</v>
      </c>
      <c r="E6" s="17" t="s">
        <v>554</v>
      </c>
      <c r="F6" s="17">
        <v>20.106269172932333</v>
      </c>
      <c r="K6" s="4" t="s">
        <v>530</v>
      </c>
      <c r="L6" s="185">
        <v>10788</v>
      </c>
      <c r="M6" s="128">
        <v>131292</v>
      </c>
      <c r="N6" s="706">
        <f>M6/L6</f>
        <v>12.170189098998888</v>
      </c>
    </row>
    <row r="7" spans="1:17" ht="13.5" customHeight="1">
      <c r="A7" s="26">
        <v>2</v>
      </c>
      <c r="B7" s="17" t="s">
        <v>443</v>
      </c>
      <c r="C7" s="17">
        <v>37.113281811995726</v>
      </c>
      <c r="D7" s="26">
        <v>54</v>
      </c>
      <c r="E7" s="17" t="s">
        <v>403</v>
      </c>
      <c r="F7" s="17">
        <v>19.884127221849997</v>
      </c>
      <c r="K7" s="4" t="s">
        <v>310</v>
      </c>
      <c r="L7" s="185">
        <v>9421</v>
      </c>
      <c r="M7" s="128">
        <v>325819.5</v>
      </c>
      <c r="N7" s="706">
        <f t="shared" ref="N7:N70" si="0">M7/L7</f>
        <v>34.584385946290205</v>
      </c>
    </row>
    <row r="8" spans="1:17" ht="13.5" customHeight="1">
      <c r="A8" s="26">
        <v>3</v>
      </c>
      <c r="B8" s="17" t="s">
        <v>427</v>
      </c>
      <c r="C8" s="17">
        <v>35.520393094599321</v>
      </c>
      <c r="D8" s="26">
        <v>55</v>
      </c>
      <c r="E8" s="17" t="s">
        <v>405</v>
      </c>
      <c r="F8" s="17">
        <v>19.694623102193024</v>
      </c>
      <c r="K8" s="4" t="s">
        <v>391</v>
      </c>
      <c r="L8" s="185">
        <v>7712</v>
      </c>
      <c r="M8" s="128">
        <v>187463</v>
      </c>
      <c r="N8" s="706">
        <f t="shared" si="0"/>
        <v>24.307961618257263</v>
      </c>
    </row>
    <row r="9" spans="1:17" ht="13.5" customHeight="1">
      <c r="A9" s="26">
        <v>4</v>
      </c>
      <c r="B9" s="17" t="s">
        <v>310</v>
      </c>
      <c r="C9" s="17">
        <v>34.584385946290205</v>
      </c>
      <c r="D9" s="26">
        <v>56</v>
      </c>
      <c r="E9" s="17" t="s">
        <v>492</v>
      </c>
      <c r="F9" s="17">
        <v>19.623797226207554</v>
      </c>
      <c r="K9" s="4" t="s">
        <v>392</v>
      </c>
      <c r="L9" s="185">
        <v>19842</v>
      </c>
      <c r="M9" s="128">
        <v>359246</v>
      </c>
      <c r="N9" s="706">
        <f t="shared" si="0"/>
        <v>18.105332123777846</v>
      </c>
    </row>
    <row r="10" spans="1:17" ht="13.5" customHeight="1">
      <c r="A10" s="26">
        <v>5</v>
      </c>
      <c r="B10" s="17" t="s">
        <v>493</v>
      </c>
      <c r="C10" s="17">
        <v>33.968654259126701</v>
      </c>
      <c r="D10" s="26">
        <v>57</v>
      </c>
      <c r="E10" s="17" t="s">
        <v>417</v>
      </c>
      <c r="F10" s="17">
        <v>19.576341323381655</v>
      </c>
      <c r="K10" s="4" t="s">
        <v>452</v>
      </c>
      <c r="L10" s="4">
        <v>387</v>
      </c>
      <c r="M10" s="128">
        <v>8506.68</v>
      </c>
      <c r="N10" s="706">
        <f t="shared" si="0"/>
        <v>21.981085271317831</v>
      </c>
    </row>
    <row r="11" spans="1:17" ht="13.5" customHeight="1">
      <c r="A11" s="26">
        <v>6</v>
      </c>
      <c r="B11" s="17" t="s">
        <v>194</v>
      </c>
      <c r="C11" s="17">
        <v>33.966628959276015</v>
      </c>
      <c r="D11" s="26">
        <v>58</v>
      </c>
      <c r="E11" s="17" t="s">
        <v>320</v>
      </c>
      <c r="F11" s="17">
        <v>19.526761839500534</v>
      </c>
      <c r="K11" s="4" t="s">
        <v>394</v>
      </c>
      <c r="L11" s="185">
        <v>27156</v>
      </c>
      <c r="M11" s="128">
        <v>707352</v>
      </c>
      <c r="N11" s="706">
        <f t="shared" si="0"/>
        <v>26.04772425983208</v>
      </c>
    </row>
    <row r="12" spans="1:17" ht="13.5" customHeight="1">
      <c r="A12" s="26">
        <v>7</v>
      </c>
      <c r="B12" s="17" t="s">
        <v>193</v>
      </c>
      <c r="C12" s="17">
        <v>32.672827746965673</v>
      </c>
      <c r="D12" s="26">
        <v>59</v>
      </c>
      <c r="E12" s="17" t="s">
        <v>409</v>
      </c>
      <c r="F12" s="17">
        <v>19.332571983875614</v>
      </c>
      <c r="K12" s="4" t="s">
        <v>453</v>
      </c>
      <c r="L12" s="185">
        <v>11088</v>
      </c>
      <c r="M12" s="128">
        <v>231704.25999999998</v>
      </c>
      <c r="N12" s="706">
        <f t="shared" si="0"/>
        <v>20.896848845598843</v>
      </c>
    </row>
    <row r="13" spans="1:17" ht="13.5" customHeight="1">
      <c r="A13" s="26">
        <v>8</v>
      </c>
      <c r="B13" s="17" t="s">
        <v>433</v>
      </c>
      <c r="C13" s="17">
        <v>31.965800018991544</v>
      </c>
      <c r="D13" s="26">
        <v>60</v>
      </c>
      <c r="E13" s="17" t="s">
        <v>499</v>
      </c>
      <c r="F13" s="17">
        <v>19.216517551020409</v>
      </c>
      <c r="K13" s="4" t="s">
        <v>454</v>
      </c>
      <c r="L13" s="185">
        <v>6952</v>
      </c>
      <c r="M13" s="128">
        <v>98585.049999999988</v>
      </c>
      <c r="N13" s="706">
        <f t="shared" si="0"/>
        <v>14.180818469505176</v>
      </c>
    </row>
    <row r="14" spans="1:17" ht="13.5" customHeight="1">
      <c r="A14" s="26">
        <v>9</v>
      </c>
      <c r="B14" s="17" t="s">
        <v>416</v>
      </c>
      <c r="C14" s="17">
        <v>31.713383458646618</v>
      </c>
      <c r="D14" s="26">
        <v>61</v>
      </c>
      <c r="E14" s="17" t="s">
        <v>516</v>
      </c>
      <c r="F14" s="17">
        <v>18.990373327072081</v>
      </c>
      <c r="K14" s="4" t="s">
        <v>457</v>
      </c>
      <c r="L14" s="185">
        <v>2495</v>
      </c>
      <c r="M14" s="128">
        <v>57078.2</v>
      </c>
      <c r="N14" s="706">
        <f t="shared" si="0"/>
        <v>22.877034068136272</v>
      </c>
    </row>
    <row r="15" spans="1:17" ht="13.5" customHeight="1">
      <c r="A15" s="26">
        <v>10</v>
      </c>
      <c r="B15" s="17" t="s">
        <v>402</v>
      </c>
      <c r="C15" s="17">
        <v>30.161350076771228</v>
      </c>
      <c r="D15" s="26">
        <v>62</v>
      </c>
      <c r="E15" s="17" t="s">
        <v>472</v>
      </c>
      <c r="F15" s="17">
        <v>18.950839242437844</v>
      </c>
      <c r="K15" s="4" t="s">
        <v>396</v>
      </c>
      <c r="L15" s="185">
        <v>48454</v>
      </c>
      <c r="M15" s="128">
        <v>990573</v>
      </c>
      <c r="N15" s="706">
        <f t="shared" si="0"/>
        <v>20.443575349816321</v>
      </c>
    </row>
    <row r="16" spans="1:17" ht="13.5" customHeight="1">
      <c r="A16" s="26">
        <v>11</v>
      </c>
      <c r="B16" s="17" t="s">
        <v>447</v>
      </c>
      <c r="C16" s="17">
        <v>29.728796544881526</v>
      </c>
      <c r="D16" s="26">
        <v>63</v>
      </c>
      <c r="E16" s="17" t="s">
        <v>407</v>
      </c>
      <c r="F16" s="17">
        <v>18.8619822874346</v>
      </c>
      <c r="K16" s="4" t="s">
        <v>458</v>
      </c>
      <c r="L16" s="185">
        <v>3138</v>
      </c>
      <c r="M16" s="128">
        <v>47947.979999999996</v>
      </c>
      <c r="N16" s="706">
        <f t="shared" si="0"/>
        <v>15.279789674952198</v>
      </c>
    </row>
    <row r="17" spans="1:14" ht="13.5" customHeight="1">
      <c r="A17" s="26">
        <v>12</v>
      </c>
      <c r="B17" s="17" t="s">
        <v>157</v>
      </c>
      <c r="C17" s="17">
        <v>28.908067940552016</v>
      </c>
      <c r="D17" s="26">
        <v>64</v>
      </c>
      <c r="E17" s="17" t="s">
        <v>313</v>
      </c>
      <c r="F17" s="17">
        <v>18.311850438994853</v>
      </c>
      <c r="K17" s="4" t="s">
        <v>398</v>
      </c>
      <c r="L17" s="185">
        <v>18489</v>
      </c>
      <c r="M17" s="128">
        <v>310081.94</v>
      </c>
      <c r="N17" s="706">
        <f t="shared" si="0"/>
        <v>16.771157985829412</v>
      </c>
    </row>
    <row r="18" spans="1:14" ht="13.5" customHeight="1">
      <c r="A18" s="26">
        <v>13</v>
      </c>
      <c r="B18" s="17" t="s">
        <v>439</v>
      </c>
      <c r="C18" s="17">
        <v>28.747657403441583</v>
      </c>
      <c r="D18" s="26">
        <v>65</v>
      </c>
      <c r="E18" s="17" t="s">
        <v>392</v>
      </c>
      <c r="F18" s="17">
        <v>18.105332123777846</v>
      </c>
      <c r="K18" s="4" t="s">
        <v>170</v>
      </c>
      <c r="L18" s="185">
        <v>8485</v>
      </c>
      <c r="M18" s="128">
        <v>227910.15</v>
      </c>
      <c r="N18" s="706">
        <f t="shared" si="0"/>
        <v>26.860359457866824</v>
      </c>
    </row>
    <row r="19" spans="1:14" ht="13.5" customHeight="1">
      <c r="A19" s="26">
        <v>14</v>
      </c>
      <c r="B19" s="17" t="s">
        <v>152</v>
      </c>
      <c r="C19" s="17">
        <v>28.317012934518999</v>
      </c>
      <c r="D19" s="26">
        <v>66</v>
      </c>
      <c r="E19" s="17" t="s">
        <v>171</v>
      </c>
      <c r="F19" s="17">
        <v>18.097951914514692</v>
      </c>
      <c r="K19" s="4" t="s">
        <v>463</v>
      </c>
      <c r="L19" s="185">
        <v>3237</v>
      </c>
      <c r="M19" s="128">
        <v>44297.38</v>
      </c>
      <c r="N19" s="706">
        <f t="shared" si="0"/>
        <v>13.684701884460919</v>
      </c>
    </row>
    <row r="20" spans="1:14" ht="13.5" customHeight="1">
      <c r="A20" s="26">
        <v>15</v>
      </c>
      <c r="B20" s="17" t="s">
        <v>431</v>
      </c>
      <c r="C20" s="17">
        <v>27.0154744405441</v>
      </c>
      <c r="D20" s="26">
        <v>67</v>
      </c>
      <c r="E20" s="17" t="s">
        <v>172</v>
      </c>
      <c r="F20" s="17">
        <v>17.714116153602028</v>
      </c>
      <c r="K20" s="4" t="s">
        <v>465</v>
      </c>
      <c r="L20" s="185">
        <v>3947</v>
      </c>
      <c r="M20" s="128">
        <v>49573</v>
      </c>
      <c r="N20" s="706">
        <f t="shared" si="0"/>
        <v>12.55966556878642</v>
      </c>
    </row>
    <row r="21" spans="1:14" ht="13.5" customHeight="1">
      <c r="A21" s="26">
        <v>16</v>
      </c>
      <c r="B21" s="17" t="s">
        <v>201</v>
      </c>
      <c r="C21" s="17">
        <v>26.931435490435494</v>
      </c>
      <c r="D21" s="26">
        <v>68</v>
      </c>
      <c r="E21" s="17" t="s">
        <v>301</v>
      </c>
      <c r="F21" s="17">
        <v>17.702064400715564</v>
      </c>
      <c r="K21" s="4" t="s">
        <v>400</v>
      </c>
      <c r="L21" s="185">
        <v>10966</v>
      </c>
      <c r="M21" s="128">
        <v>172863.34</v>
      </c>
      <c r="N21" s="706">
        <f t="shared" si="0"/>
        <v>15.763572861572131</v>
      </c>
    </row>
    <row r="22" spans="1:14" ht="13.5" customHeight="1">
      <c r="A22" s="26">
        <v>17</v>
      </c>
      <c r="B22" s="17" t="s">
        <v>170</v>
      </c>
      <c r="C22" s="17">
        <v>26.860359457866824</v>
      </c>
      <c r="D22" s="26">
        <v>69</v>
      </c>
      <c r="E22" s="17" t="s">
        <v>437</v>
      </c>
      <c r="F22" s="17">
        <v>17.617557197943444</v>
      </c>
      <c r="K22" s="4" t="s">
        <v>401</v>
      </c>
      <c r="L22" s="185">
        <v>7779</v>
      </c>
      <c r="M22" s="128">
        <v>188789</v>
      </c>
      <c r="N22" s="706">
        <f t="shared" si="0"/>
        <v>24.26905771950122</v>
      </c>
    </row>
    <row r="23" spans="1:14" ht="13.5" customHeight="1">
      <c r="A23" s="26">
        <v>18</v>
      </c>
      <c r="B23" s="17" t="s">
        <v>441</v>
      </c>
      <c r="C23" s="17">
        <v>26.713512695862629</v>
      </c>
      <c r="D23" s="26">
        <v>70</v>
      </c>
      <c r="E23" s="17" t="s">
        <v>428</v>
      </c>
      <c r="F23" s="17">
        <v>17.338738535840747</v>
      </c>
      <c r="K23" s="4" t="s">
        <v>402</v>
      </c>
      <c r="L23" s="185">
        <v>18236</v>
      </c>
      <c r="M23" s="128">
        <v>550022.38000000012</v>
      </c>
      <c r="N23" s="706">
        <f t="shared" si="0"/>
        <v>30.161350076771228</v>
      </c>
    </row>
    <row r="24" spans="1:14" ht="13.5" customHeight="1">
      <c r="A24" s="26">
        <v>19</v>
      </c>
      <c r="B24" s="17" t="s">
        <v>284</v>
      </c>
      <c r="C24" s="17">
        <v>26.163678609913791</v>
      </c>
      <c r="D24" s="26">
        <v>71</v>
      </c>
      <c r="E24" s="17" t="s">
        <v>21</v>
      </c>
      <c r="F24" s="17">
        <v>16.812307919272985</v>
      </c>
      <c r="K24" s="4" t="s">
        <v>193</v>
      </c>
      <c r="L24" s="185">
        <v>12441</v>
      </c>
      <c r="M24" s="128">
        <v>406482.64999999997</v>
      </c>
      <c r="N24" s="706">
        <f t="shared" si="0"/>
        <v>32.672827746965673</v>
      </c>
    </row>
    <row r="25" spans="1:14" ht="13.5" customHeight="1">
      <c r="A25" s="26">
        <v>20</v>
      </c>
      <c r="B25" s="17" t="s">
        <v>394</v>
      </c>
      <c r="C25" s="17">
        <v>26.04772425983208</v>
      </c>
      <c r="D25" s="26">
        <v>72</v>
      </c>
      <c r="E25" s="17" t="s">
        <v>398</v>
      </c>
      <c r="F25" s="17">
        <v>16.771157985829412</v>
      </c>
      <c r="K25" s="4" t="s">
        <v>403</v>
      </c>
      <c r="L25" s="185">
        <v>25373</v>
      </c>
      <c r="M25" s="128">
        <v>504519.95999999996</v>
      </c>
      <c r="N25" s="706">
        <f t="shared" si="0"/>
        <v>19.884127221849997</v>
      </c>
    </row>
    <row r="26" spans="1:14" ht="13.5" customHeight="1">
      <c r="A26" s="26">
        <v>21</v>
      </c>
      <c r="B26" s="17" t="s">
        <v>423</v>
      </c>
      <c r="C26" s="17">
        <v>26.02450837678321</v>
      </c>
      <c r="D26" s="26">
        <v>73</v>
      </c>
      <c r="E26" s="17" t="s">
        <v>420</v>
      </c>
      <c r="F26" s="17">
        <v>16.608472105658375</v>
      </c>
      <c r="K26" s="4" t="s">
        <v>311</v>
      </c>
      <c r="L26" s="185">
        <v>3682</v>
      </c>
      <c r="M26" s="128">
        <v>42519.85</v>
      </c>
      <c r="N26" s="706">
        <f t="shared" si="0"/>
        <v>11.548030961434003</v>
      </c>
    </row>
    <row r="27" spans="1:14" ht="13.5" customHeight="1">
      <c r="A27" s="26">
        <v>22</v>
      </c>
      <c r="B27" s="17" t="s">
        <v>425</v>
      </c>
      <c r="C27" s="17">
        <v>26.006405876323882</v>
      </c>
      <c r="D27" s="26">
        <v>74</v>
      </c>
      <c r="E27" s="17" t="s">
        <v>501</v>
      </c>
      <c r="F27" s="17">
        <v>16.031630495269898</v>
      </c>
      <c r="K27" s="4" t="s">
        <v>312</v>
      </c>
      <c r="L27" s="185">
        <v>33542</v>
      </c>
      <c r="M27" s="128">
        <v>438021</v>
      </c>
      <c r="N27" s="706">
        <f t="shared" si="0"/>
        <v>13.058881402420846</v>
      </c>
    </row>
    <row r="28" spans="1:14" ht="13.5" customHeight="1">
      <c r="A28" s="26">
        <v>23</v>
      </c>
      <c r="B28" s="17" t="s">
        <v>510</v>
      </c>
      <c r="C28" s="17">
        <v>25.886023032629556</v>
      </c>
      <c r="D28" s="26">
        <v>75</v>
      </c>
      <c r="E28" s="17" t="s">
        <v>319</v>
      </c>
      <c r="F28" s="17">
        <v>15.892802030456851</v>
      </c>
      <c r="K28" s="4" t="s">
        <v>194</v>
      </c>
      <c r="L28" s="185">
        <v>8840</v>
      </c>
      <c r="M28" s="128">
        <v>300265</v>
      </c>
      <c r="N28" s="706">
        <f t="shared" si="0"/>
        <v>33.966628959276015</v>
      </c>
    </row>
    <row r="29" spans="1:14" ht="13.5" customHeight="1">
      <c r="A29" s="26">
        <v>24</v>
      </c>
      <c r="B29" s="17" t="s">
        <v>446</v>
      </c>
      <c r="C29" s="17">
        <v>25.861383663521028</v>
      </c>
      <c r="D29" s="26">
        <v>76</v>
      </c>
      <c r="E29" s="17" t="s">
        <v>400</v>
      </c>
      <c r="F29" s="17">
        <v>15.763572861572131</v>
      </c>
      <c r="K29" s="4" t="s">
        <v>405</v>
      </c>
      <c r="L29" s="185">
        <v>11263</v>
      </c>
      <c r="M29" s="128">
        <v>221820.54</v>
      </c>
      <c r="N29" s="706">
        <f t="shared" si="0"/>
        <v>19.694623102193024</v>
      </c>
    </row>
    <row r="30" spans="1:14" ht="13.5" customHeight="1">
      <c r="A30" s="26">
        <v>25</v>
      </c>
      <c r="B30" s="17" t="s">
        <v>488</v>
      </c>
      <c r="C30" s="17">
        <v>25.1185216195951</v>
      </c>
      <c r="D30" s="26">
        <v>77</v>
      </c>
      <c r="E30" s="17" t="s">
        <v>504</v>
      </c>
      <c r="F30" s="17">
        <v>15.732302362204724</v>
      </c>
      <c r="K30" s="4" t="s">
        <v>313</v>
      </c>
      <c r="L30" s="185">
        <v>16515</v>
      </c>
      <c r="M30" s="128">
        <v>302420.20999999996</v>
      </c>
      <c r="N30" s="706">
        <f t="shared" si="0"/>
        <v>18.311850438994853</v>
      </c>
    </row>
    <row r="31" spans="1:14" ht="13.5" customHeight="1">
      <c r="A31" s="26">
        <v>26</v>
      </c>
      <c r="B31" s="17" t="s">
        <v>436</v>
      </c>
      <c r="C31" s="17">
        <v>25.063900478053018</v>
      </c>
      <c r="D31" s="26">
        <v>78</v>
      </c>
      <c r="E31" s="17" t="s">
        <v>442</v>
      </c>
      <c r="F31" s="17">
        <v>15.556831206730619</v>
      </c>
      <c r="K31" s="4" t="s">
        <v>471</v>
      </c>
      <c r="L31" s="185">
        <v>2756</v>
      </c>
      <c r="M31" s="128">
        <v>26416</v>
      </c>
      <c r="N31" s="706">
        <f t="shared" si="0"/>
        <v>9.584905660377359</v>
      </c>
    </row>
    <row r="32" spans="1:14" ht="13.5" customHeight="1">
      <c r="A32" s="26">
        <v>27</v>
      </c>
      <c r="B32" s="17" t="s">
        <v>154</v>
      </c>
      <c r="C32" s="17">
        <v>24.712093971631205</v>
      </c>
      <c r="D32" s="26">
        <v>79</v>
      </c>
      <c r="E32" s="17" t="s">
        <v>424</v>
      </c>
      <c r="F32" s="17">
        <v>15.311811455193203</v>
      </c>
      <c r="K32" s="4" t="s">
        <v>472</v>
      </c>
      <c r="L32" s="185">
        <v>11141</v>
      </c>
      <c r="M32" s="128">
        <v>211131.30000000002</v>
      </c>
      <c r="N32" s="706">
        <f t="shared" si="0"/>
        <v>18.950839242437844</v>
      </c>
    </row>
    <row r="33" spans="1:14" ht="13.5" customHeight="1">
      <c r="A33" s="26">
        <v>28</v>
      </c>
      <c r="B33" s="17" t="s">
        <v>445</v>
      </c>
      <c r="C33" s="17">
        <v>24.515912052117262</v>
      </c>
      <c r="D33" s="26">
        <v>80</v>
      </c>
      <c r="E33" s="17" t="s">
        <v>421</v>
      </c>
      <c r="F33" s="17">
        <v>15.311390568319226</v>
      </c>
      <c r="K33" s="4" t="s">
        <v>484</v>
      </c>
      <c r="L33" s="185">
        <v>8637</v>
      </c>
      <c r="M33" s="128">
        <v>180578.71</v>
      </c>
      <c r="N33" s="706">
        <f t="shared" si="0"/>
        <v>20.907573231446104</v>
      </c>
    </row>
    <row r="34" spans="1:14" ht="13.5" customHeight="1">
      <c r="A34" s="26">
        <v>29</v>
      </c>
      <c r="B34" s="17" t="s">
        <v>525</v>
      </c>
      <c r="C34" s="17">
        <v>24.506265974111635</v>
      </c>
      <c r="D34" s="26">
        <v>81</v>
      </c>
      <c r="E34" s="17" t="s">
        <v>458</v>
      </c>
      <c r="F34" s="17">
        <v>15.279789674952198</v>
      </c>
      <c r="K34" s="4" t="s">
        <v>406</v>
      </c>
      <c r="L34" s="185">
        <v>33366</v>
      </c>
      <c r="M34" s="128">
        <v>756420.27999999991</v>
      </c>
      <c r="N34" s="706">
        <f t="shared" si="0"/>
        <v>22.670391416411913</v>
      </c>
    </row>
    <row r="35" spans="1:14" ht="13.5" customHeight="1">
      <c r="A35" s="26">
        <v>30</v>
      </c>
      <c r="B35" s="17" t="s">
        <v>391</v>
      </c>
      <c r="C35" s="17">
        <v>24.307961618257263</v>
      </c>
      <c r="D35" s="26">
        <v>82</v>
      </c>
      <c r="E35" s="17" t="s">
        <v>322</v>
      </c>
      <c r="F35" s="17">
        <v>15.205425113239771</v>
      </c>
      <c r="K35" s="4" t="s">
        <v>152</v>
      </c>
      <c r="L35" s="185">
        <v>2474</v>
      </c>
      <c r="M35" s="128">
        <v>70056.290000000008</v>
      </c>
      <c r="N35" s="706">
        <f t="shared" si="0"/>
        <v>28.317012934518999</v>
      </c>
    </row>
    <row r="36" spans="1:14" ht="13.5" customHeight="1">
      <c r="A36" s="26">
        <v>31</v>
      </c>
      <c r="B36" s="17" t="s">
        <v>401</v>
      </c>
      <c r="C36" s="17">
        <v>24.26905771950122</v>
      </c>
      <c r="D36" s="26">
        <v>83</v>
      </c>
      <c r="E36" s="17" t="s">
        <v>438</v>
      </c>
      <c r="F36" s="17">
        <v>14.908501310806875</v>
      </c>
      <c r="K36" s="4" t="s">
        <v>407</v>
      </c>
      <c r="L36" s="185">
        <v>34213</v>
      </c>
      <c r="M36" s="128">
        <v>645325</v>
      </c>
      <c r="N36" s="706">
        <f t="shared" si="0"/>
        <v>18.8619822874346</v>
      </c>
    </row>
    <row r="37" spans="1:14" ht="13.5" customHeight="1">
      <c r="A37" s="26">
        <v>32</v>
      </c>
      <c r="B37" s="17" t="s">
        <v>426</v>
      </c>
      <c r="C37" s="17">
        <v>23.966236504966172</v>
      </c>
      <c r="D37" s="26">
        <v>84</v>
      </c>
      <c r="E37" s="17" t="s">
        <v>302</v>
      </c>
      <c r="F37" s="17">
        <v>14.706656387142688</v>
      </c>
      <c r="K37" s="4" t="s">
        <v>157</v>
      </c>
      <c r="L37" s="185">
        <v>4710</v>
      </c>
      <c r="M37" s="128">
        <v>136157</v>
      </c>
      <c r="N37" s="706">
        <f t="shared" si="0"/>
        <v>28.908067940552016</v>
      </c>
    </row>
    <row r="38" spans="1:14" ht="13.5" customHeight="1">
      <c r="A38" s="26">
        <v>33</v>
      </c>
      <c r="B38" s="17" t="s">
        <v>317</v>
      </c>
      <c r="C38" s="17">
        <v>23.514531963470322</v>
      </c>
      <c r="D38" s="26">
        <v>85</v>
      </c>
      <c r="E38" s="17" t="s">
        <v>412</v>
      </c>
      <c r="F38" s="17">
        <v>14.617756278487802</v>
      </c>
      <c r="K38" s="4" t="s">
        <v>488</v>
      </c>
      <c r="L38" s="185">
        <v>8002</v>
      </c>
      <c r="M38" s="128">
        <v>200998.41</v>
      </c>
      <c r="N38" s="706">
        <f t="shared" si="0"/>
        <v>25.1185216195951</v>
      </c>
    </row>
    <row r="39" spans="1:14" ht="13.5" customHeight="1">
      <c r="A39" s="26">
        <v>34</v>
      </c>
      <c r="B39" s="17" t="s">
        <v>151</v>
      </c>
      <c r="C39" s="17">
        <v>23.477781165311654</v>
      </c>
      <c r="D39" s="26">
        <v>86</v>
      </c>
      <c r="E39" s="17" t="s">
        <v>149</v>
      </c>
      <c r="F39" s="17">
        <v>14.255352591333899</v>
      </c>
      <c r="K39" s="4" t="s">
        <v>489</v>
      </c>
      <c r="L39" s="185">
        <v>11674</v>
      </c>
      <c r="M39" s="128">
        <v>240657.87</v>
      </c>
      <c r="N39" s="706">
        <f t="shared" si="0"/>
        <v>20.614859516875107</v>
      </c>
    </row>
    <row r="40" spans="1:14" ht="13.5" customHeight="1">
      <c r="A40" s="26">
        <v>35</v>
      </c>
      <c r="B40" s="17" t="s">
        <v>514</v>
      </c>
      <c r="C40" s="17">
        <v>23.305531167690958</v>
      </c>
      <c r="D40" s="26">
        <v>87</v>
      </c>
      <c r="E40" s="17" t="s">
        <v>454</v>
      </c>
      <c r="F40" s="17">
        <v>14.180818469505176</v>
      </c>
      <c r="K40" s="4" t="s">
        <v>171</v>
      </c>
      <c r="L40" s="185">
        <v>1123</v>
      </c>
      <c r="M40" s="128">
        <v>20324</v>
      </c>
      <c r="N40" s="706">
        <f t="shared" si="0"/>
        <v>18.097951914514692</v>
      </c>
    </row>
    <row r="41" spans="1:14" ht="13.5" customHeight="1">
      <c r="A41" s="26">
        <v>36</v>
      </c>
      <c r="B41" s="17" t="s">
        <v>457</v>
      </c>
      <c r="C41" s="17">
        <v>22.877034068136272</v>
      </c>
      <c r="D41" s="26">
        <v>88</v>
      </c>
      <c r="E41" s="17" t="s">
        <v>325</v>
      </c>
      <c r="F41" s="17">
        <v>14.111961516906408</v>
      </c>
      <c r="K41" s="4" t="s">
        <v>492</v>
      </c>
      <c r="L41" s="185">
        <v>2091</v>
      </c>
      <c r="M41" s="128">
        <v>41033.359999999993</v>
      </c>
      <c r="N41" s="706">
        <f t="shared" si="0"/>
        <v>19.623797226207554</v>
      </c>
    </row>
    <row r="42" spans="1:14" ht="13.5" customHeight="1">
      <c r="A42" s="26">
        <v>37</v>
      </c>
      <c r="B42" s="17" t="s">
        <v>406</v>
      </c>
      <c r="C42" s="17">
        <v>22.670391416411913</v>
      </c>
      <c r="D42" s="26">
        <v>89</v>
      </c>
      <c r="E42" s="17" t="s">
        <v>295</v>
      </c>
      <c r="F42" s="17">
        <v>13.957509238728752</v>
      </c>
      <c r="K42" s="4" t="s">
        <v>493</v>
      </c>
      <c r="L42" s="185">
        <v>1397</v>
      </c>
      <c r="M42" s="128">
        <v>47454.21</v>
      </c>
      <c r="N42" s="706">
        <f t="shared" si="0"/>
        <v>33.968654259126701</v>
      </c>
    </row>
    <row r="43" spans="1:14" ht="13.5" customHeight="1">
      <c r="A43" s="26">
        <v>38</v>
      </c>
      <c r="B43" s="17" t="s">
        <v>430</v>
      </c>
      <c r="C43" s="17">
        <v>22.197324568460246</v>
      </c>
      <c r="D43" s="26">
        <v>90</v>
      </c>
      <c r="E43" s="17" t="s">
        <v>463</v>
      </c>
      <c r="F43" s="17">
        <v>13.684701884460919</v>
      </c>
      <c r="K43" s="4" t="s">
        <v>409</v>
      </c>
      <c r="L43" s="185">
        <v>13892</v>
      </c>
      <c r="M43" s="128">
        <v>268568.09000000003</v>
      </c>
      <c r="N43" s="706">
        <f t="shared" si="0"/>
        <v>19.332571983875614</v>
      </c>
    </row>
    <row r="44" spans="1:14" ht="13.5" customHeight="1">
      <c r="A44" s="26">
        <v>39</v>
      </c>
      <c r="B44" s="17" t="s">
        <v>452</v>
      </c>
      <c r="C44" s="17">
        <v>21.981085271317831</v>
      </c>
      <c r="D44" s="26">
        <v>91</v>
      </c>
      <c r="E44" s="17" t="s">
        <v>444</v>
      </c>
      <c r="F44" s="17">
        <v>13.657146536101484</v>
      </c>
      <c r="K44" s="4" t="s">
        <v>525</v>
      </c>
      <c r="L44" s="185">
        <v>24258</v>
      </c>
      <c r="M44" s="128">
        <v>594473</v>
      </c>
      <c r="N44" s="706">
        <f t="shared" si="0"/>
        <v>24.506265974111635</v>
      </c>
    </row>
    <row r="45" spans="1:14" ht="13.5" customHeight="1">
      <c r="A45" s="26">
        <v>40</v>
      </c>
      <c r="B45" s="17" t="s">
        <v>432</v>
      </c>
      <c r="C45" s="17">
        <v>21.886009759759762</v>
      </c>
      <c r="D45" s="26">
        <v>92</v>
      </c>
      <c r="E45" s="17" t="s">
        <v>422</v>
      </c>
      <c r="F45" s="17">
        <v>13.635900563188292</v>
      </c>
      <c r="K45" s="4" t="s">
        <v>411</v>
      </c>
      <c r="L45" s="185">
        <v>10161</v>
      </c>
      <c r="M45" s="128">
        <v>451178</v>
      </c>
      <c r="N45" s="706">
        <f t="shared" si="0"/>
        <v>44.402913099104417</v>
      </c>
    </row>
    <row r="46" spans="1:14" ht="13.5" customHeight="1">
      <c r="A46" s="26">
        <v>41</v>
      </c>
      <c r="B46" s="17" t="s">
        <v>414</v>
      </c>
      <c r="C46" s="17">
        <v>21.760928728265384</v>
      </c>
      <c r="D46" s="26">
        <v>93</v>
      </c>
      <c r="E46" s="17" t="s">
        <v>285</v>
      </c>
      <c r="F46" s="17">
        <v>13.189552761419705</v>
      </c>
      <c r="K46" s="4" t="s">
        <v>412</v>
      </c>
      <c r="L46" s="185">
        <v>44756</v>
      </c>
      <c r="M46" s="128">
        <v>654232.30000000005</v>
      </c>
      <c r="N46" s="706">
        <f t="shared" si="0"/>
        <v>14.617756278487802</v>
      </c>
    </row>
    <row r="47" spans="1:14" ht="13.5" customHeight="1">
      <c r="A47" s="26">
        <v>42</v>
      </c>
      <c r="B47" s="17" t="s">
        <v>316</v>
      </c>
      <c r="C47" s="17">
        <v>21.425516920788397</v>
      </c>
      <c r="D47" s="26">
        <v>94</v>
      </c>
      <c r="E47" s="17" t="s">
        <v>502</v>
      </c>
      <c r="F47" s="17">
        <v>13.139313459801263</v>
      </c>
      <c r="K47" s="4" t="s">
        <v>414</v>
      </c>
      <c r="L47" s="185">
        <v>16851</v>
      </c>
      <c r="M47" s="128">
        <v>366693.41</v>
      </c>
      <c r="N47" s="706">
        <f t="shared" si="0"/>
        <v>21.760928728265384</v>
      </c>
    </row>
    <row r="48" spans="1:14" ht="13.5" customHeight="1">
      <c r="A48" s="26">
        <v>43</v>
      </c>
      <c r="B48" s="17" t="s">
        <v>434</v>
      </c>
      <c r="C48" s="17">
        <v>21.332805882626705</v>
      </c>
      <c r="D48" s="26">
        <v>95</v>
      </c>
      <c r="E48" s="17" t="s">
        <v>312</v>
      </c>
      <c r="F48" s="17">
        <v>13.058881402420846</v>
      </c>
      <c r="K48" s="4" t="s">
        <v>496</v>
      </c>
      <c r="L48" s="185">
        <v>4499</v>
      </c>
      <c r="M48" s="128">
        <v>90855.82</v>
      </c>
      <c r="N48" s="706">
        <f t="shared" si="0"/>
        <v>20.19466992665037</v>
      </c>
    </row>
    <row r="49" spans="1:14" ht="13.5" customHeight="1">
      <c r="A49" s="26">
        <v>44</v>
      </c>
      <c r="B49" s="17" t="s">
        <v>448</v>
      </c>
      <c r="C49" s="17">
        <v>21.023152258328224</v>
      </c>
      <c r="D49" s="26">
        <v>96</v>
      </c>
      <c r="E49" s="17" t="s">
        <v>318</v>
      </c>
      <c r="F49" s="17">
        <v>13.008195197808098</v>
      </c>
      <c r="K49" s="4" t="s">
        <v>499</v>
      </c>
      <c r="L49" s="185">
        <v>6125</v>
      </c>
      <c r="M49" s="128">
        <v>117701.17</v>
      </c>
      <c r="N49" s="706">
        <f t="shared" si="0"/>
        <v>19.216517551020409</v>
      </c>
    </row>
    <row r="50" spans="1:14" ht="13.5" customHeight="1">
      <c r="A50" s="26">
        <v>45</v>
      </c>
      <c r="B50" s="17" t="s">
        <v>435</v>
      </c>
      <c r="C50" s="17">
        <v>21.004552215261189</v>
      </c>
      <c r="D50" s="26">
        <v>97</v>
      </c>
      <c r="E50" s="17" t="s">
        <v>288</v>
      </c>
      <c r="F50" s="17">
        <v>12.736381407471765</v>
      </c>
      <c r="K50" s="4" t="s">
        <v>416</v>
      </c>
      <c r="L50" s="185">
        <v>3325</v>
      </c>
      <c r="M50" s="128">
        <v>105447</v>
      </c>
      <c r="N50" s="706">
        <f t="shared" si="0"/>
        <v>31.713383458646618</v>
      </c>
    </row>
    <row r="51" spans="1:14" ht="13.5" customHeight="1">
      <c r="A51" s="26">
        <v>46</v>
      </c>
      <c r="B51" s="17" t="s">
        <v>484</v>
      </c>
      <c r="C51" s="17">
        <v>20.907573231446104</v>
      </c>
      <c r="D51" s="26">
        <v>98</v>
      </c>
      <c r="E51" s="17" t="s">
        <v>465</v>
      </c>
      <c r="F51" s="17">
        <v>12.56</v>
      </c>
      <c r="K51" s="4" t="s">
        <v>417</v>
      </c>
      <c r="L51" s="185">
        <v>13934</v>
      </c>
      <c r="M51" s="128">
        <v>272776.74</v>
      </c>
      <c r="N51" s="706">
        <f t="shared" si="0"/>
        <v>19.576341323381655</v>
      </c>
    </row>
    <row r="52" spans="1:14" ht="13.5" customHeight="1">
      <c r="A52" s="26">
        <v>47</v>
      </c>
      <c r="B52" s="17" t="s">
        <v>453</v>
      </c>
      <c r="C52" s="17">
        <v>20.896848845598843</v>
      </c>
      <c r="D52" s="172">
        <v>99</v>
      </c>
      <c r="E52" s="17" t="s">
        <v>530</v>
      </c>
      <c r="F52" s="17">
        <v>12.170189098998888</v>
      </c>
      <c r="K52" s="4" t="s">
        <v>201</v>
      </c>
      <c r="L52" s="185">
        <v>24570</v>
      </c>
      <c r="M52" s="128">
        <v>661705.37000000011</v>
      </c>
      <c r="N52" s="706">
        <f t="shared" si="0"/>
        <v>26.931435490435494</v>
      </c>
    </row>
    <row r="53" spans="1:14" ht="13.5" customHeight="1">
      <c r="A53" s="26">
        <v>48</v>
      </c>
      <c r="B53" s="17" t="s">
        <v>315</v>
      </c>
      <c r="C53" s="17">
        <v>20.893547537144116</v>
      </c>
      <c r="D53" s="172">
        <v>100</v>
      </c>
      <c r="E53" s="17" t="s">
        <v>311</v>
      </c>
      <c r="F53" s="17">
        <v>11.548030961434003</v>
      </c>
      <c r="K53" s="4" t="s">
        <v>501</v>
      </c>
      <c r="L53" s="185">
        <v>1797</v>
      </c>
      <c r="M53" s="128">
        <v>28808.840000000004</v>
      </c>
      <c r="N53" s="706">
        <f t="shared" si="0"/>
        <v>16.031630495269898</v>
      </c>
    </row>
    <row r="54" spans="1:14" ht="13.5" customHeight="1">
      <c r="A54" s="26">
        <v>49</v>
      </c>
      <c r="B54" s="17" t="s">
        <v>429</v>
      </c>
      <c r="C54" s="17">
        <v>20.713502228090448</v>
      </c>
      <c r="D54" s="172">
        <v>101</v>
      </c>
      <c r="E54" s="17" t="s">
        <v>548</v>
      </c>
      <c r="F54" s="17">
        <v>11.231035190889573</v>
      </c>
      <c r="K54" s="4" t="s">
        <v>420</v>
      </c>
      <c r="L54" s="185">
        <v>45278</v>
      </c>
      <c r="M54" s="128">
        <v>751998.39999999991</v>
      </c>
      <c r="N54" s="706">
        <f t="shared" si="0"/>
        <v>16.608472105658375</v>
      </c>
    </row>
    <row r="55" spans="1:14" ht="13.5" customHeight="1">
      <c r="A55" s="26">
        <v>50</v>
      </c>
      <c r="B55" s="17" t="s">
        <v>489</v>
      </c>
      <c r="C55" s="17">
        <v>20.614859516875107</v>
      </c>
      <c r="D55" s="172">
        <v>102</v>
      </c>
      <c r="E55" s="17" t="s">
        <v>471</v>
      </c>
      <c r="F55" s="17">
        <v>9.584905660377359</v>
      </c>
      <c r="K55" s="4" t="s">
        <v>421</v>
      </c>
      <c r="L55" s="185">
        <v>20675</v>
      </c>
      <c r="M55" s="128">
        <v>316563</v>
      </c>
      <c r="N55" s="706">
        <f t="shared" si="0"/>
        <v>15.311390568319226</v>
      </c>
    </row>
    <row r="56" spans="1:14" ht="13.5" customHeight="1">
      <c r="A56" s="292">
        <v>51</v>
      </c>
      <c r="B56" s="17" t="s">
        <v>396</v>
      </c>
      <c r="C56" s="17">
        <v>20.443575349816321</v>
      </c>
      <c r="D56" s="152"/>
      <c r="K56" s="4" t="s">
        <v>502</v>
      </c>
      <c r="L56" s="185">
        <v>4428</v>
      </c>
      <c r="M56" s="128">
        <v>58180.88</v>
      </c>
      <c r="N56" s="706">
        <f t="shared" si="0"/>
        <v>13.139313459801263</v>
      </c>
    </row>
    <row r="57" spans="1:14" ht="13.5" customHeight="1">
      <c r="A57" s="26">
        <v>52</v>
      </c>
      <c r="B57" s="17" t="s">
        <v>496</v>
      </c>
      <c r="C57" s="17">
        <v>20.19466992665037</v>
      </c>
      <c r="E57" s="91" t="s">
        <v>379</v>
      </c>
      <c r="F57" s="276">
        <f>MEDIAN(F6:F55,C6:C57)</f>
        <v>20.319122638233345</v>
      </c>
      <c r="K57" s="4" t="s">
        <v>422</v>
      </c>
      <c r="L57" s="185">
        <v>27877</v>
      </c>
      <c r="M57" s="128">
        <v>380128</v>
      </c>
      <c r="N57" s="706">
        <f t="shared" si="0"/>
        <v>13.635900563188292</v>
      </c>
    </row>
    <row r="58" spans="1:14" s="203" customFormat="1" ht="13.5" customHeight="1">
      <c r="D58" s="175"/>
      <c r="E58" s="91" t="s">
        <v>378</v>
      </c>
      <c r="F58" s="276">
        <f>AVERAGE(F6:F55,C6:C57)</f>
        <v>21.056224802919957</v>
      </c>
      <c r="K58" s="4" t="s">
        <v>504</v>
      </c>
      <c r="L58" s="185">
        <v>6350</v>
      </c>
      <c r="M58" s="128">
        <v>99900.12</v>
      </c>
      <c r="N58" s="706">
        <f t="shared" si="0"/>
        <v>15.732302362204724</v>
      </c>
    </row>
    <row r="59" spans="1:14">
      <c r="A59" s="126" t="s">
        <v>536</v>
      </c>
      <c r="C59" s="17"/>
      <c r="K59" s="4" t="s">
        <v>423</v>
      </c>
      <c r="L59" s="185">
        <v>37783</v>
      </c>
      <c r="M59" s="128">
        <v>983284</v>
      </c>
      <c r="N59" s="706">
        <f t="shared" si="0"/>
        <v>26.02450837678321</v>
      </c>
    </row>
    <row r="60" spans="1:14" ht="12" customHeight="1">
      <c r="E60" s="91"/>
      <c r="F60" s="276"/>
      <c r="K60" s="4" t="s">
        <v>315</v>
      </c>
      <c r="L60" s="185">
        <v>13663</v>
      </c>
      <c r="M60" s="128">
        <v>285468.54000000004</v>
      </c>
      <c r="N60" s="706">
        <f t="shared" si="0"/>
        <v>20.893547537144116</v>
      </c>
    </row>
    <row r="61" spans="1:14">
      <c r="E61" s="203"/>
      <c r="K61" s="4" t="s">
        <v>424</v>
      </c>
      <c r="L61" s="185">
        <v>18245</v>
      </c>
      <c r="M61" s="128">
        <v>279364</v>
      </c>
      <c r="N61" s="706">
        <f t="shared" si="0"/>
        <v>15.311811455193203</v>
      </c>
    </row>
    <row r="62" spans="1:14">
      <c r="K62" s="4" t="s">
        <v>425</v>
      </c>
      <c r="L62" s="185">
        <v>11708</v>
      </c>
      <c r="M62" s="128">
        <v>304483</v>
      </c>
      <c r="N62" s="706">
        <f t="shared" si="0"/>
        <v>26.006405876323882</v>
      </c>
    </row>
    <row r="63" spans="1:14">
      <c r="K63" s="4" t="s">
        <v>426</v>
      </c>
      <c r="L63" s="185">
        <v>13894</v>
      </c>
      <c r="M63" s="128">
        <v>332986.89</v>
      </c>
      <c r="N63" s="706">
        <f t="shared" si="0"/>
        <v>23.966236504966172</v>
      </c>
    </row>
    <row r="64" spans="1:14">
      <c r="K64" s="4" t="s">
        <v>154</v>
      </c>
      <c r="L64" s="185">
        <v>5640</v>
      </c>
      <c r="M64" s="128">
        <v>139376.21</v>
      </c>
      <c r="N64" s="706">
        <f t="shared" si="0"/>
        <v>24.712093971631205</v>
      </c>
    </row>
    <row r="65" spans="11:14">
      <c r="K65" s="4" t="s">
        <v>316</v>
      </c>
      <c r="L65" s="185">
        <v>5378</v>
      </c>
      <c r="M65" s="128">
        <v>115226.43</v>
      </c>
      <c r="N65" s="706">
        <f t="shared" si="0"/>
        <v>21.425516920788397</v>
      </c>
    </row>
    <row r="66" spans="11:14">
      <c r="K66" s="4" t="s">
        <v>427</v>
      </c>
      <c r="L66" s="185">
        <v>8573</v>
      </c>
      <c r="M66" s="128">
        <v>304516.32999999996</v>
      </c>
      <c r="N66" s="706">
        <f t="shared" si="0"/>
        <v>35.520393094599321</v>
      </c>
    </row>
    <row r="67" spans="11:14">
      <c r="K67" s="4" t="s">
        <v>510</v>
      </c>
      <c r="L67" s="185">
        <v>2605</v>
      </c>
      <c r="M67" s="128">
        <v>67433.09</v>
      </c>
      <c r="N67" s="706">
        <f t="shared" si="0"/>
        <v>25.886023032629556</v>
      </c>
    </row>
    <row r="68" spans="11:14">
      <c r="K68" s="4" t="s">
        <v>428</v>
      </c>
      <c r="L68" s="185">
        <v>79923</v>
      </c>
      <c r="M68" s="128">
        <v>1385764</v>
      </c>
      <c r="N68" s="706">
        <f t="shared" si="0"/>
        <v>17.338738535840747</v>
      </c>
    </row>
    <row r="69" spans="11:14">
      <c r="K69" s="4" t="s">
        <v>429</v>
      </c>
      <c r="L69" s="185">
        <v>18177</v>
      </c>
      <c r="M69" s="128">
        <v>376509.33000000007</v>
      </c>
      <c r="N69" s="706">
        <f t="shared" si="0"/>
        <v>20.713502228090448</v>
      </c>
    </row>
    <row r="70" spans="11:14">
      <c r="K70" s="171" t="s">
        <v>554</v>
      </c>
      <c r="L70" s="185">
        <v>6650</v>
      </c>
      <c r="M70" s="128">
        <v>133706.69</v>
      </c>
      <c r="N70" s="706">
        <f t="shared" si="0"/>
        <v>20.106269172932333</v>
      </c>
    </row>
    <row r="71" spans="11:14">
      <c r="K71" s="4" t="s">
        <v>317</v>
      </c>
      <c r="L71" s="185">
        <v>6132</v>
      </c>
      <c r="M71" s="128">
        <v>144191.11000000002</v>
      </c>
      <c r="N71" s="706">
        <f t="shared" ref="N71:N107" si="1">M71/L71</f>
        <v>23.514531963470322</v>
      </c>
    </row>
    <row r="72" spans="11:14">
      <c r="K72" s="4" t="s">
        <v>514</v>
      </c>
      <c r="L72" s="185">
        <v>1139</v>
      </c>
      <c r="M72" s="128">
        <v>26545</v>
      </c>
      <c r="N72" s="706">
        <f t="shared" si="1"/>
        <v>23.305531167690958</v>
      </c>
    </row>
    <row r="73" spans="11:14">
      <c r="K73" s="4" t="s">
        <v>516</v>
      </c>
      <c r="L73" s="185">
        <v>4259</v>
      </c>
      <c r="M73" s="128">
        <v>80880</v>
      </c>
      <c r="N73" s="706">
        <f t="shared" si="1"/>
        <v>18.990373327072081</v>
      </c>
    </row>
    <row r="74" spans="11:14">
      <c r="K74" s="4" t="s">
        <v>430</v>
      </c>
      <c r="L74" s="185">
        <v>43507</v>
      </c>
      <c r="M74" s="128">
        <v>965739</v>
      </c>
      <c r="N74" s="706">
        <f t="shared" si="1"/>
        <v>22.197324568460246</v>
      </c>
    </row>
    <row r="75" spans="11:14">
      <c r="K75" s="4" t="s">
        <v>431</v>
      </c>
      <c r="L75" s="185">
        <v>36464</v>
      </c>
      <c r="M75" s="128">
        <v>985092.26</v>
      </c>
      <c r="N75" s="706">
        <f t="shared" si="1"/>
        <v>27.0154744405441</v>
      </c>
    </row>
    <row r="76" spans="11:14">
      <c r="K76" s="4" t="s">
        <v>432</v>
      </c>
      <c r="L76" s="185">
        <v>13320</v>
      </c>
      <c r="M76" s="128">
        <v>291521.65000000002</v>
      </c>
      <c r="N76" s="706">
        <f t="shared" si="1"/>
        <v>21.886009759759762</v>
      </c>
    </row>
    <row r="77" spans="11:14">
      <c r="K77" s="4" t="s">
        <v>21</v>
      </c>
      <c r="L77" s="185">
        <v>16946</v>
      </c>
      <c r="M77" s="128">
        <v>284901.37</v>
      </c>
      <c r="N77" s="706">
        <f t="shared" si="1"/>
        <v>16.812307919272985</v>
      </c>
    </row>
    <row r="78" spans="11:14">
      <c r="K78" s="4" t="s">
        <v>433</v>
      </c>
      <c r="L78" s="185">
        <v>10531</v>
      </c>
      <c r="M78" s="128">
        <v>336631.83999999997</v>
      </c>
      <c r="N78" s="706">
        <f t="shared" si="1"/>
        <v>31.965800018991544</v>
      </c>
    </row>
    <row r="79" spans="11:14">
      <c r="K79" s="4" t="s">
        <v>434</v>
      </c>
      <c r="L79" s="185">
        <v>21487</v>
      </c>
      <c r="M79" s="128">
        <v>458378</v>
      </c>
      <c r="N79" s="706">
        <f t="shared" si="1"/>
        <v>21.332805882626705</v>
      </c>
    </row>
    <row r="80" spans="11:14">
      <c r="K80" s="4" t="s">
        <v>318</v>
      </c>
      <c r="L80" s="185">
        <v>54017</v>
      </c>
      <c r="M80" s="128">
        <v>702663.68000000005</v>
      </c>
      <c r="N80" s="706">
        <f t="shared" si="1"/>
        <v>13.008195197808098</v>
      </c>
    </row>
    <row r="81" spans="11:14">
      <c r="K81" s="4" t="s">
        <v>319</v>
      </c>
      <c r="L81" s="185">
        <v>5910</v>
      </c>
      <c r="M81" s="128">
        <v>93926.459999999992</v>
      </c>
      <c r="N81" s="706">
        <f t="shared" si="1"/>
        <v>15.892802030456851</v>
      </c>
    </row>
    <row r="82" spans="11:14">
      <c r="K82" s="4" t="s">
        <v>320</v>
      </c>
      <c r="L82" s="185">
        <v>26268</v>
      </c>
      <c r="M82" s="128">
        <v>512928.98</v>
      </c>
      <c r="N82" s="706">
        <f t="shared" si="1"/>
        <v>19.526761839500534</v>
      </c>
    </row>
    <row r="83" spans="11:14">
      <c r="K83" s="4" t="s">
        <v>435</v>
      </c>
      <c r="L83" s="185">
        <v>22187</v>
      </c>
      <c r="M83" s="128">
        <v>466028</v>
      </c>
      <c r="N83" s="706">
        <f t="shared" si="1"/>
        <v>21.004552215261189</v>
      </c>
    </row>
    <row r="84" spans="11:14">
      <c r="K84" s="4" t="s">
        <v>436</v>
      </c>
      <c r="L84" s="185">
        <v>23010</v>
      </c>
      <c r="M84" s="128">
        <v>576720.35</v>
      </c>
      <c r="N84" s="706">
        <f t="shared" si="1"/>
        <v>25.063900478053018</v>
      </c>
    </row>
    <row r="85" spans="11:14">
      <c r="K85" s="4" t="s">
        <v>437</v>
      </c>
      <c r="L85" s="185">
        <v>15560</v>
      </c>
      <c r="M85" s="128">
        <v>274129.19</v>
      </c>
      <c r="N85" s="706">
        <f t="shared" si="1"/>
        <v>17.617557197943444</v>
      </c>
    </row>
    <row r="86" spans="11:14">
      <c r="K86" s="4" t="s">
        <v>284</v>
      </c>
      <c r="L86" s="185">
        <v>14848</v>
      </c>
      <c r="M86" s="128">
        <v>388478.3</v>
      </c>
      <c r="N86" s="706">
        <f t="shared" si="1"/>
        <v>26.163678609913791</v>
      </c>
    </row>
    <row r="87" spans="11:14">
      <c r="K87" s="4" t="s">
        <v>285</v>
      </c>
      <c r="L87" s="185">
        <v>6283</v>
      </c>
      <c r="M87" s="128">
        <v>82869.960000000006</v>
      </c>
      <c r="N87" s="706">
        <f t="shared" si="1"/>
        <v>13.189552761419705</v>
      </c>
    </row>
    <row r="88" spans="11:14">
      <c r="K88" s="4" t="s">
        <v>172</v>
      </c>
      <c r="L88" s="185">
        <v>3151</v>
      </c>
      <c r="M88" s="128">
        <v>55817.179999999993</v>
      </c>
      <c r="N88" s="706">
        <f t="shared" si="1"/>
        <v>17.714116153602028</v>
      </c>
    </row>
    <row r="89" spans="11:14">
      <c r="K89" s="4" t="s">
        <v>438</v>
      </c>
      <c r="L89" s="185">
        <v>6866</v>
      </c>
      <c r="M89" s="128">
        <v>102361.77</v>
      </c>
      <c r="N89" s="706">
        <f t="shared" si="1"/>
        <v>14.908501310806875</v>
      </c>
    </row>
    <row r="90" spans="11:14">
      <c r="K90" s="4" t="s">
        <v>439</v>
      </c>
      <c r="L90" s="185">
        <v>39691</v>
      </c>
      <c r="M90" s="128">
        <v>1141023.2699999998</v>
      </c>
      <c r="N90" s="706">
        <f t="shared" si="1"/>
        <v>28.747657403441583</v>
      </c>
    </row>
    <row r="91" spans="11:14">
      <c r="K91" s="4" t="s">
        <v>441</v>
      </c>
      <c r="L91" s="185">
        <v>47929</v>
      </c>
      <c r="M91" s="128">
        <v>1280351.95</v>
      </c>
      <c r="N91" s="706">
        <f t="shared" si="1"/>
        <v>26.713512695862629</v>
      </c>
    </row>
    <row r="92" spans="11:14">
      <c r="K92" s="4" t="s">
        <v>288</v>
      </c>
      <c r="L92" s="185">
        <v>2302</v>
      </c>
      <c r="M92" s="128">
        <v>29319.15</v>
      </c>
      <c r="N92" s="706">
        <f t="shared" si="1"/>
        <v>12.736381407471765</v>
      </c>
    </row>
    <row r="93" spans="11:14">
      <c r="K93" s="171" t="s">
        <v>548</v>
      </c>
      <c r="L93" s="185">
        <v>10713</v>
      </c>
      <c r="M93" s="128">
        <v>120318.08</v>
      </c>
      <c r="N93" s="706">
        <f t="shared" si="1"/>
        <v>11.231035190889573</v>
      </c>
    </row>
    <row r="94" spans="11:14">
      <c r="K94" s="4" t="s">
        <v>149</v>
      </c>
      <c r="L94" s="185">
        <v>2354</v>
      </c>
      <c r="M94" s="128">
        <v>33557.1</v>
      </c>
      <c r="N94" s="706">
        <f t="shared" si="1"/>
        <v>14.255352591333899</v>
      </c>
    </row>
    <row r="95" spans="11:14">
      <c r="K95" s="4" t="s">
        <v>325</v>
      </c>
      <c r="L95" s="185">
        <v>10706</v>
      </c>
      <c r="M95" s="128">
        <v>151082.66</v>
      </c>
      <c r="N95" s="706">
        <f t="shared" si="1"/>
        <v>14.111961516906408</v>
      </c>
    </row>
    <row r="96" spans="11:14">
      <c r="K96" s="4" t="s">
        <v>295</v>
      </c>
      <c r="L96" s="185">
        <v>1353</v>
      </c>
      <c r="M96" s="128">
        <v>18884.510000000002</v>
      </c>
      <c r="N96" s="706">
        <f t="shared" si="1"/>
        <v>13.957509238728752</v>
      </c>
    </row>
    <row r="97" spans="2:14">
      <c r="K97" s="4" t="s">
        <v>442</v>
      </c>
      <c r="L97" s="185">
        <v>32211</v>
      </c>
      <c r="M97" s="128">
        <v>501101.08999999997</v>
      </c>
      <c r="N97" s="706">
        <f t="shared" si="1"/>
        <v>15.556831206730619</v>
      </c>
    </row>
    <row r="98" spans="2:14">
      <c r="K98" s="4" t="s">
        <v>443</v>
      </c>
      <c r="L98" s="185">
        <v>10287</v>
      </c>
      <c r="M98" s="128">
        <v>381784.33</v>
      </c>
      <c r="N98" s="706">
        <f t="shared" si="1"/>
        <v>37.113281811995726</v>
      </c>
    </row>
    <row r="99" spans="2:14">
      <c r="K99" s="4" t="s">
        <v>301</v>
      </c>
      <c r="L99" s="185">
        <v>2795</v>
      </c>
      <c r="M99" s="128">
        <v>49477.27</v>
      </c>
      <c r="N99" s="706">
        <f t="shared" si="1"/>
        <v>17.702064400715564</v>
      </c>
    </row>
    <row r="100" spans="2:14">
      <c r="K100" s="4" t="s">
        <v>322</v>
      </c>
      <c r="L100" s="185">
        <v>13467</v>
      </c>
      <c r="M100" s="128">
        <v>204771.46</v>
      </c>
      <c r="N100" s="706">
        <f t="shared" si="1"/>
        <v>15.205425113239771</v>
      </c>
    </row>
    <row r="101" spans="2:14">
      <c r="K101" s="4" t="s">
        <v>444</v>
      </c>
      <c r="L101" s="185">
        <v>31453</v>
      </c>
      <c r="M101" s="128">
        <v>429558.23</v>
      </c>
      <c r="N101" s="706">
        <f t="shared" si="1"/>
        <v>13.657146536101484</v>
      </c>
    </row>
    <row r="102" spans="2:14">
      <c r="K102" s="4" t="s">
        <v>302</v>
      </c>
      <c r="L102" s="185">
        <v>8431</v>
      </c>
      <c r="M102" s="128">
        <v>123991.82</v>
      </c>
      <c r="N102" s="706">
        <f t="shared" si="1"/>
        <v>14.706656387142688</v>
      </c>
    </row>
    <row r="103" spans="2:14">
      <c r="K103" s="4" t="s">
        <v>445</v>
      </c>
      <c r="L103" s="185">
        <v>3684</v>
      </c>
      <c r="M103" s="128">
        <v>90316.62</v>
      </c>
      <c r="N103" s="706">
        <f t="shared" si="1"/>
        <v>24.515912052117262</v>
      </c>
    </row>
    <row r="104" spans="2:14">
      <c r="K104" s="4" t="s">
        <v>446</v>
      </c>
      <c r="L104" s="185">
        <v>48003</v>
      </c>
      <c r="M104" s="128">
        <v>1241424</v>
      </c>
      <c r="N104" s="706">
        <f t="shared" si="1"/>
        <v>25.861383663521028</v>
      </c>
    </row>
    <row r="105" spans="2:14">
      <c r="K105" s="4" t="s">
        <v>447</v>
      </c>
      <c r="L105" s="185">
        <v>17134</v>
      </c>
      <c r="M105" s="128">
        <v>509373.20000000007</v>
      </c>
      <c r="N105" s="706">
        <f t="shared" si="1"/>
        <v>29.728796544881526</v>
      </c>
    </row>
    <row r="106" spans="2:14">
      <c r="K106" s="4" t="s">
        <v>448</v>
      </c>
      <c r="L106" s="185">
        <v>24465</v>
      </c>
      <c r="M106" s="128">
        <v>514331.42</v>
      </c>
      <c r="N106" s="706">
        <f t="shared" si="1"/>
        <v>21.023152258328224</v>
      </c>
    </row>
    <row r="107" spans="2:14" ht="18">
      <c r="B107" s="301"/>
      <c r="C107" s="333"/>
      <c r="K107" s="4" t="s">
        <v>151</v>
      </c>
      <c r="L107" s="185">
        <v>2952</v>
      </c>
      <c r="M107" s="128">
        <v>69306.41</v>
      </c>
      <c r="N107" s="706">
        <f t="shared" si="1"/>
        <v>23.477781165311654</v>
      </c>
    </row>
  </sheetData>
  <sortState ref="P6:Q107">
    <sortCondition descending="1" ref="Q6"/>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07"/>
  <sheetViews>
    <sheetView zoomScaleNormal="100" workbookViewId="0">
      <pane ySplit="8" topLeftCell="A9" activePane="bottomLeft" state="frozen"/>
      <selection activeCell="E6" sqref="E6"/>
      <selection pane="bottomLeft" activeCell="I1" sqref="I1"/>
    </sheetView>
  </sheetViews>
  <sheetFormatPr defaultRowHeight="12.75"/>
  <cols>
    <col min="1" max="1" width="15.7109375" style="122" customWidth="1"/>
    <col min="2" max="2" width="11.42578125" style="319" customWidth="1"/>
    <col min="3" max="3" width="13.140625" style="122" customWidth="1"/>
    <col min="4" max="4" width="4.7109375" style="122" customWidth="1"/>
    <col min="5" max="5" width="20.42578125" style="122" customWidth="1"/>
    <col min="6" max="6" width="11.28515625" style="122" customWidth="1"/>
    <col min="7" max="7" width="13" style="122" customWidth="1"/>
    <col min="8" max="8" width="5.85546875" style="122" customWidth="1"/>
    <col min="9" max="9" width="9.140625" style="122"/>
    <col min="10" max="10" width="18.5703125" style="122" customWidth="1"/>
    <col min="11" max="11" width="11.85546875" style="122" bestFit="1" customWidth="1"/>
    <col min="12" max="16384" width="9.140625" style="122"/>
  </cols>
  <sheetData>
    <row r="1" spans="1:12" ht="15">
      <c r="A1" s="40" t="s">
        <v>606</v>
      </c>
      <c r="B1" s="234"/>
      <c r="C1" s="26"/>
      <c r="E1" s="26"/>
      <c r="F1" s="84"/>
      <c r="G1" s="84"/>
    </row>
    <row r="2" spans="1:12" s="596" customFormat="1" ht="44.25" customHeight="1">
      <c r="A2" s="719" t="s">
        <v>528</v>
      </c>
      <c r="B2" s="719"/>
      <c r="C2" s="719"/>
      <c r="D2" s="719"/>
      <c r="E2" s="719"/>
      <c r="F2" s="719"/>
      <c r="G2" s="719"/>
    </row>
    <row r="3" spans="1:12" ht="21.75" customHeight="1">
      <c r="A3" s="720" t="s">
        <v>527</v>
      </c>
      <c r="B3" s="721"/>
      <c r="C3" s="721"/>
      <c r="D3" s="721"/>
      <c r="E3" s="721"/>
      <c r="F3" s="721"/>
      <c r="G3" s="721"/>
    </row>
    <row r="4" spans="1:12" ht="7.5" customHeight="1">
      <c r="A4" s="597"/>
      <c r="B4" s="598"/>
      <c r="C4" s="172"/>
      <c r="D4" s="384"/>
      <c r="E4" s="172"/>
      <c r="F4" s="599"/>
      <c r="G4" s="599"/>
    </row>
    <row r="5" spans="1:12" ht="12.95" customHeight="1">
      <c r="A5" s="78" t="s">
        <v>280</v>
      </c>
      <c r="B5" s="234"/>
      <c r="C5" s="26"/>
      <c r="E5" s="26"/>
      <c r="F5" s="84"/>
      <c r="G5" s="84"/>
    </row>
    <row r="6" spans="1:12" ht="7.5" customHeight="1">
      <c r="A6" s="26"/>
      <c r="B6" s="234"/>
      <c r="C6" s="26"/>
      <c r="E6" s="26"/>
      <c r="F6" s="84"/>
      <c r="G6" s="84"/>
    </row>
    <row r="7" spans="1:12" ht="12.95" customHeight="1">
      <c r="A7" s="28"/>
      <c r="B7" s="345" t="s">
        <v>281</v>
      </c>
      <c r="C7" s="103" t="s">
        <v>281</v>
      </c>
      <c r="D7" s="346"/>
      <c r="E7" s="347"/>
      <c r="F7" s="103" t="s">
        <v>281</v>
      </c>
      <c r="G7" s="103" t="s">
        <v>281</v>
      </c>
      <c r="J7" s="573"/>
      <c r="K7" s="573"/>
      <c r="L7" s="573"/>
    </row>
    <row r="8" spans="1:12" ht="12.95" customHeight="1">
      <c r="A8" s="28"/>
      <c r="B8" s="345" t="s">
        <v>197</v>
      </c>
      <c r="C8" s="103" t="s">
        <v>103</v>
      </c>
      <c r="D8" s="346"/>
      <c r="E8" s="347"/>
      <c r="F8" s="103" t="s">
        <v>197</v>
      </c>
      <c r="G8" s="103" t="s">
        <v>103</v>
      </c>
      <c r="J8" s="10"/>
      <c r="K8" s="10"/>
      <c r="L8" s="10"/>
    </row>
    <row r="9" spans="1:12" ht="12.75" customHeight="1">
      <c r="A9" s="4" t="s">
        <v>449</v>
      </c>
      <c r="B9" s="4">
        <v>89</v>
      </c>
      <c r="C9" s="4">
        <v>97</v>
      </c>
      <c r="D9" s="84"/>
      <c r="E9" s="4" t="s">
        <v>504</v>
      </c>
      <c r="F9" s="4">
        <v>28</v>
      </c>
      <c r="G9" s="4">
        <v>41.56</v>
      </c>
    </row>
    <row r="10" spans="1:12" ht="12.75" customHeight="1">
      <c r="A10" s="4" t="s">
        <v>310</v>
      </c>
      <c r="B10" s="4">
        <v>51.81</v>
      </c>
      <c r="C10" s="4">
        <v>84.33</v>
      </c>
      <c r="D10" s="84"/>
      <c r="E10" s="4" t="s">
        <v>423</v>
      </c>
      <c r="F10" s="4">
        <v>56</v>
      </c>
      <c r="G10" s="4">
        <v>85</v>
      </c>
    </row>
    <row r="11" spans="1:12" ht="12.75" customHeight="1">
      <c r="A11" s="4" t="s">
        <v>391</v>
      </c>
      <c r="B11" s="4">
        <v>57</v>
      </c>
      <c r="C11" s="4">
        <v>79.27</v>
      </c>
      <c r="D11" s="84"/>
      <c r="E11" s="4" t="s">
        <v>315</v>
      </c>
      <c r="F11" s="4">
        <v>43.88</v>
      </c>
      <c r="G11" s="4">
        <v>77.180000000000007</v>
      </c>
    </row>
    <row r="12" spans="1:12" ht="12.75" customHeight="1">
      <c r="A12" s="4" t="s">
        <v>392</v>
      </c>
      <c r="B12" s="4">
        <v>57</v>
      </c>
      <c r="C12" s="4">
        <v>43</v>
      </c>
      <c r="D12" s="84"/>
      <c r="E12" s="4" t="s">
        <v>424</v>
      </c>
      <c r="F12" s="4">
        <v>59.2</v>
      </c>
      <c r="G12" s="4">
        <v>96.94</v>
      </c>
    </row>
    <row r="13" spans="1:12" ht="12.75" customHeight="1">
      <c r="A13" s="4" t="s">
        <v>452</v>
      </c>
      <c r="B13" s="4"/>
      <c r="C13" s="4"/>
      <c r="D13" s="84"/>
      <c r="E13" s="4" t="s">
        <v>425</v>
      </c>
      <c r="F13" s="4">
        <v>55</v>
      </c>
      <c r="G13" s="4">
        <v>80</v>
      </c>
    </row>
    <row r="14" spans="1:12" ht="12.75" customHeight="1">
      <c r="A14" s="4" t="s">
        <v>394</v>
      </c>
      <c r="B14" s="4">
        <v>49</v>
      </c>
      <c r="C14" s="4">
        <v>79</v>
      </c>
      <c r="D14" s="84"/>
      <c r="E14" s="4" t="s">
        <v>426</v>
      </c>
      <c r="F14" s="4">
        <v>75</v>
      </c>
      <c r="G14" s="4">
        <v>84</v>
      </c>
    </row>
    <row r="15" spans="1:12" ht="12.75" customHeight="1">
      <c r="A15" s="4" t="s">
        <v>453</v>
      </c>
      <c r="B15" s="4">
        <v>39.049999999999997</v>
      </c>
      <c r="C15" s="4"/>
      <c r="D15" s="84"/>
      <c r="E15" s="4" t="s">
        <v>154</v>
      </c>
      <c r="F15" s="4">
        <v>46</v>
      </c>
      <c r="G15" s="4">
        <v>69</v>
      </c>
    </row>
    <row r="16" spans="1:12" ht="12.75" customHeight="1">
      <c r="A16" s="4" t="s">
        <v>454</v>
      </c>
      <c r="B16" s="4">
        <v>47</v>
      </c>
      <c r="C16" s="4">
        <v>58</v>
      </c>
      <c r="D16" s="84"/>
      <c r="E16" s="4" t="s">
        <v>316</v>
      </c>
      <c r="F16" s="4">
        <v>46.43</v>
      </c>
      <c r="G16" s="4">
        <v>85</v>
      </c>
    </row>
    <row r="17" spans="1:7" ht="12.75" customHeight="1">
      <c r="A17" s="4" t="s">
        <v>457</v>
      </c>
      <c r="B17" s="4">
        <v>40</v>
      </c>
      <c r="C17" s="4">
        <v>62</v>
      </c>
      <c r="D17" s="84"/>
      <c r="E17" s="4" t="s">
        <v>427</v>
      </c>
      <c r="F17" s="4">
        <v>57.31</v>
      </c>
      <c r="G17" s="4">
        <v>84.97</v>
      </c>
    </row>
    <row r="18" spans="1:7" ht="12.75" customHeight="1">
      <c r="A18" s="4" t="s">
        <v>396</v>
      </c>
      <c r="B18" s="4">
        <v>67.19</v>
      </c>
      <c r="C18" s="4">
        <v>84.49</v>
      </c>
      <c r="D18" s="84"/>
      <c r="E18" s="4" t="s">
        <v>510</v>
      </c>
      <c r="F18" s="4">
        <v>50.5</v>
      </c>
      <c r="G18" s="4">
        <v>73.5</v>
      </c>
    </row>
    <row r="19" spans="1:7" ht="12.75" customHeight="1">
      <c r="A19" s="4" t="s">
        <v>458</v>
      </c>
      <c r="B19" s="4">
        <v>44</v>
      </c>
      <c r="C19" s="4">
        <v>74.28</v>
      </c>
      <c r="D19" s="84"/>
      <c r="E19" s="4" t="s">
        <v>428</v>
      </c>
      <c r="F19" s="4">
        <v>42.29</v>
      </c>
      <c r="G19" s="4">
        <v>65.81</v>
      </c>
    </row>
    <row r="20" spans="1:7" ht="12.75" customHeight="1">
      <c r="A20" s="4" t="s">
        <v>398</v>
      </c>
      <c r="B20" s="4">
        <v>53</v>
      </c>
      <c r="C20" s="4">
        <v>82</v>
      </c>
      <c r="D20" s="84"/>
      <c r="E20" s="4" t="s">
        <v>429</v>
      </c>
      <c r="F20" s="4">
        <v>47.76</v>
      </c>
      <c r="G20" s="4">
        <v>94.66</v>
      </c>
    </row>
    <row r="21" spans="1:7" ht="12.75" customHeight="1">
      <c r="A21" s="4" t="s">
        <v>170</v>
      </c>
      <c r="B21" s="4">
        <v>44.55</v>
      </c>
      <c r="C21" s="4">
        <v>69.28</v>
      </c>
      <c r="D21" s="84"/>
      <c r="E21" s="171" t="s">
        <v>554</v>
      </c>
      <c r="F21" s="4">
        <v>30</v>
      </c>
      <c r="G21" s="4">
        <v>70</v>
      </c>
    </row>
    <row r="22" spans="1:7" ht="12.75" customHeight="1">
      <c r="A22" s="4" t="s">
        <v>463</v>
      </c>
      <c r="B22" s="4">
        <v>39.58</v>
      </c>
      <c r="C22" s="4">
        <v>62.66</v>
      </c>
      <c r="D22" s="84"/>
      <c r="E22" s="4" t="s">
        <v>317</v>
      </c>
      <c r="F22" s="4">
        <v>72.180000000000007</v>
      </c>
      <c r="G22" s="4"/>
    </row>
    <row r="23" spans="1:7" ht="12.75" customHeight="1">
      <c r="A23" s="4" t="s">
        <v>465</v>
      </c>
      <c r="B23" s="4">
        <v>70</v>
      </c>
      <c r="C23" s="4">
        <v>90</v>
      </c>
      <c r="D23" s="84"/>
      <c r="E23" s="4" t="s">
        <v>514</v>
      </c>
      <c r="F23" s="4">
        <v>59</v>
      </c>
      <c r="G23" s="4">
        <v>87</v>
      </c>
    </row>
    <row r="24" spans="1:7" ht="12.75" customHeight="1">
      <c r="A24" s="4" t="s">
        <v>400</v>
      </c>
      <c r="B24" s="4">
        <v>48.79</v>
      </c>
      <c r="C24" s="4">
        <v>98.3</v>
      </c>
      <c r="D24" s="84"/>
      <c r="E24" s="4" t="s">
        <v>516</v>
      </c>
      <c r="F24" s="4">
        <v>43.4</v>
      </c>
      <c r="G24" s="4">
        <v>69</v>
      </c>
    </row>
    <row r="25" spans="1:7" ht="12.75" customHeight="1">
      <c r="A25" s="4" t="s">
        <v>401</v>
      </c>
      <c r="B25" s="4">
        <v>44.67</v>
      </c>
      <c r="C25" s="4">
        <v>72.59</v>
      </c>
      <c r="D25" s="84"/>
      <c r="E25" s="4" t="s">
        <v>430</v>
      </c>
      <c r="F25" s="4">
        <v>50.25</v>
      </c>
      <c r="G25" s="4">
        <v>79.900000000000006</v>
      </c>
    </row>
    <row r="26" spans="1:7" ht="12.75" customHeight="1">
      <c r="A26" s="4" t="s">
        <v>402</v>
      </c>
      <c r="B26" s="4">
        <v>38.31</v>
      </c>
      <c r="C26" s="4">
        <v>70.88</v>
      </c>
      <c r="D26" s="84"/>
      <c r="E26" s="4" t="s">
        <v>431</v>
      </c>
      <c r="F26" s="4">
        <v>57.1</v>
      </c>
      <c r="G26" s="4">
        <v>84.9</v>
      </c>
    </row>
    <row r="27" spans="1:7" ht="12.75" customHeight="1">
      <c r="A27" s="4" t="s">
        <v>193</v>
      </c>
      <c r="B27" s="4">
        <v>44</v>
      </c>
      <c r="C27" s="4">
        <v>76</v>
      </c>
      <c r="D27" s="84"/>
      <c r="E27" s="4" t="s">
        <v>432</v>
      </c>
      <c r="F27" s="4">
        <v>43</v>
      </c>
      <c r="G27" s="4">
        <v>87</v>
      </c>
    </row>
    <row r="28" spans="1:7" ht="12.75" customHeight="1">
      <c r="A28" s="4" t="s">
        <v>403</v>
      </c>
      <c r="B28" s="4">
        <v>64</v>
      </c>
      <c r="C28" s="4">
        <v>93</v>
      </c>
      <c r="D28" s="84"/>
      <c r="E28" s="4" t="s">
        <v>21</v>
      </c>
      <c r="F28" s="4">
        <v>56.7</v>
      </c>
      <c r="G28" s="4">
        <v>82.5</v>
      </c>
    </row>
    <row r="29" spans="1:7" ht="12.75" customHeight="1">
      <c r="A29" s="4" t="s">
        <v>311</v>
      </c>
      <c r="B29" s="4">
        <v>44</v>
      </c>
      <c r="C29" s="4">
        <v>65</v>
      </c>
      <c r="D29" s="84"/>
      <c r="E29" s="4" t="s">
        <v>433</v>
      </c>
      <c r="F29" s="4">
        <v>51.54</v>
      </c>
      <c r="G29" s="4">
        <v>79.599999999999994</v>
      </c>
    </row>
    <row r="30" spans="1:7" ht="12.75" customHeight="1">
      <c r="A30" s="4" t="s">
        <v>312</v>
      </c>
      <c r="B30" s="4">
        <v>55</v>
      </c>
      <c r="C30" s="4">
        <v>83</v>
      </c>
      <c r="D30" s="84"/>
      <c r="E30" s="4" t="s">
        <v>434</v>
      </c>
      <c r="F30" s="4">
        <v>48</v>
      </c>
      <c r="G30" s="4">
        <v>87</v>
      </c>
    </row>
    <row r="31" spans="1:7" ht="12.75" customHeight="1">
      <c r="A31" s="4" t="s">
        <v>194</v>
      </c>
      <c r="B31" s="4">
        <v>24.65</v>
      </c>
      <c r="C31" s="4">
        <v>47.43</v>
      </c>
      <c r="D31" s="84"/>
      <c r="E31" s="4" t="s">
        <v>318</v>
      </c>
      <c r="F31" s="4">
        <v>56.2</v>
      </c>
      <c r="G31" s="4">
        <v>85.84</v>
      </c>
    </row>
    <row r="32" spans="1:7" ht="12.75" customHeight="1">
      <c r="A32" s="4" t="s">
        <v>405</v>
      </c>
      <c r="B32" s="4">
        <v>53</v>
      </c>
      <c r="C32" s="4">
        <v>81</v>
      </c>
      <c r="D32" s="84"/>
      <c r="E32" s="4" t="s">
        <v>319</v>
      </c>
      <c r="F32" s="4">
        <v>49</v>
      </c>
      <c r="G32" s="4">
        <v>85</v>
      </c>
    </row>
    <row r="33" spans="1:7" ht="12.75" customHeight="1">
      <c r="A33" s="4" t="s">
        <v>313</v>
      </c>
      <c r="B33" s="4">
        <v>49</v>
      </c>
      <c r="C33" s="4">
        <v>77.599999999999994</v>
      </c>
      <c r="D33" s="84"/>
      <c r="E33" s="4" t="s">
        <v>320</v>
      </c>
      <c r="F33" s="4">
        <v>43</v>
      </c>
      <c r="G33" s="4">
        <v>75</v>
      </c>
    </row>
    <row r="34" spans="1:7" ht="12.75" customHeight="1">
      <c r="A34" s="4" t="s">
        <v>471</v>
      </c>
      <c r="B34" s="4">
        <v>46.96</v>
      </c>
      <c r="C34" s="4">
        <v>76.989999999999995</v>
      </c>
      <c r="D34" s="84"/>
      <c r="E34" s="4" t="s">
        <v>435</v>
      </c>
      <c r="F34" s="4">
        <v>47.53</v>
      </c>
      <c r="G34" s="4">
        <v>66.599999999999994</v>
      </c>
    </row>
    <row r="35" spans="1:7" ht="12.75" customHeight="1">
      <c r="A35" s="4" t="s">
        <v>472</v>
      </c>
      <c r="B35" s="4">
        <v>36.4</v>
      </c>
      <c r="C35" s="4">
        <v>56.5</v>
      </c>
      <c r="D35" s="84"/>
      <c r="E35" s="4" t="s">
        <v>436</v>
      </c>
      <c r="F35" s="4">
        <v>61.17</v>
      </c>
      <c r="G35" s="4">
        <v>89.51</v>
      </c>
    </row>
    <row r="36" spans="1:7" ht="12.75" customHeight="1">
      <c r="A36" s="4" t="s">
        <v>484</v>
      </c>
      <c r="B36" s="4">
        <v>37.44</v>
      </c>
      <c r="C36" s="4">
        <v>65.930000000000007</v>
      </c>
      <c r="D36" s="84"/>
      <c r="E36" s="4" t="s">
        <v>437</v>
      </c>
      <c r="F36" s="4">
        <v>51.99</v>
      </c>
      <c r="G36" s="4">
        <v>80.760000000000005</v>
      </c>
    </row>
    <row r="37" spans="1:7" ht="12.75" customHeight="1">
      <c r="A37" s="4" t="s">
        <v>406</v>
      </c>
      <c r="B37" s="4">
        <v>60.35</v>
      </c>
      <c r="C37" s="4">
        <v>82.43</v>
      </c>
      <c r="D37" s="84"/>
      <c r="E37" s="4" t="s">
        <v>284</v>
      </c>
      <c r="F37" s="4">
        <v>45.6</v>
      </c>
      <c r="G37" s="4">
        <v>77.599999999999994</v>
      </c>
    </row>
    <row r="38" spans="1:7" ht="12.75" customHeight="1">
      <c r="A38" s="4" t="s">
        <v>152</v>
      </c>
      <c r="B38" s="4"/>
      <c r="C38" s="4"/>
      <c r="D38" s="84"/>
      <c r="E38" s="4" t="s">
        <v>285</v>
      </c>
      <c r="F38" s="4">
        <v>62.3</v>
      </c>
      <c r="G38" s="4">
        <v>86.91</v>
      </c>
    </row>
    <row r="39" spans="1:7" ht="12.75" customHeight="1">
      <c r="A39" s="4" t="s">
        <v>407</v>
      </c>
      <c r="B39" s="4">
        <v>55</v>
      </c>
      <c r="C39" s="4">
        <v>99</v>
      </c>
      <c r="D39" s="84"/>
      <c r="E39" s="4" t="s">
        <v>172</v>
      </c>
      <c r="F39" s="4">
        <v>43</v>
      </c>
      <c r="G39" s="4">
        <v>72</v>
      </c>
    </row>
    <row r="40" spans="1:7" ht="12.75" customHeight="1">
      <c r="A40" s="4" t="s">
        <v>157</v>
      </c>
      <c r="B40" s="4">
        <v>45.82</v>
      </c>
      <c r="C40" s="4">
        <v>73.22</v>
      </c>
      <c r="D40" s="84"/>
      <c r="E40" s="4" t="s">
        <v>438</v>
      </c>
      <c r="F40" s="4">
        <v>33.99</v>
      </c>
      <c r="G40" s="4">
        <v>58.7</v>
      </c>
    </row>
    <row r="41" spans="1:7" ht="12.75" customHeight="1">
      <c r="A41" s="4" t="s">
        <v>488</v>
      </c>
      <c r="B41" s="4">
        <v>54.54</v>
      </c>
      <c r="C41" s="4">
        <v>85.83</v>
      </c>
      <c r="D41" s="84"/>
      <c r="E41" s="4" t="s">
        <v>439</v>
      </c>
      <c r="F41" s="4">
        <v>59</v>
      </c>
      <c r="G41" s="4">
        <v>77</v>
      </c>
    </row>
    <row r="42" spans="1:7" ht="12.75" customHeight="1">
      <c r="A42" s="4" t="s">
        <v>489</v>
      </c>
      <c r="B42" s="4">
        <v>52.8</v>
      </c>
      <c r="C42" s="4">
        <v>84.11</v>
      </c>
      <c r="D42" s="84"/>
      <c r="E42" s="4" t="s">
        <v>441</v>
      </c>
      <c r="F42" s="4"/>
      <c r="G42" s="4"/>
    </row>
    <row r="43" spans="1:7" ht="12.75" customHeight="1">
      <c r="A43" s="4" t="s">
        <v>171</v>
      </c>
      <c r="B43" s="4">
        <v>38</v>
      </c>
      <c r="C43" s="4">
        <v>69</v>
      </c>
      <c r="D43" s="84"/>
      <c r="E43" s="4" t="s">
        <v>288</v>
      </c>
      <c r="F43" s="4">
        <v>33.32</v>
      </c>
      <c r="G43" s="4">
        <v>61.24</v>
      </c>
    </row>
    <row r="44" spans="1:7" ht="12.75" customHeight="1">
      <c r="A44" s="4" t="s">
        <v>492</v>
      </c>
      <c r="B44" s="4">
        <v>41</v>
      </c>
      <c r="C44" s="4">
        <v>59.64</v>
      </c>
      <c r="D44" s="84"/>
      <c r="E44" s="171" t="s">
        <v>548</v>
      </c>
      <c r="F44" s="4">
        <v>45.39</v>
      </c>
      <c r="G44" s="4">
        <v>74.98</v>
      </c>
    </row>
    <row r="45" spans="1:7" ht="12.75" customHeight="1">
      <c r="A45" s="4" t="s">
        <v>493</v>
      </c>
      <c r="B45" s="4">
        <v>49</v>
      </c>
      <c r="C45" s="4">
        <v>72</v>
      </c>
      <c r="D45" s="84"/>
      <c r="E45" s="4" t="s">
        <v>149</v>
      </c>
      <c r="F45" s="4">
        <v>53.42</v>
      </c>
      <c r="G45" s="4">
        <v>85.53</v>
      </c>
    </row>
    <row r="46" spans="1:7" ht="12.75" customHeight="1">
      <c r="A46" s="4" t="s">
        <v>409</v>
      </c>
      <c r="B46" s="4">
        <v>42.82</v>
      </c>
      <c r="C46" s="4">
        <v>67.62</v>
      </c>
      <c r="D46" s="84"/>
      <c r="E46" s="4" t="s">
        <v>325</v>
      </c>
      <c r="F46" s="4"/>
      <c r="G46" s="4"/>
    </row>
    <row r="47" spans="1:7" ht="12.75" customHeight="1">
      <c r="A47" s="4" t="s">
        <v>525</v>
      </c>
      <c r="B47" s="4">
        <v>55.41</v>
      </c>
      <c r="C47" s="4">
        <v>92.59</v>
      </c>
      <c r="D47" s="84"/>
      <c r="E47" s="4" t="s">
        <v>295</v>
      </c>
      <c r="F47" s="4">
        <v>30.22</v>
      </c>
      <c r="G47" s="4">
        <v>57.82</v>
      </c>
    </row>
    <row r="48" spans="1:7" ht="12.75" customHeight="1">
      <c r="A48" s="4" t="s">
        <v>411</v>
      </c>
      <c r="B48" s="4">
        <v>39.4</v>
      </c>
      <c r="C48" s="4"/>
      <c r="D48" s="84"/>
      <c r="E48" s="4" t="s">
        <v>442</v>
      </c>
      <c r="F48" s="4">
        <v>58.19</v>
      </c>
      <c r="G48" s="4"/>
    </row>
    <row r="49" spans="1:7" ht="12.75" customHeight="1">
      <c r="A49" s="4" t="s">
        <v>412</v>
      </c>
      <c r="B49" s="4">
        <v>57.84</v>
      </c>
      <c r="C49" s="4">
        <v>83.01</v>
      </c>
      <c r="D49" s="84"/>
      <c r="E49" s="4" t="s">
        <v>443</v>
      </c>
      <c r="F49" s="4">
        <v>27.48</v>
      </c>
      <c r="G49" s="4">
        <v>49.18</v>
      </c>
    </row>
    <row r="50" spans="1:7" ht="12.75" customHeight="1">
      <c r="A50" s="4" t="s">
        <v>414</v>
      </c>
      <c r="B50" s="4">
        <v>57.24</v>
      </c>
      <c r="C50" s="4">
        <v>83.91</v>
      </c>
      <c r="D50" s="84"/>
      <c r="E50" s="4" t="s">
        <v>301</v>
      </c>
      <c r="F50" s="4">
        <v>41</v>
      </c>
      <c r="G50" s="4">
        <v>65</v>
      </c>
    </row>
    <row r="51" spans="1:7" ht="12.75" customHeight="1">
      <c r="A51" s="4" t="s">
        <v>496</v>
      </c>
      <c r="B51" s="4">
        <v>48.27</v>
      </c>
      <c r="C51" s="4">
        <v>81.790000000000006</v>
      </c>
      <c r="D51" s="84"/>
      <c r="E51" s="4" t="s">
        <v>322</v>
      </c>
      <c r="F51" s="4">
        <v>43.35</v>
      </c>
      <c r="G51" s="4">
        <v>74.900000000000006</v>
      </c>
    </row>
    <row r="52" spans="1:7" ht="12.75" customHeight="1">
      <c r="A52" s="4" t="s">
        <v>499</v>
      </c>
      <c r="B52" s="4">
        <v>47.08</v>
      </c>
      <c r="C52" s="4">
        <v>74.83</v>
      </c>
      <c r="D52" s="84"/>
      <c r="E52" s="4" t="s">
        <v>444</v>
      </c>
      <c r="F52" s="4"/>
      <c r="G52" s="4"/>
    </row>
    <row r="53" spans="1:7" ht="12.75" customHeight="1">
      <c r="A53" s="4" t="s">
        <v>416</v>
      </c>
      <c r="B53" s="4">
        <v>33</v>
      </c>
      <c r="C53" s="4">
        <v>62</v>
      </c>
      <c r="D53" s="84"/>
      <c r="E53" s="4" t="s">
        <v>302</v>
      </c>
      <c r="F53" s="4">
        <v>48</v>
      </c>
      <c r="G53" s="4">
        <v>81</v>
      </c>
    </row>
    <row r="54" spans="1:7" ht="12.75" customHeight="1">
      <c r="A54" s="4" t="s">
        <v>417</v>
      </c>
      <c r="B54" s="4">
        <v>55.22</v>
      </c>
      <c r="C54" s="4">
        <v>75.34</v>
      </c>
      <c r="D54" s="84"/>
      <c r="E54" s="4" t="s">
        <v>445</v>
      </c>
      <c r="F54" s="4">
        <v>45.07</v>
      </c>
      <c r="G54" s="4">
        <v>70.7</v>
      </c>
    </row>
    <row r="55" spans="1:7" ht="12.75" customHeight="1">
      <c r="A55" s="4" t="s">
        <v>201</v>
      </c>
      <c r="B55" s="4">
        <v>51</v>
      </c>
      <c r="C55" s="4">
        <v>80</v>
      </c>
      <c r="D55" s="84"/>
      <c r="E55" s="4" t="s">
        <v>446</v>
      </c>
      <c r="F55" s="4">
        <v>54.24</v>
      </c>
      <c r="G55" s="4">
        <v>90.98</v>
      </c>
    </row>
    <row r="56" spans="1:7" ht="12.75" customHeight="1">
      <c r="A56" s="4" t="s">
        <v>501</v>
      </c>
      <c r="B56" s="4">
        <v>24.5</v>
      </c>
      <c r="C56" s="4">
        <v>46.6</v>
      </c>
      <c r="D56" s="84"/>
      <c r="E56" s="4" t="s">
        <v>447</v>
      </c>
      <c r="F56" s="4">
        <v>55</v>
      </c>
      <c r="G56" s="4">
        <v>75</v>
      </c>
    </row>
    <row r="57" spans="1:7" ht="12.75" customHeight="1">
      <c r="A57" s="4" t="s">
        <v>420</v>
      </c>
      <c r="B57" s="4">
        <v>52.23</v>
      </c>
      <c r="C57" s="4">
        <v>71.37</v>
      </c>
      <c r="D57" s="84"/>
      <c r="E57" s="4" t="s">
        <v>448</v>
      </c>
      <c r="F57" s="4">
        <v>64.09</v>
      </c>
      <c r="G57" s="4">
        <v>89.46</v>
      </c>
    </row>
    <row r="58" spans="1:7">
      <c r="A58" s="4" t="s">
        <v>421</v>
      </c>
      <c r="B58" s="4">
        <v>45</v>
      </c>
      <c r="C58" s="4">
        <v>69</v>
      </c>
      <c r="D58" s="84"/>
      <c r="E58" s="4" t="s">
        <v>151</v>
      </c>
      <c r="F58" s="4">
        <v>53.9</v>
      </c>
      <c r="G58" s="4">
        <v>82.22</v>
      </c>
    </row>
    <row r="59" spans="1:7" ht="12.75" customHeight="1">
      <c r="A59" s="4" t="s">
        <v>502</v>
      </c>
      <c r="B59" s="4">
        <v>40</v>
      </c>
      <c r="C59" s="4">
        <v>65</v>
      </c>
      <c r="D59" s="84"/>
    </row>
    <row r="60" spans="1:7" ht="12.75" customHeight="1">
      <c r="A60" s="4" t="s">
        <v>422</v>
      </c>
      <c r="B60" s="4">
        <v>86.97</v>
      </c>
      <c r="C60" s="4">
        <v>100</v>
      </c>
      <c r="D60" s="26"/>
      <c r="E60" s="79" t="s">
        <v>379</v>
      </c>
      <c r="F60" s="79">
        <f>MEDIAN(F9:F58,B9:B60)</f>
        <v>48.79</v>
      </c>
      <c r="G60" s="79">
        <f>MEDIAN(G9:G58,C9:C60)</f>
        <v>77.599999999999994</v>
      </c>
    </row>
    <row r="61" spans="1:7" ht="13.5" customHeight="1">
      <c r="E61" s="79" t="s">
        <v>378</v>
      </c>
      <c r="F61" s="79">
        <f>AVERAGE(F9:F58,B9:B60)</f>
        <v>49.390515463917538</v>
      </c>
      <c r="G61" s="79">
        <f>AVERAGE(G9:G58,C9:C60)</f>
        <v>76.185698924731184</v>
      </c>
    </row>
    <row r="62" spans="1:7" ht="13.5" customHeight="1">
      <c r="A62" s="26"/>
      <c r="B62" s="234"/>
      <c r="C62" s="84"/>
      <c r="D62" s="164"/>
    </row>
    <row r="63" spans="1:7" s="164" customFormat="1" ht="13.5" customHeight="1">
      <c r="A63" s="26"/>
      <c r="B63" s="234"/>
      <c r="C63" s="84"/>
      <c r="D63" s="122"/>
      <c r="E63" s="122"/>
      <c r="F63" s="122"/>
      <c r="G63" s="122"/>
    </row>
    <row r="64" spans="1:7" ht="13.5" customHeight="1">
      <c r="A64" s="26"/>
      <c r="B64" s="234"/>
      <c r="C64" s="84"/>
      <c r="E64" s="126"/>
      <c r="F64" s="165"/>
      <c r="G64" s="165"/>
    </row>
    <row r="65" spans="1:7" ht="13.5" customHeight="1">
      <c r="B65" s="234"/>
      <c r="C65" s="84"/>
      <c r="E65" s="28"/>
      <c r="F65" s="86"/>
      <c r="G65" s="124"/>
    </row>
    <row r="66" spans="1:7" ht="13.5" customHeight="1">
      <c r="A66" s="26"/>
      <c r="B66" s="234"/>
      <c r="C66" s="84"/>
      <c r="E66" s="28"/>
      <c r="F66" s="86"/>
      <c r="G66" s="124"/>
    </row>
    <row r="67" spans="1:7" ht="13.5" customHeight="1">
      <c r="A67" s="26"/>
      <c r="B67" s="234"/>
      <c r="C67" s="84"/>
    </row>
    <row r="68" spans="1:7" ht="13.5" customHeight="1">
      <c r="A68" s="26"/>
      <c r="B68" s="234"/>
      <c r="C68" s="84"/>
    </row>
    <row r="69" spans="1:7" ht="13.5" customHeight="1">
      <c r="A69" s="26"/>
      <c r="B69" s="234"/>
      <c r="C69" s="84"/>
    </row>
    <row r="70" spans="1:7" ht="13.5" customHeight="1">
      <c r="A70" s="26"/>
      <c r="B70" s="234"/>
      <c r="C70" s="84"/>
    </row>
    <row r="71" spans="1:7" ht="13.5" customHeight="1">
      <c r="A71" s="26"/>
      <c r="B71" s="234"/>
      <c r="C71" s="84"/>
    </row>
    <row r="72" spans="1:7" ht="13.5" customHeight="1">
      <c r="A72" s="26"/>
      <c r="B72" s="234"/>
      <c r="C72" s="84"/>
    </row>
    <row r="73" spans="1:7" ht="13.5" customHeight="1">
      <c r="A73" s="26"/>
      <c r="B73" s="234"/>
      <c r="C73" s="84"/>
    </row>
    <row r="74" spans="1:7" ht="13.5" customHeight="1">
      <c r="A74" s="26"/>
      <c r="B74" s="234"/>
      <c r="C74" s="84"/>
    </row>
    <row r="75" spans="1:7" ht="13.5" customHeight="1">
      <c r="A75" s="26"/>
      <c r="B75" s="234"/>
      <c r="C75" s="84"/>
    </row>
    <row r="76" spans="1:7" ht="13.5" customHeight="1">
      <c r="A76" s="26"/>
      <c r="B76" s="234"/>
      <c r="C76" s="84"/>
    </row>
    <row r="77" spans="1:7" ht="13.5" customHeight="1">
      <c r="A77" s="26"/>
      <c r="B77" s="234"/>
      <c r="C77" s="84"/>
    </row>
    <row r="78" spans="1:7" ht="13.5" customHeight="1">
      <c r="A78" s="26"/>
      <c r="B78" s="234"/>
      <c r="C78" s="84"/>
    </row>
    <row r="79" spans="1:7" ht="13.5" customHeight="1">
      <c r="A79" s="26"/>
      <c r="B79" s="234"/>
      <c r="C79" s="84"/>
    </row>
    <row r="80" spans="1:7" ht="13.5" customHeight="1">
      <c r="A80" s="26"/>
      <c r="B80" s="234"/>
      <c r="C80" s="84"/>
    </row>
    <row r="81" spans="1:3" ht="13.5" customHeight="1">
      <c r="A81" s="26"/>
      <c r="B81" s="234"/>
      <c r="C81" s="84"/>
    </row>
    <row r="82" spans="1:3" ht="13.5" customHeight="1">
      <c r="A82" s="26"/>
      <c r="B82" s="234"/>
      <c r="C82" s="84"/>
    </row>
    <row r="83" spans="1:3" ht="13.5" customHeight="1">
      <c r="A83" s="26"/>
      <c r="B83" s="234"/>
      <c r="C83" s="84"/>
    </row>
    <row r="84" spans="1:3" ht="13.5" customHeight="1">
      <c r="A84" s="26"/>
      <c r="B84" s="234"/>
      <c r="C84" s="84"/>
    </row>
    <row r="85" spans="1:3">
      <c r="A85" s="26"/>
      <c r="B85" s="234"/>
      <c r="C85" s="84"/>
    </row>
    <row r="86" spans="1:3">
      <c r="A86" s="26"/>
      <c r="B86" s="234"/>
      <c r="C86" s="84"/>
    </row>
    <row r="87" spans="1:3">
      <c r="A87" s="26"/>
      <c r="B87" s="234"/>
      <c r="C87" s="84"/>
    </row>
    <row r="88" spans="1:3">
      <c r="A88" s="26"/>
      <c r="B88" s="234"/>
      <c r="C88" s="84"/>
    </row>
    <row r="89" spans="1:3">
      <c r="A89" s="26"/>
      <c r="B89" s="235"/>
      <c r="C89" s="123"/>
    </row>
    <row r="90" spans="1:3">
      <c r="A90" s="26"/>
      <c r="B90" s="234"/>
      <c r="C90" s="84"/>
    </row>
    <row r="91" spans="1:3">
      <c r="A91" s="26"/>
      <c r="B91" s="234"/>
      <c r="C91" s="84"/>
    </row>
    <row r="92" spans="1:3">
      <c r="A92" s="26"/>
      <c r="B92" s="234"/>
      <c r="C92" s="84"/>
    </row>
    <row r="93" spans="1:3">
      <c r="A93" s="26"/>
      <c r="B93" s="234"/>
      <c r="C93" s="84"/>
    </row>
    <row r="94" spans="1:3">
      <c r="A94" s="26"/>
      <c r="B94" s="235"/>
      <c r="C94" s="123"/>
    </row>
    <row r="95" spans="1:3">
      <c r="A95" s="26"/>
      <c r="B95" s="234"/>
      <c r="C95" s="84"/>
    </row>
    <row r="96" spans="1:3">
      <c r="A96" s="26"/>
      <c r="B96" s="235"/>
      <c r="C96" s="123"/>
    </row>
    <row r="97" spans="1:3">
      <c r="A97" s="26"/>
      <c r="B97" s="234"/>
      <c r="C97" s="84"/>
    </row>
    <row r="98" spans="1:3">
      <c r="A98" s="26"/>
      <c r="B98" s="234"/>
      <c r="C98" s="84"/>
    </row>
    <row r="99" spans="1:3">
      <c r="A99" s="26"/>
      <c r="B99" s="234"/>
      <c r="C99" s="84"/>
    </row>
    <row r="100" spans="1:3">
      <c r="A100" s="26"/>
      <c r="B100" s="234"/>
      <c r="C100" s="84"/>
    </row>
    <row r="101" spans="1:3">
      <c r="A101" s="26"/>
      <c r="B101" s="234"/>
      <c r="C101" s="84"/>
    </row>
    <row r="102" spans="1:3">
      <c r="A102" s="26"/>
      <c r="B102" s="234"/>
      <c r="C102" s="84"/>
    </row>
    <row r="103" spans="1:3">
      <c r="A103" s="26"/>
      <c r="B103" s="234"/>
      <c r="C103" s="84"/>
    </row>
    <row r="104" spans="1:3">
      <c r="A104" s="26"/>
      <c r="B104" s="234"/>
      <c r="C104" s="84"/>
    </row>
    <row r="106" spans="1:3">
      <c r="A106" s="28"/>
      <c r="B106" s="236"/>
      <c r="C106" s="79"/>
    </row>
    <row r="107" spans="1:3">
      <c r="A107" s="28"/>
      <c r="B107" s="236"/>
      <c r="C107" s="79"/>
    </row>
  </sheetData>
  <mergeCells count="2">
    <mergeCell ref="A2:G2"/>
    <mergeCell ref="A3:G3"/>
  </mergeCells>
  <phoneticPr fontId="25" type="noConversion"/>
  <pageMargins left="0.51181102362204722" right="0.51181102362204722" top="0.43307086614173229" bottom="0.43307086614173229" header="0" footer="0.23622047244094491"/>
  <pageSetup paperSize="9" scale="98" orientation="portrait" r:id="rId1"/>
  <headerFooter alignWithMargins="0">
    <oddFooter>&amp;L&amp;9Public Library Statistics 2012/13&amp;C&amp;9&amp;P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P500"/>
  <sheetViews>
    <sheetView zoomScaleNormal="100" workbookViewId="0">
      <pane ySplit="3" topLeftCell="A4" activePane="bottomLeft" state="frozen"/>
      <selection activeCell="E6" sqref="E6"/>
      <selection pane="bottomLeft" activeCell="G56" sqref="G56"/>
    </sheetView>
  </sheetViews>
  <sheetFormatPr defaultRowHeight="12.95" customHeight="1"/>
  <cols>
    <col min="1" max="1" width="4.42578125" style="26" customWidth="1"/>
    <col min="2" max="2" width="22.85546875" style="22" customWidth="1"/>
    <col min="3" max="3" width="7.42578125" style="295" customWidth="1"/>
    <col min="4" max="4" width="9.42578125" style="190" customWidth="1"/>
    <col min="5" max="5" width="11.140625" style="22" customWidth="1"/>
    <col min="6" max="6" width="21.42578125" style="122" customWidth="1"/>
    <col min="7" max="7" width="7" style="220" customWidth="1"/>
    <col min="8" max="8" width="23.42578125" style="559" customWidth="1"/>
    <col min="9" max="9" width="30.42578125" style="687" bestFit="1" customWidth="1"/>
    <col min="10" max="10" width="9.140625" style="22"/>
    <col min="11" max="11" width="22.28515625" style="22" customWidth="1"/>
    <col min="12" max="12" width="14.7109375" style="22" bestFit="1" customWidth="1"/>
    <col min="13" max="13" width="12.7109375" style="22" bestFit="1" customWidth="1"/>
    <col min="14" max="14" width="9.28515625" style="325" bestFit="1" customWidth="1"/>
    <col min="15" max="15" width="17.42578125" style="22" customWidth="1"/>
    <col min="16" max="16" width="11.28515625" style="22" bestFit="1" customWidth="1"/>
    <col min="17" max="16384" width="9.140625" style="22"/>
  </cols>
  <sheetData>
    <row r="1" spans="1:16" ht="13.5" customHeight="1">
      <c r="B1" s="226" t="s">
        <v>607</v>
      </c>
      <c r="K1"/>
      <c r="L1"/>
      <c r="M1"/>
      <c r="N1"/>
      <c r="O1" s="312"/>
    </row>
    <row r="2" spans="1:16" ht="13.5" customHeight="1">
      <c r="B2" s="227" t="s">
        <v>676</v>
      </c>
      <c r="D2" s="191"/>
      <c r="G2" s="244"/>
      <c r="K2"/>
      <c r="L2"/>
      <c r="M2"/>
      <c r="N2"/>
    </row>
    <row r="3" spans="1:16" ht="13.5" customHeight="1">
      <c r="B3" s="227"/>
      <c r="D3" s="191"/>
      <c r="G3" s="244"/>
      <c r="K3"/>
      <c r="L3"/>
      <c r="M3"/>
      <c r="N3"/>
    </row>
    <row r="4" spans="1:16" ht="13.5" customHeight="1">
      <c r="A4" s="26">
        <v>1</v>
      </c>
      <c r="B4" s="4" t="s">
        <v>488</v>
      </c>
      <c r="C4" s="17">
        <v>50.77</v>
      </c>
      <c r="E4" s="26">
        <v>54</v>
      </c>
      <c r="F4" s="4" t="s">
        <v>446</v>
      </c>
      <c r="G4" s="17">
        <v>32.909999999999997</v>
      </c>
      <c r="I4" s="17"/>
      <c r="J4" s="26"/>
      <c r="K4"/>
      <c r="L4"/>
      <c r="M4"/>
      <c r="N4"/>
      <c r="O4" s="35"/>
      <c r="P4" s="105"/>
    </row>
    <row r="5" spans="1:16" ht="13.5" customHeight="1">
      <c r="A5" s="26">
        <v>2</v>
      </c>
      <c r="B5" s="4" t="s">
        <v>457</v>
      </c>
      <c r="C5" s="17">
        <v>49.24</v>
      </c>
      <c r="E5" s="26">
        <v>55</v>
      </c>
      <c r="F5" s="4" t="s">
        <v>411</v>
      </c>
      <c r="G5" s="17">
        <v>32.9</v>
      </c>
      <c r="J5" s="26"/>
      <c r="K5"/>
      <c r="L5"/>
      <c r="M5"/>
      <c r="N5"/>
      <c r="O5" s="311"/>
      <c r="P5" s="313"/>
    </row>
    <row r="6" spans="1:16" ht="13.5" customHeight="1">
      <c r="A6" s="26">
        <v>3</v>
      </c>
      <c r="B6" s="4" t="s">
        <v>172</v>
      </c>
      <c r="C6" s="17">
        <v>48.51</v>
      </c>
      <c r="E6" s="26">
        <v>56</v>
      </c>
      <c r="F6" s="4" t="s">
        <v>435</v>
      </c>
      <c r="G6" s="17">
        <v>32.89</v>
      </c>
      <c r="J6" s="26"/>
      <c r="K6"/>
      <c r="L6"/>
      <c r="M6"/>
      <c r="N6"/>
      <c r="O6" s="311"/>
      <c r="P6" s="313"/>
    </row>
    <row r="7" spans="1:16" ht="13.5" customHeight="1">
      <c r="A7" s="26">
        <v>4</v>
      </c>
      <c r="B7" s="4" t="s">
        <v>489</v>
      </c>
      <c r="C7" s="17">
        <v>45.71</v>
      </c>
      <c r="E7" s="26">
        <v>57</v>
      </c>
      <c r="F7" s="4" t="s">
        <v>472</v>
      </c>
      <c r="G7" s="17">
        <v>32.67</v>
      </c>
      <c r="J7" s="26"/>
      <c r="K7"/>
      <c r="L7"/>
      <c r="M7"/>
      <c r="N7"/>
      <c r="O7" s="311"/>
      <c r="P7" s="313"/>
    </row>
    <row r="8" spans="1:16" ht="13.5" customHeight="1">
      <c r="A8" s="26">
        <v>5</v>
      </c>
      <c r="B8" s="4" t="s">
        <v>499</v>
      </c>
      <c r="C8" s="17">
        <v>45.65</v>
      </c>
      <c r="E8" s="26">
        <v>58</v>
      </c>
      <c r="F8" s="4" t="s">
        <v>310</v>
      </c>
      <c r="G8" s="17">
        <v>31.73</v>
      </c>
      <c r="J8" s="26"/>
      <c r="K8"/>
      <c r="L8"/>
      <c r="M8"/>
      <c r="N8"/>
      <c r="O8" s="311"/>
      <c r="P8" s="313"/>
    </row>
    <row r="9" spans="1:16" ht="13.5" customHeight="1">
      <c r="A9" s="26">
        <v>6</v>
      </c>
      <c r="B9" s="4" t="s">
        <v>149</v>
      </c>
      <c r="C9" s="17">
        <v>44.95</v>
      </c>
      <c r="E9" s="26">
        <v>59</v>
      </c>
      <c r="F9" s="4" t="s">
        <v>194</v>
      </c>
      <c r="G9" s="17">
        <v>31.69</v>
      </c>
      <c r="J9" s="26"/>
      <c r="K9"/>
      <c r="L9"/>
      <c r="M9"/>
      <c r="N9"/>
      <c r="O9" s="311"/>
      <c r="P9" s="313"/>
    </row>
    <row r="10" spans="1:16" ht="13.5" customHeight="1">
      <c r="A10" s="26">
        <v>7</v>
      </c>
      <c r="B10" s="4" t="s">
        <v>471</v>
      </c>
      <c r="C10" s="17">
        <v>44.32</v>
      </c>
      <c r="E10" s="26">
        <v>60</v>
      </c>
      <c r="F10" s="4" t="s">
        <v>315</v>
      </c>
      <c r="G10" s="17">
        <v>31.67</v>
      </c>
      <c r="J10" s="26"/>
      <c r="K10"/>
      <c r="L10"/>
      <c r="M10"/>
      <c r="N10"/>
      <c r="O10" s="311"/>
      <c r="P10" s="313"/>
    </row>
    <row r="11" spans="1:16" ht="13.5" customHeight="1">
      <c r="A11" s="26">
        <v>8</v>
      </c>
      <c r="B11" s="4" t="s">
        <v>501</v>
      </c>
      <c r="C11" s="17">
        <v>44.04</v>
      </c>
      <c r="E11" s="26">
        <v>61</v>
      </c>
      <c r="F11" s="171" t="s">
        <v>554</v>
      </c>
      <c r="G11" s="17">
        <v>31.66</v>
      </c>
      <c r="J11" s="26"/>
      <c r="K11"/>
      <c r="L11"/>
      <c r="M11"/>
      <c r="N11"/>
      <c r="O11" s="311"/>
      <c r="P11" s="313"/>
    </row>
    <row r="12" spans="1:16" ht="13.5" customHeight="1">
      <c r="A12" s="26">
        <v>9</v>
      </c>
      <c r="B12" s="4" t="s">
        <v>171</v>
      </c>
      <c r="C12" s="17">
        <v>42.89</v>
      </c>
      <c r="E12" s="26">
        <v>62</v>
      </c>
      <c r="F12" s="4" t="s">
        <v>428</v>
      </c>
      <c r="G12" s="17">
        <v>31.57</v>
      </c>
      <c r="J12" s="26"/>
      <c r="K12"/>
      <c r="L12"/>
      <c r="M12"/>
      <c r="N12"/>
      <c r="O12" s="311"/>
      <c r="P12" s="313"/>
    </row>
    <row r="13" spans="1:16" ht="13.5" customHeight="1">
      <c r="A13" s="26">
        <v>10</v>
      </c>
      <c r="B13" s="4" t="s">
        <v>312</v>
      </c>
      <c r="C13" s="17">
        <v>42.16</v>
      </c>
      <c r="E13" s="26">
        <v>63</v>
      </c>
      <c r="F13" s="4" t="s">
        <v>193</v>
      </c>
      <c r="G13" s="17">
        <v>31.44</v>
      </c>
      <c r="J13" s="26"/>
      <c r="K13"/>
      <c r="L13"/>
      <c r="M13"/>
      <c r="N13"/>
      <c r="O13" s="311"/>
      <c r="P13" s="313"/>
    </row>
    <row r="14" spans="1:16" ht="13.5" customHeight="1">
      <c r="A14" s="26">
        <v>11</v>
      </c>
      <c r="B14" s="4" t="s">
        <v>154</v>
      </c>
      <c r="C14" s="17">
        <v>41.96</v>
      </c>
      <c r="E14" s="26">
        <v>64</v>
      </c>
      <c r="F14" s="4" t="s">
        <v>441</v>
      </c>
      <c r="G14" s="17">
        <v>31.41</v>
      </c>
      <c r="J14" s="26"/>
      <c r="K14"/>
      <c r="L14"/>
      <c r="M14"/>
      <c r="N14"/>
      <c r="O14" s="311"/>
      <c r="P14" s="313"/>
    </row>
    <row r="15" spans="1:16" ht="13.5" customHeight="1">
      <c r="A15" s="26">
        <v>12</v>
      </c>
      <c r="B15" s="4" t="s">
        <v>492</v>
      </c>
      <c r="C15" s="17">
        <v>41.92</v>
      </c>
      <c r="E15" s="26">
        <v>65</v>
      </c>
      <c r="F15" s="4" t="s">
        <v>407</v>
      </c>
      <c r="G15" s="17">
        <v>30.92</v>
      </c>
      <c r="J15" s="26"/>
      <c r="K15"/>
      <c r="L15"/>
      <c r="M15"/>
      <c r="N15"/>
      <c r="O15" s="311"/>
      <c r="P15" s="313"/>
    </row>
    <row r="16" spans="1:16" ht="13.5" customHeight="1">
      <c r="A16" s="26">
        <v>13</v>
      </c>
      <c r="B16" s="4" t="s">
        <v>448</v>
      </c>
      <c r="C16" s="17">
        <v>41.38</v>
      </c>
      <c r="E16" s="26">
        <v>66</v>
      </c>
      <c r="F16" s="4" t="s">
        <v>398</v>
      </c>
      <c r="G16" s="17">
        <v>30.58</v>
      </c>
      <c r="J16" s="26"/>
      <c r="K16"/>
      <c r="L16"/>
      <c r="M16"/>
      <c r="N16"/>
      <c r="O16" s="311"/>
      <c r="P16" s="313"/>
    </row>
    <row r="17" spans="1:16" ht="13.5" customHeight="1">
      <c r="A17" s="26">
        <v>14</v>
      </c>
      <c r="B17" s="4" t="s">
        <v>151</v>
      </c>
      <c r="C17" s="17">
        <v>41.15</v>
      </c>
      <c r="E17" s="26">
        <v>67</v>
      </c>
      <c r="F17" s="4" t="s">
        <v>436</v>
      </c>
      <c r="G17" s="17">
        <v>30.44</v>
      </c>
      <c r="J17" s="26"/>
      <c r="K17"/>
      <c r="L17"/>
      <c r="M17"/>
      <c r="N17"/>
      <c r="O17" s="311"/>
      <c r="P17" s="313"/>
    </row>
    <row r="18" spans="1:16" ht="13.5" customHeight="1">
      <c r="A18" s="26">
        <v>15</v>
      </c>
      <c r="B18" s="4" t="s">
        <v>288</v>
      </c>
      <c r="C18" s="17">
        <v>39.659999999999997</v>
      </c>
      <c r="E18" s="26">
        <v>68</v>
      </c>
      <c r="F18" s="4" t="s">
        <v>424</v>
      </c>
      <c r="G18" s="17">
        <v>30.19</v>
      </c>
      <c r="J18" s="26"/>
      <c r="K18"/>
      <c r="L18"/>
      <c r="M18"/>
      <c r="N18"/>
      <c r="O18" s="311"/>
      <c r="P18" s="313"/>
    </row>
    <row r="19" spans="1:16" ht="13.5" customHeight="1">
      <c r="A19" s="26">
        <v>16</v>
      </c>
      <c r="B19" s="4" t="s">
        <v>322</v>
      </c>
      <c r="C19" s="17">
        <v>39.46</v>
      </c>
      <c r="E19" s="26">
        <v>69</v>
      </c>
      <c r="F19" s="4" t="s">
        <v>438</v>
      </c>
      <c r="G19" s="17">
        <v>30.18</v>
      </c>
      <c r="J19" s="26"/>
      <c r="K19"/>
      <c r="L19"/>
      <c r="M19"/>
      <c r="N19"/>
      <c r="O19" s="311"/>
      <c r="P19" s="313"/>
    </row>
    <row r="20" spans="1:16" ht="13.5" customHeight="1">
      <c r="A20" s="26">
        <v>17</v>
      </c>
      <c r="B20" s="4" t="s">
        <v>21</v>
      </c>
      <c r="C20" s="17">
        <v>39.369999999999997</v>
      </c>
      <c r="E20" s="26">
        <v>70</v>
      </c>
      <c r="F20" s="4" t="s">
        <v>284</v>
      </c>
      <c r="G20" s="17">
        <v>28.84</v>
      </c>
      <c r="J20" s="26"/>
      <c r="K20"/>
      <c r="L20"/>
      <c r="M20"/>
      <c r="N20"/>
      <c r="O20" s="311"/>
      <c r="P20" s="272"/>
    </row>
    <row r="21" spans="1:16" ht="13.5" customHeight="1">
      <c r="A21" s="26">
        <v>18</v>
      </c>
      <c r="B21" s="4" t="s">
        <v>516</v>
      </c>
      <c r="C21" s="17">
        <v>39.35</v>
      </c>
      <c r="E21" s="26">
        <v>71</v>
      </c>
      <c r="F21" s="4" t="s">
        <v>504</v>
      </c>
      <c r="G21" s="17">
        <v>28.56</v>
      </c>
      <c r="J21" s="26"/>
      <c r="K21"/>
      <c r="L21"/>
      <c r="M21"/>
      <c r="N21"/>
      <c r="O21" s="311"/>
      <c r="P21" s="313"/>
    </row>
    <row r="22" spans="1:16" ht="13.5" customHeight="1">
      <c r="A22" s="26">
        <v>19</v>
      </c>
      <c r="B22" s="4" t="s">
        <v>416</v>
      </c>
      <c r="C22" s="17">
        <v>39.03</v>
      </c>
      <c r="E22" s="26">
        <v>72</v>
      </c>
      <c r="F22" s="4" t="s">
        <v>414</v>
      </c>
      <c r="G22" s="17">
        <v>28.08</v>
      </c>
      <c r="J22" s="26"/>
      <c r="K22"/>
      <c r="L22"/>
      <c r="M22"/>
      <c r="N22"/>
      <c r="O22" s="311"/>
      <c r="P22" s="313"/>
    </row>
    <row r="23" spans="1:16" ht="13.5" customHeight="1">
      <c r="A23" s="26">
        <v>20</v>
      </c>
      <c r="B23" s="4" t="s">
        <v>391</v>
      </c>
      <c r="C23" s="17">
        <v>38.97</v>
      </c>
      <c r="E23" s="26">
        <v>73</v>
      </c>
      <c r="F23" s="4" t="s">
        <v>412</v>
      </c>
      <c r="G23" s="17">
        <v>28</v>
      </c>
      <c r="J23" s="26"/>
      <c r="K23"/>
      <c r="L23"/>
      <c r="M23"/>
      <c r="N23"/>
      <c r="O23" s="311"/>
      <c r="P23" s="313"/>
    </row>
    <row r="24" spans="1:16" ht="13.5" customHeight="1">
      <c r="A24" s="26">
        <v>21</v>
      </c>
      <c r="B24" s="4" t="s">
        <v>317</v>
      </c>
      <c r="C24" s="17">
        <v>38.93</v>
      </c>
      <c r="E24" s="26">
        <v>74</v>
      </c>
      <c r="F24" s="4" t="s">
        <v>465</v>
      </c>
      <c r="G24" s="17">
        <v>27.99</v>
      </c>
      <c r="J24" s="26"/>
      <c r="K24"/>
      <c r="L24"/>
      <c r="M24"/>
      <c r="N24"/>
      <c r="O24" s="311"/>
      <c r="P24" s="313"/>
    </row>
    <row r="25" spans="1:16" ht="13.5" customHeight="1">
      <c r="A25" s="26">
        <v>22</v>
      </c>
      <c r="B25" s="4" t="s">
        <v>458</v>
      </c>
      <c r="C25" s="17">
        <v>38.5</v>
      </c>
      <c r="E25" s="26">
        <v>75</v>
      </c>
      <c r="F25" s="4" t="s">
        <v>432</v>
      </c>
      <c r="G25" s="17">
        <v>27.89</v>
      </c>
      <c r="J25" s="26"/>
      <c r="K25"/>
      <c r="L25"/>
      <c r="M25"/>
      <c r="N25"/>
      <c r="O25" s="311"/>
      <c r="P25" s="313"/>
    </row>
    <row r="26" spans="1:16" ht="13.5" customHeight="1">
      <c r="A26" s="26">
        <v>23</v>
      </c>
      <c r="B26" s="4" t="s">
        <v>493</v>
      </c>
      <c r="C26" s="17">
        <v>38.479999999999997</v>
      </c>
      <c r="E26" s="26">
        <v>76</v>
      </c>
      <c r="F26" s="4" t="s">
        <v>400</v>
      </c>
      <c r="G26" s="17">
        <v>27.25</v>
      </c>
      <c r="J26" s="26"/>
      <c r="K26"/>
      <c r="L26"/>
      <c r="M26"/>
      <c r="N26"/>
      <c r="O26" s="311"/>
      <c r="P26" s="313"/>
    </row>
    <row r="27" spans="1:16" ht="13.5" customHeight="1">
      <c r="A27" s="26">
        <v>24</v>
      </c>
      <c r="B27" s="4" t="s">
        <v>295</v>
      </c>
      <c r="C27" s="17">
        <v>38.44</v>
      </c>
      <c r="E27" s="26">
        <v>77</v>
      </c>
      <c r="F27" s="4" t="s">
        <v>425</v>
      </c>
      <c r="G27" s="17">
        <v>27.15</v>
      </c>
      <c r="J27" s="26"/>
      <c r="K27"/>
      <c r="L27"/>
      <c r="M27"/>
      <c r="N27"/>
      <c r="O27" s="311"/>
      <c r="P27" s="313"/>
    </row>
    <row r="28" spans="1:16" ht="13.5" customHeight="1">
      <c r="A28" s="26">
        <v>25</v>
      </c>
      <c r="B28" s="4" t="s">
        <v>453</v>
      </c>
      <c r="C28" s="17">
        <v>38.29</v>
      </c>
      <c r="E28" s="26">
        <v>78</v>
      </c>
      <c r="F28" s="4" t="s">
        <v>409</v>
      </c>
      <c r="G28" s="17">
        <v>26.9</v>
      </c>
      <c r="J28" s="26"/>
      <c r="K28"/>
      <c r="L28"/>
      <c r="M28"/>
      <c r="N28"/>
      <c r="O28" s="311"/>
      <c r="P28" s="313"/>
    </row>
    <row r="29" spans="1:16" ht="13.5" customHeight="1">
      <c r="A29" s="26">
        <v>26</v>
      </c>
      <c r="B29" s="4" t="s">
        <v>502</v>
      </c>
      <c r="C29" s="17">
        <v>38.25</v>
      </c>
      <c r="E29" s="26">
        <v>79</v>
      </c>
      <c r="F29" s="4" t="s">
        <v>426</v>
      </c>
      <c r="G29" s="17">
        <v>26.89</v>
      </c>
      <c r="J29" s="26"/>
      <c r="K29"/>
      <c r="L29"/>
      <c r="M29"/>
      <c r="N29"/>
      <c r="O29" s="311"/>
      <c r="P29" s="313"/>
    </row>
    <row r="30" spans="1:16" ht="13.5" customHeight="1">
      <c r="A30" s="26">
        <v>27</v>
      </c>
      <c r="B30" s="4" t="s">
        <v>445</v>
      </c>
      <c r="C30" s="17">
        <v>38.119999999999997</v>
      </c>
      <c r="E30" s="26">
        <v>80</v>
      </c>
      <c r="F30" s="4" t="s">
        <v>444</v>
      </c>
      <c r="G30" s="17">
        <v>26.88</v>
      </c>
      <c r="J30" s="26"/>
      <c r="K30"/>
      <c r="L30"/>
      <c r="M30"/>
      <c r="N30"/>
      <c r="O30" s="311"/>
      <c r="P30" s="313"/>
    </row>
    <row r="31" spans="1:16" ht="13.5" customHeight="1">
      <c r="A31" s="26">
        <v>28</v>
      </c>
      <c r="B31" s="4" t="s">
        <v>157</v>
      </c>
      <c r="C31" s="17">
        <v>37.61</v>
      </c>
      <c r="E31" s="26">
        <v>81</v>
      </c>
      <c r="F31" s="4" t="s">
        <v>396</v>
      </c>
      <c r="G31" s="17">
        <v>26.81</v>
      </c>
      <c r="J31" s="26"/>
      <c r="K31"/>
      <c r="L31"/>
      <c r="M31"/>
      <c r="N31"/>
      <c r="O31" s="311"/>
      <c r="P31" s="313"/>
    </row>
    <row r="32" spans="1:16" ht="13.5" customHeight="1">
      <c r="A32" s="26">
        <v>29</v>
      </c>
      <c r="B32" s="4" t="s">
        <v>437</v>
      </c>
      <c r="C32" s="17">
        <v>37.08</v>
      </c>
      <c r="E32" s="26">
        <v>82</v>
      </c>
      <c r="F32" s="4" t="s">
        <v>402</v>
      </c>
      <c r="G32" s="17">
        <v>26.36</v>
      </c>
      <c r="J32" s="26"/>
      <c r="K32"/>
      <c r="L32"/>
      <c r="M32"/>
      <c r="N32"/>
      <c r="O32" s="311"/>
      <c r="P32" s="313"/>
    </row>
    <row r="33" spans="1:16" ht="13.5" customHeight="1">
      <c r="A33" s="26">
        <v>30</v>
      </c>
      <c r="B33" s="4" t="s">
        <v>420</v>
      </c>
      <c r="C33" s="17">
        <v>36.950000000000003</v>
      </c>
      <c r="E33" s="26">
        <v>83</v>
      </c>
      <c r="F33" s="4" t="s">
        <v>423</v>
      </c>
      <c r="G33" s="17">
        <v>26.12</v>
      </c>
      <c r="J33" s="26"/>
      <c r="K33"/>
      <c r="L33"/>
      <c r="M33"/>
      <c r="N33"/>
      <c r="O33" s="311"/>
      <c r="P33" s="313"/>
    </row>
    <row r="34" spans="1:16" ht="13.5" customHeight="1">
      <c r="A34" s="26">
        <v>31</v>
      </c>
      <c r="B34" s="4" t="s">
        <v>319</v>
      </c>
      <c r="C34" s="17">
        <v>36.71</v>
      </c>
      <c r="E34" s="26">
        <v>84</v>
      </c>
      <c r="F34" s="4" t="s">
        <v>406</v>
      </c>
      <c r="G34" s="17">
        <v>25.91</v>
      </c>
      <c r="J34" s="26"/>
      <c r="K34"/>
      <c r="L34"/>
      <c r="M34"/>
      <c r="N34"/>
      <c r="O34" s="311"/>
      <c r="P34" s="313"/>
    </row>
    <row r="35" spans="1:16" ht="13.5" customHeight="1">
      <c r="A35" s="26">
        <v>32</v>
      </c>
      <c r="B35" s="4" t="s">
        <v>316</v>
      </c>
      <c r="C35" s="17">
        <v>36.700000000000003</v>
      </c>
      <c r="E35" s="26">
        <v>85</v>
      </c>
      <c r="F35" s="4" t="s">
        <v>434</v>
      </c>
      <c r="G35" s="17">
        <v>25.84</v>
      </c>
      <c r="J35" s="26"/>
      <c r="K35"/>
      <c r="L35"/>
      <c r="M35"/>
      <c r="N35"/>
      <c r="O35" s="311"/>
      <c r="P35" s="313"/>
    </row>
    <row r="36" spans="1:16" ht="13.5" customHeight="1">
      <c r="A36" s="26">
        <v>33</v>
      </c>
      <c r="B36" s="4" t="s">
        <v>170</v>
      </c>
      <c r="C36" s="17">
        <v>36.549999999999997</v>
      </c>
      <c r="E36" s="26">
        <v>86</v>
      </c>
      <c r="F36" s="4" t="s">
        <v>421</v>
      </c>
      <c r="G36" s="17">
        <v>25.23</v>
      </c>
      <c r="J36" s="26"/>
      <c r="K36"/>
      <c r="L36"/>
      <c r="M36"/>
      <c r="N36"/>
      <c r="O36" s="311"/>
      <c r="P36" s="313"/>
    </row>
    <row r="37" spans="1:16" ht="13.5" customHeight="1">
      <c r="A37" s="26">
        <v>34</v>
      </c>
      <c r="B37" s="4" t="s">
        <v>152</v>
      </c>
      <c r="C37" s="17">
        <v>36.44</v>
      </c>
      <c r="E37" s="26">
        <v>87</v>
      </c>
      <c r="F37" s="4" t="s">
        <v>318</v>
      </c>
      <c r="G37" s="17">
        <v>25.06</v>
      </c>
      <c r="J37" s="26"/>
      <c r="K37"/>
      <c r="L37"/>
      <c r="M37"/>
      <c r="N37"/>
      <c r="O37" s="311"/>
      <c r="P37" s="313"/>
    </row>
    <row r="38" spans="1:16" ht="13.5" customHeight="1">
      <c r="A38" s="26">
        <v>35</v>
      </c>
      <c r="B38" s="4" t="s">
        <v>496</v>
      </c>
      <c r="C38" s="17">
        <v>36.28</v>
      </c>
      <c r="E38" s="26">
        <v>88</v>
      </c>
      <c r="F38" s="4" t="s">
        <v>442</v>
      </c>
      <c r="G38" s="17">
        <v>24.88</v>
      </c>
      <c r="J38" s="26"/>
      <c r="K38"/>
      <c r="L38"/>
      <c r="M38"/>
      <c r="N38"/>
      <c r="O38" s="311"/>
      <c r="P38" s="313"/>
    </row>
    <row r="39" spans="1:16" ht="13.5" customHeight="1">
      <c r="A39" s="26">
        <v>36</v>
      </c>
      <c r="B39" s="4" t="s">
        <v>463</v>
      </c>
      <c r="C39" s="17">
        <v>36.19</v>
      </c>
      <c r="E39" s="26">
        <v>89</v>
      </c>
      <c r="F39" s="4" t="s">
        <v>394</v>
      </c>
      <c r="G39" s="17">
        <v>24.22</v>
      </c>
      <c r="J39" s="26"/>
      <c r="K39"/>
      <c r="L39"/>
      <c r="M39"/>
      <c r="N39"/>
      <c r="O39" s="311"/>
      <c r="P39" s="313"/>
    </row>
    <row r="40" spans="1:16" ht="13.5" customHeight="1">
      <c r="A40" s="26">
        <v>37</v>
      </c>
      <c r="B40" s="4" t="s">
        <v>514</v>
      </c>
      <c r="C40" s="17">
        <v>35.369999999999997</v>
      </c>
      <c r="E40" s="26">
        <v>90</v>
      </c>
      <c r="F40" s="4" t="s">
        <v>427</v>
      </c>
      <c r="G40" s="17">
        <v>23.98</v>
      </c>
      <c r="J40" s="26"/>
      <c r="K40"/>
      <c r="L40"/>
      <c r="M40"/>
      <c r="N40"/>
      <c r="O40" s="311"/>
      <c r="P40" s="313"/>
    </row>
    <row r="41" spans="1:16" ht="13.5" customHeight="1">
      <c r="A41" s="26">
        <v>38</v>
      </c>
      <c r="B41" s="4" t="s">
        <v>285</v>
      </c>
      <c r="C41" s="17">
        <v>35.299999999999997</v>
      </c>
      <c r="E41" s="26">
        <v>91</v>
      </c>
      <c r="F41" s="4" t="s">
        <v>430</v>
      </c>
      <c r="G41" s="17">
        <v>23.89</v>
      </c>
      <c r="J41" s="26"/>
      <c r="K41"/>
      <c r="L41"/>
      <c r="M41"/>
      <c r="N41"/>
      <c r="O41" s="311"/>
      <c r="P41" s="313"/>
    </row>
    <row r="42" spans="1:16" ht="13.5" customHeight="1">
      <c r="A42" s="26">
        <v>39</v>
      </c>
      <c r="B42" s="4" t="s">
        <v>201</v>
      </c>
      <c r="C42" s="17">
        <v>35.03</v>
      </c>
      <c r="E42" s="26">
        <v>92</v>
      </c>
      <c r="F42" s="4" t="s">
        <v>439</v>
      </c>
      <c r="G42" s="17">
        <v>23.13</v>
      </c>
      <c r="J42" s="26"/>
      <c r="K42"/>
      <c r="L42"/>
      <c r="M42"/>
      <c r="N42"/>
      <c r="O42" s="311"/>
      <c r="P42" s="313"/>
    </row>
    <row r="43" spans="1:16" ht="13.5" customHeight="1">
      <c r="A43" s="26">
        <v>40</v>
      </c>
      <c r="B43" s="171" t="s">
        <v>548</v>
      </c>
      <c r="C43" s="17">
        <v>34.92</v>
      </c>
      <c r="E43" s="26">
        <v>93</v>
      </c>
      <c r="F43" s="4" t="s">
        <v>401</v>
      </c>
      <c r="G43" s="17">
        <v>23.1</v>
      </c>
      <c r="J43" s="26"/>
      <c r="K43"/>
      <c r="L43"/>
      <c r="M43"/>
      <c r="N43"/>
      <c r="O43" s="272"/>
      <c r="P43" s="313"/>
    </row>
    <row r="44" spans="1:16" ht="13.5" customHeight="1">
      <c r="A44" s="26">
        <v>41</v>
      </c>
      <c r="B44" s="4" t="s">
        <v>311</v>
      </c>
      <c r="C44" s="17">
        <v>34.770000000000003</v>
      </c>
      <c r="E44" s="26">
        <v>94</v>
      </c>
      <c r="F44" s="4" t="s">
        <v>447</v>
      </c>
      <c r="G44" s="17">
        <v>22.93</v>
      </c>
      <c r="J44" s="26"/>
      <c r="K44"/>
      <c r="L44"/>
      <c r="M44"/>
      <c r="N44"/>
      <c r="O44" s="311"/>
      <c r="P44" s="313"/>
    </row>
    <row r="45" spans="1:16" ht="13.5" customHeight="1">
      <c r="A45" s="26">
        <v>42</v>
      </c>
      <c r="B45" s="4" t="s">
        <v>405</v>
      </c>
      <c r="C45" s="17">
        <v>34.76</v>
      </c>
      <c r="E45" s="26">
        <v>95</v>
      </c>
      <c r="F45" s="4" t="s">
        <v>392</v>
      </c>
      <c r="G45" s="17">
        <v>22.78</v>
      </c>
      <c r="J45" s="26"/>
      <c r="K45"/>
      <c r="L45"/>
      <c r="M45"/>
      <c r="N45"/>
      <c r="O45" s="311"/>
      <c r="P45" s="313"/>
    </row>
    <row r="46" spans="1:16" ht="13.5" customHeight="1">
      <c r="A46" s="26">
        <v>43</v>
      </c>
      <c r="B46" s="4" t="s">
        <v>530</v>
      </c>
      <c r="C46" s="17">
        <v>34.520000000000003</v>
      </c>
      <c r="E46" s="26">
        <v>96</v>
      </c>
      <c r="F46" s="4" t="s">
        <v>525</v>
      </c>
      <c r="G46" s="17">
        <v>21.66</v>
      </c>
      <c r="J46" s="26"/>
      <c r="K46"/>
      <c r="L46"/>
      <c r="M46"/>
      <c r="N46"/>
      <c r="O46" s="311"/>
      <c r="P46" s="313"/>
    </row>
    <row r="47" spans="1:16" ht="13.5" customHeight="1">
      <c r="A47" s="26">
        <v>44</v>
      </c>
      <c r="B47" s="4" t="s">
        <v>510</v>
      </c>
      <c r="C47" s="17">
        <v>34.39</v>
      </c>
      <c r="E47" s="26">
        <v>97</v>
      </c>
      <c r="F47" s="4" t="s">
        <v>431</v>
      </c>
      <c r="G47" s="17">
        <v>20.65</v>
      </c>
      <c r="J47" s="26"/>
      <c r="K47"/>
      <c r="L47"/>
      <c r="M47"/>
      <c r="N47"/>
      <c r="O47" s="311"/>
      <c r="P47" s="313"/>
    </row>
    <row r="48" spans="1:16" ht="13.5" customHeight="1">
      <c r="A48" s="26">
        <v>45</v>
      </c>
      <c r="B48" s="4" t="s">
        <v>320</v>
      </c>
      <c r="C48" s="17">
        <v>34.380000000000003</v>
      </c>
      <c r="D48" s="191"/>
      <c r="E48" s="26">
        <v>98</v>
      </c>
      <c r="F48" s="4" t="s">
        <v>417</v>
      </c>
      <c r="G48" s="17">
        <v>19.98</v>
      </c>
      <c r="J48" s="26"/>
      <c r="K48"/>
      <c r="L48"/>
      <c r="M48"/>
      <c r="N48"/>
      <c r="O48" s="311"/>
      <c r="P48" s="313"/>
    </row>
    <row r="49" spans="1:16" ht="13.5" customHeight="1">
      <c r="A49" s="26">
        <v>46</v>
      </c>
      <c r="B49" s="4" t="s">
        <v>301</v>
      </c>
      <c r="C49" s="17">
        <v>34.14</v>
      </c>
      <c r="D49" s="88"/>
      <c r="E49" s="172">
        <v>99</v>
      </c>
      <c r="F49" s="4" t="s">
        <v>429</v>
      </c>
      <c r="G49" s="17">
        <v>19.52</v>
      </c>
      <c r="J49" s="26"/>
      <c r="K49"/>
      <c r="L49"/>
      <c r="M49"/>
      <c r="N49"/>
      <c r="O49" s="311"/>
      <c r="P49" s="313"/>
    </row>
    <row r="50" spans="1:16" ht="13.5" customHeight="1">
      <c r="A50" s="26">
        <v>47</v>
      </c>
      <c r="B50" s="4" t="s">
        <v>484</v>
      </c>
      <c r="C50" s="17">
        <v>34.119999999999997</v>
      </c>
      <c r="D50" s="88"/>
      <c r="E50" s="172">
        <v>100</v>
      </c>
      <c r="F50" s="4" t="s">
        <v>443</v>
      </c>
      <c r="G50" s="17">
        <v>18.97</v>
      </c>
      <c r="J50" s="26"/>
      <c r="K50"/>
      <c r="L50"/>
      <c r="M50"/>
      <c r="N50"/>
      <c r="O50" s="311"/>
      <c r="P50" s="313"/>
    </row>
    <row r="51" spans="1:16" ht="13.5" customHeight="1">
      <c r="A51" s="26">
        <v>48</v>
      </c>
      <c r="B51" s="4" t="s">
        <v>433</v>
      </c>
      <c r="C51" s="17">
        <v>33.880000000000003</v>
      </c>
      <c r="E51" s="172">
        <v>101</v>
      </c>
      <c r="F51" s="4" t="s">
        <v>452</v>
      </c>
      <c r="G51" s="17"/>
      <c r="J51" s="26"/>
      <c r="K51"/>
      <c r="L51"/>
      <c r="M51"/>
      <c r="N51"/>
      <c r="O51" s="311"/>
      <c r="P51" s="313"/>
    </row>
    <row r="52" spans="1:16" ht="13.5" customHeight="1">
      <c r="A52" s="26">
        <v>49</v>
      </c>
      <c r="B52" s="4" t="s">
        <v>313</v>
      </c>
      <c r="C52" s="17">
        <v>33.85</v>
      </c>
      <c r="E52" s="172">
        <v>102</v>
      </c>
      <c r="F52" s="4" t="s">
        <v>325</v>
      </c>
      <c r="G52" s="17"/>
      <c r="J52" s="26"/>
      <c r="K52"/>
      <c r="L52"/>
      <c r="M52"/>
      <c r="N52"/>
      <c r="O52" s="311"/>
      <c r="P52" s="313"/>
    </row>
    <row r="53" spans="1:16" ht="13.5" customHeight="1">
      <c r="A53" s="26">
        <v>50</v>
      </c>
      <c r="B53" s="4" t="s">
        <v>454</v>
      </c>
      <c r="C53" s="17">
        <v>33.53</v>
      </c>
      <c r="E53" s="88"/>
      <c r="F53" s="22"/>
      <c r="G53" s="22"/>
      <c r="J53" s="26"/>
      <c r="K53"/>
      <c r="L53"/>
      <c r="M53"/>
      <c r="N53"/>
      <c r="O53" s="311"/>
      <c r="P53" s="313"/>
    </row>
    <row r="54" spans="1:16" ht="13.5" customHeight="1">
      <c r="A54" s="292">
        <v>51</v>
      </c>
      <c r="B54" s="4" t="s">
        <v>403</v>
      </c>
      <c r="C54" s="17">
        <v>33.07</v>
      </c>
      <c r="F54" s="22"/>
      <c r="G54" s="22"/>
      <c r="J54" s="26"/>
      <c r="K54"/>
      <c r="L54"/>
      <c r="M54"/>
      <c r="N54"/>
      <c r="O54" s="138"/>
      <c r="P54" s="139"/>
    </row>
    <row r="55" spans="1:16" ht="13.5" customHeight="1">
      <c r="A55" s="26">
        <v>52</v>
      </c>
      <c r="B55" s="4" t="s">
        <v>422</v>
      </c>
      <c r="C55" s="17">
        <v>33.04</v>
      </c>
      <c r="F55" s="28" t="s">
        <v>379</v>
      </c>
      <c r="G55" s="245">
        <f>MEDIAN(G4:G52,C4:C56)</f>
        <v>33.299999999999997</v>
      </c>
      <c r="J55" s="26"/>
      <c r="K55"/>
      <c r="L55"/>
      <c r="M55"/>
      <c r="N55"/>
      <c r="O55" s="26"/>
      <c r="P55" s="25"/>
    </row>
    <row r="56" spans="1:16" ht="13.5" customHeight="1">
      <c r="A56" s="172">
        <v>53</v>
      </c>
      <c r="B56" s="4" t="s">
        <v>302</v>
      </c>
      <c r="C56" s="17">
        <v>33.01</v>
      </c>
      <c r="F56" s="28" t="s">
        <v>378</v>
      </c>
      <c r="G56" s="245">
        <f>AVERAGE(G4:G52,C4:C56)</f>
        <v>33.223900000000015</v>
      </c>
      <c r="J56" s="26"/>
      <c r="K56"/>
      <c r="L56"/>
      <c r="M56"/>
      <c r="N56"/>
      <c r="O56" s="78"/>
      <c r="P56" s="314"/>
    </row>
    <row r="57" spans="1:16" ht="13.5" customHeight="1">
      <c r="F57" s="22"/>
      <c r="G57" s="22"/>
      <c r="J57" s="26"/>
      <c r="K57"/>
      <c r="L57"/>
      <c r="M57"/>
      <c r="N57"/>
      <c r="O57" s="78"/>
      <c r="P57" s="314"/>
    </row>
    <row r="58" spans="1:16" ht="13.5" customHeight="1">
      <c r="F58" s="28"/>
      <c r="J58" s="26"/>
      <c r="K58"/>
      <c r="L58"/>
      <c r="M58"/>
      <c r="N58"/>
      <c r="O58" s="78"/>
      <c r="P58" s="314"/>
    </row>
    <row r="59" spans="1:16" ht="13.5" customHeight="1">
      <c r="F59" s="22"/>
      <c r="J59" s="26"/>
      <c r="K59"/>
      <c r="L59"/>
      <c r="M59"/>
      <c r="N59"/>
    </row>
    <row r="60" spans="1:16" ht="13.5" customHeight="1">
      <c r="F60" s="22"/>
      <c r="J60" s="26"/>
      <c r="K60"/>
      <c r="L60"/>
      <c r="M60"/>
      <c r="N60"/>
    </row>
    <row r="61" spans="1:16" ht="13.5" customHeight="1">
      <c r="F61" s="22"/>
      <c r="J61" s="26"/>
      <c r="K61"/>
      <c r="L61"/>
      <c r="M61"/>
      <c r="N61"/>
    </row>
    <row r="62" spans="1:16" ht="13.5" customHeight="1">
      <c r="J62" s="26"/>
      <c r="K62"/>
      <c r="L62"/>
      <c r="M62"/>
      <c r="N62"/>
    </row>
    <row r="63" spans="1:16" ht="13.5" customHeight="1">
      <c r="J63" s="26"/>
      <c r="K63"/>
      <c r="L63"/>
      <c r="M63"/>
      <c r="N63"/>
    </row>
    <row r="64" spans="1:16" ht="13.5" customHeight="1">
      <c r="J64" s="26"/>
      <c r="K64"/>
      <c r="L64"/>
      <c r="M64"/>
      <c r="N64"/>
    </row>
    <row r="65" spans="10:14" ht="13.5" customHeight="1">
      <c r="J65" s="26"/>
      <c r="K65"/>
      <c r="L65"/>
      <c r="M65"/>
      <c r="N65"/>
    </row>
    <row r="66" spans="10:14" ht="13.5" customHeight="1">
      <c r="J66" s="26"/>
      <c r="K66"/>
      <c r="L66"/>
      <c r="M66"/>
      <c r="N66"/>
    </row>
    <row r="67" spans="10:14" ht="13.5" customHeight="1">
      <c r="J67" s="26"/>
      <c r="K67"/>
      <c r="L67"/>
      <c r="M67"/>
      <c r="N67"/>
    </row>
    <row r="68" spans="10:14" ht="12.95" customHeight="1">
      <c r="J68" s="26"/>
      <c r="K68"/>
      <c r="L68"/>
      <c r="M68"/>
      <c r="N68"/>
    </row>
    <row r="69" spans="10:14" ht="12.95" customHeight="1">
      <c r="J69" s="26"/>
      <c r="K69"/>
      <c r="L69"/>
      <c r="M69"/>
      <c r="N69"/>
    </row>
    <row r="70" spans="10:14" ht="12.95" customHeight="1">
      <c r="J70" s="26"/>
      <c r="K70"/>
      <c r="L70"/>
      <c r="M70"/>
      <c r="N70"/>
    </row>
    <row r="71" spans="10:14" ht="12.95" customHeight="1">
      <c r="J71" s="26"/>
      <c r="K71"/>
      <c r="L71"/>
      <c r="M71"/>
      <c r="N71"/>
    </row>
    <row r="72" spans="10:14" ht="12.95" customHeight="1">
      <c r="J72" s="26"/>
      <c r="K72"/>
      <c r="L72"/>
      <c r="M72"/>
      <c r="N72"/>
    </row>
    <row r="73" spans="10:14" ht="12.95" customHeight="1">
      <c r="J73" s="26"/>
      <c r="K73"/>
      <c r="L73"/>
      <c r="M73"/>
      <c r="N73"/>
    </row>
    <row r="74" spans="10:14" ht="12.95" customHeight="1">
      <c r="J74" s="26"/>
      <c r="K74"/>
      <c r="L74"/>
      <c r="M74"/>
      <c r="N74"/>
    </row>
    <row r="75" spans="10:14" ht="12.95" customHeight="1">
      <c r="J75" s="26"/>
      <c r="K75"/>
      <c r="L75"/>
      <c r="M75"/>
      <c r="N75"/>
    </row>
    <row r="76" spans="10:14" ht="12.95" customHeight="1">
      <c r="J76" s="26"/>
      <c r="K76"/>
      <c r="L76"/>
      <c r="M76"/>
      <c r="N76"/>
    </row>
    <row r="77" spans="10:14" ht="12.95" customHeight="1">
      <c r="J77" s="26"/>
      <c r="K77"/>
      <c r="L77"/>
      <c r="M77"/>
      <c r="N77"/>
    </row>
    <row r="78" spans="10:14" ht="12.95" customHeight="1">
      <c r="J78" s="26"/>
      <c r="K78"/>
      <c r="L78"/>
      <c r="M78"/>
      <c r="N78"/>
    </row>
    <row r="79" spans="10:14" ht="12.95" customHeight="1">
      <c r="J79" s="26"/>
      <c r="K79"/>
      <c r="L79"/>
      <c r="M79"/>
      <c r="N79"/>
    </row>
    <row r="80" spans="10:14" ht="12.95" customHeight="1">
      <c r="J80" s="26"/>
      <c r="K80"/>
      <c r="L80"/>
      <c r="M80"/>
      <c r="N80"/>
    </row>
    <row r="81" spans="10:14" ht="12.95" customHeight="1">
      <c r="J81" s="26"/>
      <c r="K81"/>
      <c r="L81"/>
      <c r="M81"/>
      <c r="N81"/>
    </row>
    <row r="82" spans="10:14" ht="12.95" customHeight="1">
      <c r="J82" s="26"/>
      <c r="K82"/>
      <c r="L82"/>
      <c r="M82"/>
      <c r="N82"/>
    </row>
    <row r="83" spans="10:14" ht="12.95" customHeight="1">
      <c r="J83" s="26"/>
      <c r="K83"/>
      <c r="L83"/>
      <c r="M83"/>
      <c r="N83"/>
    </row>
    <row r="84" spans="10:14" ht="12.95" customHeight="1">
      <c r="J84" s="26"/>
      <c r="K84"/>
      <c r="L84"/>
      <c r="M84"/>
      <c r="N84"/>
    </row>
    <row r="85" spans="10:14" ht="12.95" customHeight="1">
      <c r="J85" s="26"/>
      <c r="K85"/>
      <c r="L85"/>
      <c r="M85"/>
      <c r="N85"/>
    </row>
    <row r="86" spans="10:14" ht="12.95" customHeight="1">
      <c r="J86" s="26"/>
      <c r="K86"/>
      <c r="L86"/>
      <c r="M86"/>
      <c r="N86"/>
    </row>
    <row r="87" spans="10:14" ht="12.95" customHeight="1">
      <c r="J87" s="26"/>
      <c r="K87"/>
      <c r="L87"/>
      <c r="M87"/>
      <c r="N87"/>
    </row>
    <row r="88" spans="10:14" ht="12.95" customHeight="1">
      <c r="J88" s="26"/>
      <c r="K88"/>
      <c r="L88"/>
      <c r="M88"/>
      <c r="N88"/>
    </row>
    <row r="89" spans="10:14" ht="12.95" customHeight="1">
      <c r="J89" s="26"/>
      <c r="K89"/>
      <c r="L89"/>
      <c r="M89"/>
      <c r="N89"/>
    </row>
    <row r="90" spans="10:14" ht="12.95" customHeight="1">
      <c r="J90" s="26"/>
      <c r="K90"/>
      <c r="L90"/>
      <c r="M90"/>
      <c r="N90"/>
    </row>
    <row r="91" spans="10:14" ht="12.95" customHeight="1">
      <c r="J91" s="26"/>
      <c r="K91"/>
      <c r="L91"/>
      <c r="M91"/>
      <c r="N91"/>
    </row>
    <row r="92" spans="10:14" ht="12.95" customHeight="1">
      <c r="J92" s="26"/>
      <c r="K92"/>
      <c r="L92"/>
      <c r="M92"/>
      <c r="N92"/>
    </row>
    <row r="93" spans="10:14" ht="12.95" customHeight="1">
      <c r="J93" s="26"/>
      <c r="K93"/>
      <c r="L93"/>
      <c r="M93"/>
      <c r="N93"/>
    </row>
    <row r="94" spans="10:14" ht="12.95" customHeight="1">
      <c r="J94" s="26"/>
      <c r="K94"/>
      <c r="L94"/>
      <c r="M94"/>
      <c r="N94"/>
    </row>
    <row r="95" spans="10:14" ht="12.95" customHeight="1">
      <c r="J95" s="26"/>
      <c r="K95"/>
      <c r="L95"/>
      <c r="M95"/>
      <c r="N95"/>
    </row>
    <row r="96" spans="10:14" ht="12.95" customHeight="1">
      <c r="J96" s="26"/>
      <c r="K96"/>
      <c r="L96"/>
      <c r="M96"/>
      <c r="N96"/>
    </row>
    <row r="97" spans="3:14" ht="12.95" customHeight="1">
      <c r="J97" s="26"/>
      <c r="K97"/>
      <c r="L97"/>
      <c r="M97"/>
      <c r="N97"/>
    </row>
    <row r="98" spans="3:14" ht="12.95" customHeight="1">
      <c r="J98" s="26"/>
      <c r="K98"/>
      <c r="L98"/>
      <c r="M98"/>
      <c r="N98"/>
    </row>
    <row r="99" spans="3:14" ht="12.95" customHeight="1">
      <c r="J99" s="26"/>
      <c r="K99"/>
      <c r="L99"/>
      <c r="M99"/>
      <c r="N99"/>
    </row>
    <row r="100" spans="3:14" ht="12.95" customHeight="1">
      <c r="J100" s="26"/>
      <c r="K100"/>
      <c r="L100"/>
      <c r="M100"/>
      <c r="N100"/>
    </row>
    <row r="101" spans="3:14" ht="12.95" customHeight="1">
      <c r="J101" s="26"/>
      <c r="K101"/>
      <c r="L101"/>
      <c r="M101"/>
      <c r="N101"/>
    </row>
    <row r="102" spans="3:14" ht="12.95" customHeight="1">
      <c r="C102" s="235"/>
      <c r="J102" s="26"/>
      <c r="K102"/>
      <c r="L102"/>
      <c r="M102"/>
      <c r="N102"/>
    </row>
    <row r="103" spans="3:14" ht="12.95" customHeight="1">
      <c r="C103" s="235"/>
      <c r="J103" s="26"/>
      <c r="K103"/>
      <c r="L103"/>
      <c r="M103"/>
      <c r="N103"/>
    </row>
    <row r="104" spans="3:14" ht="12.95" customHeight="1">
      <c r="C104" s="235"/>
      <c r="J104" s="26"/>
      <c r="K104"/>
      <c r="L104"/>
      <c r="M104"/>
      <c r="N104"/>
    </row>
    <row r="105" spans="3:14" ht="12.95" customHeight="1">
      <c r="C105" s="235"/>
      <c r="J105" s="26"/>
      <c r="K105"/>
      <c r="L105"/>
      <c r="M105"/>
      <c r="N105"/>
    </row>
    <row r="106" spans="3:14" ht="12.95" customHeight="1">
      <c r="C106" s="235"/>
      <c r="J106" s="26"/>
      <c r="K106"/>
      <c r="L106"/>
      <c r="M106"/>
      <c r="N106"/>
    </row>
    <row r="107" spans="3:14" ht="12.95" customHeight="1">
      <c r="C107" s="235"/>
      <c r="H107" s="4"/>
      <c r="I107" s="17"/>
      <c r="J107" s="26"/>
      <c r="K107"/>
      <c r="L107"/>
      <c r="M107"/>
      <c r="N107"/>
    </row>
    <row r="108" spans="3:14" ht="12.95" customHeight="1">
      <c r="C108" s="235"/>
      <c r="H108" s="4"/>
      <c r="I108" s="17"/>
      <c r="J108" s="26"/>
      <c r="K108"/>
      <c r="L108"/>
      <c r="M108"/>
      <c r="N108"/>
    </row>
    <row r="109" spans="3:14" ht="12.95" customHeight="1">
      <c r="C109" s="235"/>
      <c r="H109" s="4"/>
      <c r="I109" s="17"/>
      <c r="J109" s="26"/>
      <c r="K109"/>
      <c r="L109"/>
      <c r="M109"/>
      <c r="N109"/>
    </row>
    <row r="110" spans="3:14" ht="12.95" customHeight="1">
      <c r="C110" s="235"/>
      <c r="I110" s="17"/>
      <c r="J110" s="26"/>
      <c r="K110"/>
      <c r="L110"/>
      <c r="M110"/>
      <c r="N110"/>
    </row>
    <row r="111" spans="3:14" ht="12.95" customHeight="1">
      <c r="C111" s="235"/>
      <c r="K111"/>
      <c r="L111"/>
      <c r="M111"/>
      <c r="N111"/>
    </row>
    <row r="112" spans="3:14" ht="12.95" customHeight="1">
      <c r="C112" s="235"/>
      <c r="K112"/>
      <c r="L112"/>
      <c r="M112"/>
      <c r="N112"/>
    </row>
    <row r="113" spans="3:14" ht="12.95" customHeight="1">
      <c r="C113" s="235"/>
      <c r="K113"/>
      <c r="L113"/>
      <c r="M113"/>
      <c r="N113"/>
    </row>
    <row r="114" spans="3:14" ht="12.95" customHeight="1">
      <c r="C114" s="235"/>
      <c r="K114"/>
      <c r="L114"/>
      <c r="M114"/>
      <c r="N114"/>
    </row>
    <row r="115" spans="3:14" ht="12.95" customHeight="1">
      <c r="C115" s="235"/>
      <c r="K115"/>
      <c r="L115"/>
      <c r="M115"/>
      <c r="N115"/>
    </row>
    <row r="116" spans="3:14" ht="12.95" customHeight="1">
      <c r="C116" s="235"/>
      <c r="K116"/>
      <c r="L116"/>
      <c r="M116"/>
      <c r="N116"/>
    </row>
    <row r="117" spans="3:14" ht="12.95" customHeight="1">
      <c r="C117" s="235"/>
      <c r="K117"/>
      <c r="L117"/>
      <c r="M117"/>
      <c r="N117"/>
    </row>
    <row r="118" spans="3:14" ht="12.95" customHeight="1">
      <c r="C118" s="235"/>
      <c r="K118"/>
      <c r="L118"/>
      <c r="M118"/>
      <c r="N118"/>
    </row>
    <row r="119" spans="3:14" ht="12.95" customHeight="1">
      <c r="C119" s="235"/>
      <c r="K119"/>
      <c r="L119"/>
      <c r="M119"/>
      <c r="N119"/>
    </row>
    <row r="120" spans="3:14" ht="12.95" customHeight="1">
      <c r="C120" s="235"/>
      <c r="K120"/>
      <c r="L120"/>
      <c r="M120"/>
      <c r="N120"/>
    </row>
    <row r="121" spans="3:14" ht="12.95" customHeight="1">
      <c r="C121" s="235"/>
      <c r="K121"/>
      <c r="L121"/>
      <c r="M121"/>
      <c r="N121"/>
    </row>
    <row r="122" spans="3:14" ht="12.95" customHeight="1">
      <c r="C122" s="235"/>
      <c r="K122"/>
      <c r="L122"/>
      <c r="M122"/>
      <c r="N122"/>
    </row>
    <row r="123" spans="3:14" ht="12.95" customHeight="1">
      <c r="C123" s="235"/>
      <c r="K123"/>
      <c r="L123"/>
      <c r="M123"/>
      <c r="N123"/>
    </row>
    <row r="124" spans="3:14" ht="12.95" customHeight="1">
      <c r="C124" s="235"/>
      <c r="K124"/>
      <c r="L124"/>
      <c r="M124"/>
      <c r="N124"/>
    </row>
    <row r="125" spans="3:14" ht="12.95" customHeight="1">
      <c r="C125" s="235"/>
      <c r="K125"/>
      <c r="L125"/>
      <c r="M125"/>
      <c r="N125"/>
    </row>
    <row r="126" spans="3:14" ht="12.95" customHeight="1">
      <c r="C126" s="235"/>
      <c r="K126"/>
      <c r="L126"/>
      <c r="M126"/>
      <c r="N126"/>
    </row>
    <row r="127" spans="3:14" ht="12.95" customHeight="1">
      <c r="C127" s="235"/>
      <c r="K127"/>
      <c r="L127"/>
      <c r="M127"/>
      <c r="N127"/>
    </row>
    <row r="128" spans="3:14" ht="12.95" customHeight="1">
      <c r="C128" s="235"/>
      <c r="K128"/>
      <c r="L128"/>
      <c r="M128"/>
      <c r="N128"/>
    </row>
    <row r="129" spans="3:14" ht="12.95" customHeight="1">
      <c r="C129" s="235"/>
      <c r="K129"/>
      <c r="L129"/>
      <c r="M129"/>
      <c r="N129"/>
    </row>
    <row r="130" spans="3:14" ht="12.95" customHeight="1">
      <c r="C130" s="235"/>
      <c r="K130"/>
      <c r="L130"/>
      <c r="M130"/>
      <c r="N130"/>
    </row>
    <row r="131" spans="3:14" ht="12.95" customHeight="1">
      <c r="C131" s="235"/>
      <c r="K131"/>
      <c r="L131"/>
      <c r="M131"/>
      <c r="N131"/>
    </row>
    <row r="132" spans="3:14" ht="12.95" customHeight="1">
      <c r="C132" s="235"/>
      <c r="K132"/>
      <c r="L132"/>
      <c r="M132"/>
      <c r="N132"/>
    </row>
    <row r="133" spans="3:14" ht="12.95" customHeight="1">
      <c r="C133" s="235"/>
      <c r="K133"/>
      <c r="L133"/>
      <c r="M133"/>
      <c r="N133"/>
    </row>
    <row r="134" spans="3:14" ht="12.95" customHeight="1">
      <c r="C134" s="235"/>
      <c r="K134"/>
      <c r="L134"/>
      <c r="M134"/>
      <c r="N134"/>
    </row>
    <row r="135" spans="3:14" ht="12.95" customHeight="1">
      <c r="C135" s="235"/>
      <c r="K135"/>
      <c r="L135"/>
      <c r="M135"/>
      <c r="N135"/>
    </row>
    <row r="136" spans="3:14" ht="12.95" customHeight="1">
      <c r="C136" s="235"/>
      <c r="K136"/>
      <c r="L136"/>
      <c r="M136"/>
      <c r="N136"/>
    </row>
    <row r="137" spans="3:14" ht="12.95" customHeight="1">
      <c r="C137" s="235"/>
      <c r="K137"/>
      <c r="L137"/>
      <c r="M137"/>
      <c r="N137"/>
    </row>
    <row r="138" spans="3:14" ht="12.95" customHeight="1">
      <c r="C138" s="235"/>
      <c r="K138"/>
      <c r="L138"/>
      <c r="M138"/>
      <c r="N138"/>
    </row>
    <row r="139" spans="3:14" ht="12.95" customHeight="1">
      <c r="C139" s="235"/>
      <c r="K139"/>
      <c r="L139"/>
      <c r="M139"/>
      <c r="N139"/>
    </row>
    <row r="140" spans="3:14" ht="12.95" customHeight="1">
      <c r="C140" s="235"/>
      <c r="K140"/>
      <c r="L140"/>
      <c r="M140"/>
      <c r="N140"/>
    </row>
    <row r="141" spans="3:14" ht="12.95" customHeight="1">
      <c r="C141" s="235"/>
      <c r="K141"/>
      <c r="L141"/>
      <c r="M141"/>
      <c r="N141"/>
    </row>
    <row r="142" spans="3:14" ht="12.95" customHeight="1">
      <c r="C142" s="235"/>
      <c r="K142"/>
      <c r="L142"/>
      <c r="M142"/>
      <c r="N142"/>
    </row>
    <row r="143" spans="3:14" ht="12.95" customHeight="1">
      <c r="C143" s="235"/>
      <c r="K143"/>
      <c r="L143"/>
      <c r="M143"/>
      <c r="N143"/>
    </row>
    <row r="144" spans="3:14" ht="12.95" customHeight="1">
      <c r="C144" s="235"/>
      <c r="K144"/>
      <c r="L144"/>
      <c r="M144"/>
      <c r="N144"/>
    </row>
    <row r="145" spans="3:14" ht="12.95" customHeight="1">
      <c r="C145" s="235"/>
      <c r="K145"/>
      <c r="L145"/>
      <c r="M145"/>
      <c r="N145"/>
    </row>
    <row r="146" spans="3:14" ht="12.95" customHeight="1">
      <c r="C146" s="235"/>
      <c r="K146"/>
      <c r="L146"/>
      <c r="M146"/>
      <c r="N146"/>
    </row>
    <row r="147" spans="3:14" ht="12.95" customHeight="1">
      <c r="C147" s="235"/>
      <c r="K147"/>
      <c r="L147"/>
      <c r="M147"/>
      <c r="N147"/>
    </row>
    <row r="148" spans="3:14" ht="12.95" customHeight="1">
      <c r="C148" s="235"/>
      <c r="K148"/>
      <c r="L148"/>
      <c r="M148"/>
      <c r="N148"/>
    </row>
    <row r="149" spans="3:14" ht="12.95" customHeight="1">
      <c r="C149" s="235"/>
      <c r="K149"/>
      <c r="L149"/>
      <c r="M149"/>
      <c r="N149"/>
    </row>
    <row r="150" spans="3:14" ht="12.95" customHeight="1">
      <c r="C150" s="235"/>
      <c r="K150"/>
      <c r="L150"/>
      <c r="M150"/>
      <c r="N150"/>
    </row>
    <row r="151" spans="3:14" ht="12.95" customHeight="1">
      <c r="C151" s="235"/>
      <c r="K151"/>
      <c r="L151"/>
      <c r="M151"/>
      <c r="N151"/>
    </row>
    <row r="152" spans="3:14" ht="12.95" customHeight="1">
      <c r="C152" s="235"/>
      <c r="K152"/>
      <c r="L152"/>
      <c r="M152"/>
      <c r="N152"/>
    </row>
    <row r="153" spans="3:14" ht="12.95" customHeight="1">
      <c r="C153" s="235"/>
      <c r="K153"/>
      <c r="L153"/>
      <c r="M153"/>
      <c r="N153"/>
    </row>
    <row r="154" spans="3:14" ht="12.95" customHeight="1">
      <c r="C154" s="235"/>
      <c r="K154"/>
      <c r="L154"/>
      <c r="M154"/>
      <c r="N154"/>
    </row>
    <row r="155" spans="3:14" ht="12.95" customHeight="1">
      <c r="C155" s="235"/>
      <c r="K155"/>
      <c r="L155"/>
      <c r="M155"/>
      <c r="N155"/>
    </row>
    <row r="156" spans="3:14" ht="12.95" customHeight="1">
      <c r="C156" s="235"/>
      <c r="K156"/>
      <c r="L156"/>
      <c r="M156"/>
      <c r="N156"/>
    </row>
    <row r="157" spans="3:14" ht="12.95" customHeight="1">
      <c r="C157" s="235"/>
      <c r="K157"/>
      <c r="L157"/>
      <c r="M157"/>
      <c r="N157"/>
    </row>
    <row r="158" spans="3:14" ht="12.95" customHeight="1">
      <c r="C158" s="235"/>
      <c r="K158"/>
      <c r="L158"/>
      <c r="M158"/>
      <c r="N158"/>
    </row>
    <row r="159" spans="3:14" ht="12.95" customHeight="1">
      <c r="C159" s="235"/>
      <c r="K159"/>
      <c r="L159"/>
      <c r="M159"/>
      <c r="N159"/>
    </row>
    <row r="160" spans="3:14" ht="12.95" customHeight="1">
      <c r="C160" s="235"/>
      <c r="K160"/>
      <c r="L160"/>
      <c r="M160"/>
      <c r="N160"/>
    </row>
    <row r="161" spans="3:14" ht="12.95" customHeight="1">
      <c r="C161" s="235"/>
      <c r="K161"/>
      <c r="L161"/>
      <c r="M161"/>
      <c r="N161"/>
    </row>
    <row r="162" spans="3:14" ht="12.95" customHeight="1">
      <c r="C162" s="235"/>
      <c r="K162"/>
      <c r="L162"/>
      <c r="M162"/>
      <c r="N162"/>
    </row>
    <row r="163" spans="3:14" ht="12.95" customHeight="1">
      <c r="C163" s="235"/>
      <c r="K163"/>
      <c r="L163"/>
      <c r="M163"/>
      <c r="N163"/>
    </row>
    <row r="164" spans="3:14" ht="12.95" customHeight="1">
      <c r="C164" s="235"/>
      <c r="K164"/>
      <c r="L164"/>
      <c r="M164"/>
      <c r="N164"/>
    </row>
    <row r="165" spans="3:14" ht="12.95" customHeight="1">
      <c r="C165" s="235"/>
      <c r="K165"/>
      <c r="L165"/>
      <c r="M165"/>
      <c r="N165"/>
    </row>
    <row r="166" spans="3:14" ht="12.95" customHeight="1">
      <c r="C166" s="235"/>
      <c r="K166"/>
      <c r="L166"/>
      <c r="M166"/>
      <c r="N166"/>
    </row>
    <row r="167" spans="3:14" ht="12.95" customHeight="1">
      <c r="C167" s="235"/>
      <c r="K167"/>
      <c r="L167"/>
      <c r="M167"/>
      <c r="N167"/>
    </row>
    <row r="168" spans="3:14" ht="12.95" customHeight="1">
      <c r="C168" s="235"/>
      <c r="K168"/>
      <c r="L168"/>
      <c r="M168"/>
      <c r="N168"/>
    </row>
    <row r="169" spans="3:14" ht="12.95" customHeight="1">
      <c r="C169" s="235"/>
      <c r="K169"/>
      <c r="L169"/>
      <c r="M169"/>
      <c r="N169"/>
    </row>
    <row r="170" spans="3:14" ht="12.95" customHeight="1">
      <c r="C170" s="235"/>
      <c r="K170"/>
      <c r="L170"/>
      <c r="M170"/>
      <c r="N170"/>
    </row>
    <row r="171" spans="3:14" ht="12.95" customHeight="1">
      <c r="C171" s="235"/>
      <c r="K171"/>
      <c r="L171"/>
      <c r="M171"/>
      <c r="N171"/>
    </row>
    <row r="172" spans="3:14" ht="12.95" customHeight="1">
      <c r="C172" s="235"/>
      <c r="K172"/>
      <c r="L172"/>
      <c r="M172"/>
      <c r="N172"/>
    </row>
    <row r="173" spans="3:14" ht="12.95" customHeight="1">
      <c r="C173" s="235"/>
      <c r="K173"/>
      <c r="L173"/>
      <c r="M173"/>
      <c r="N173"/>
    </row>
    <row r="174" spans="3:14" ht="12.95" customHeight="1">
      <c r="C174" s="235"/>
      <c r="K174"/>
      <c r="L174"/>
      <c r="M174"/>
      <c r="N174"/>
    </row>
    <row r="175" spans="3:14" ht="12.95" customHeight="1">
      <c r="C175" s="235"/>
      <c r="K175"/>
      <c r="L175"/>
      <c r="M175"/>
      <c r="N175"/>
    </row>
    <row r="176" spans="3:14" ht="12.95" customHeight="1">
      <c r="C176" s="235"/>
      <c r="K176"/>
      <c r="L176"/>
      <c r="M176"/>
      <c r="N176"/>
    </row>
    <row r="177" spans="3:14" ht="12.95" customHeight="1">
      <c r="C177" s="235"/>
      <c r="K177"/>
      <c r="L177"/>
      <c r="M177"/>
      <c r="N177"/>
    </row>
    <row r="178" spans="3:14" ht="12.95" customHeight="1">
      <c r="C178" s="235"/>
      <c r="K178"/>
      <c r="L178"/>
      <c r="M178"/>
      <c r="N178"/>
    </row>
    <row r="179" spans="3:14" ht="12.95" customHeight="1">
      <c r="C179" s="235"/>
      <c r="K179"/>
      <c r="L179"/>
      <c r="M179"/>
      <c r="N179"/>
    </row>
    <row r="180" spans="3:14" ht="12.95" customHeight="1">
      <c r="C180" s="235"/>
      <c r="K180"/>
      <c r="L180"/>
      <c r="M180"/>
      <c r="N180"/>
    </row>
    <row r="181" spans="3:14" ht="12.95" customHeight="1">
      <c r="C181" s="235"/>
      <c r="K181"/>
      <c r="L181"/>
      <c r="M181"/>
      <c r="N181"/>
    </row>
    <row r="182" spans="3:14" ht="12.95" customHeight="1">
      <c r="C182" s="235"/>
      <c r="K182"/>
      <c r="L182"/>
      <c r="M182"/>
      <c r="N182"/>
    </row>
    <row r="183" spans="3:14" ht="12.95" customHeight="1">
      <c r="C183" s="235"/>
      <c r="K183"/>
      <c r="L183"/>
      <c r="M183"/>
      <c r="N183"/>
    </row>
    <row r="184" spans="3:14" ht="12.95" customHeight="1">
      <c r="C184" s="235"/>
      <c r="K184"/>
      <c r="L184"/>
      <c r="M184"/>
      <c r="N184"/>
    </row>
    <row r="185" spans="3:14" ht="12.95" customHeight="1">
      <c r="C185" s="235"/>
      <c r="K185"/>
      <c r="L185"/>
      <c r="M185"/>
      <c r="N185"/>
    </row>
    <row r="186" spans="3:14" ht="12.95" customHeight="1">
      <c r="C186" s="235"/>
      <c r="K186"/>
      <c r="L186"/>
      <c r="M186"/>
      <c r="N186"/>
    </row>
    <row r="187" spans="3:14" ht="12.95" customHeight="1">
      <c r="C187" s="235"/>
      <c r="K187"/>
      <c r="L187"/>
      <c r="M187"/>
      <c r="N187"/>
    </row>
    <row r="188" spans="3:14" ht="12.95" customHeight="1">
      <c r="C188" s="235"/>
      <c r="K188"/>
      <c r="L188"/>
      <c r="M188"/>
      <c r="N188"/>
    </row>
    <row r="189" spans="3:14" ht="12.95" customHeight="1">
      <c r="C189" s="235"/>
      <c r="K189"/>
      <c r="L189"/>
      <c r="M189"/>
      <c r="N189"/>
    </row>
    <row r="190" spans="3:14" ht="12.95" customHeight="1">
      <c r="C190" s="235"/>
      <c r="K190"/>
      <c r="L190"/>
      <c r="M190"/>
      <c r="N190"/>
    </row>
    <row r="191" spans="3:14" ht="12.95" customHeight="1">
      <c r="C191" s="235"/>
      <c r="K191"/>
      <c r="L191"/>
      <c r="M191"/>
      <c r="N191"/>
    </row>
    <row r="192" spans="3:14" ht="12.95" customHeight="1">
      <c r="C192" s="235"/>
      <c r="K192"/>
      <c r="L192"/>
      <c r="M192"/>
      <c r="N192"/>
    </row>
    <row r="193" spans="3:14" ht="12.95" customHeight="1">
      <c r="C193" s="235"/>
      <c r="K193"/>
      <c r="L193"/>
      <c r="M193"/>
      <c r="N193"/>
    </row>
    <row r="194" spans="3:14" ht="12.95" customHeight="1">
      <c r="C194" s="235"/>
      <c r="K194"/>
      <c r="L194"/>
      <c r="M194"/>
      <c r="N194"/>
    </row>
    <row r="195" spans="3:14" ht="12.95" customHeight="1">
      <c r="C195" s="235"/>
      <c r="K195"/>
      <c r="L195"/>
      <c r="M195"/>
      <c r="N195"/>
    </row>
    <row r="196" spans="3:14" ht="12.95" customHeight="1">
      <c r="C196" s="235"/>
      <c r="K196"/>
      <c r="L196"/>
      <c r="M196"/>
      <c r="N196"/>
    </row>
    <row r="197" spans="3:14" ht="12.95" customHeight="1">
      <c r="C197" s="235"/>
      <c r="K197"/>
      <c r="L197"/>
      <c r="M197"/>
      <c r="N197"/>
    </row>
    <row r="198" spans="3:14" ht="12.95" customHeight="1">
      <c r="C198" s="235"/>
      <c r="K198"/>
      <c r="L198"/>
      <c r="M198"/>
      <c r="N198"/>
    </row>
    <row r="199" spans="3:14" ht="12.95" customHeight="1">
      <c r="C199" s="235"/>
      <c r="K199"/>
      <c r="L199"/>
      <c r="M199"/>
      <c r="N199"/>
    </row>
    <row r="200" spans="3:14" ht="12.95" customHeight="1">
      <c r="C200" s="235"/>
      <c r="K200"/>
      <c r="L200"/>
      <c r="M200"/>
      <c r="N200"/>
    </row>
    <row r="201" spans="3:14" ht="12.95" customHeight="1">
      <c r="C201" s="235"/>
      <c r="K201"/>
      <c r="L201"/>
      <c r="M201"/>
      <c r="N201"/>
    </row>
    <row r="202" spans="3:14" ht="12.95" customHeight="1">
      <c r="C202" s="235"/>
      <c r="K202"/>
      <c r="L202"/>
      <c r="M202"/>
      <c r="N202"/>
    </row>
    <row r="203" spans="3:14" ht="12.95" customHeight="1">
      <c r="C203" s="235"/>
      <c r="K203"/>
      <c r="L203"/>
      <c r="M203"/>
      <c r="N203"/>
    </row>
    <row r="204" spans="3:14" ht="12.95" customHeight="1">
      <c r="C204" s="235"/>
      <c r="K204"/>
      <c r="L204"/>
      <c r="M204"/>
      <c r="N204"/>
    </row>
    <row r="205" spans="3:14" ht="12.95" customHeight="1">
      <c r="C205" s="235"/>
      <c r="K205"/>
      <c r="L205"/>
      <c r="M205"/>
      <c r="N205"/>
    </row>
    <row r="206" spans="3:14" ht="12.95" customHeight="1">
      <c r="C206" s="235"/>
      <c r="K206"/>
      <c r="L206"/>
      <c r="M206"/>
      <c r="N206"/>
    </row>
    <row r="207" spans="3:14" ht="12.95" customHeight="1">
      <c r="C207" s="235"/>
      <c r="K207"/>
      <c r="L207"/>
      <c r="M207"/>
      <c r="N207"/>
    </row>
    <row r="208" spans="3:14" ht="12.95" customHeight="1">
      <c r="C208" s="235"/>
      <c r="K208"/>
      <c r="L208"/>
      <c r="M208"/>
      <c r="N208"/>
    </row>
    <row r="209" spans="3:14" ht="12.95" customHeight="1">
      <c r="C209" s="235"/>
      <c r="K209"/>
      <c r="L209"/>
      <c r="M209"/>
      <c r="N209"/>
    </row>
    <row r="210" spans="3:14" ht="12.95" customHeight="1">
      <c r="C210" s="235"/>
      <c r="K210"/>
      <c r="L210"/>
      <c r="M210"/>
      <c r="N210"/>
    </row>
    <row r="211" spans="3:14" ht="12.95" customHeight="1">
      <c r="C211" s="235"/>
      <c r="K211"/>
      <c r="L211"/>
      <c r="M211"/>
      <c r="N211"/>
    </row>
    <row r="212" spans="3:14" ht="12.95" customHeight="1">
      <c r="C212" s="235"/>
      <c r="K212"/>
      <c r="L212"/>
      <c r="M212"/>
      <c r="N212"/>
    </row>
    <row r="213" spans="3:14" ht="12.95" customHeight="1">
      <c r="C213" s="235"/>
      <c r="K213"/>
      <c r="L213"/>
      <c r="M213"/>
      <c r="N213"/>
    </row>
    <row r="214" spans="3:14" ht="12.95" customHeight="1">
      <c r="C214" s="235"/>
      <c r="K214"/>
      <c r="L214"/>
      <c r="M214"/>
      <c r="N214"/>
    </row>
    <row r="215" spans="3:14" ht="12.95" customHeight="1">
      <c r="C215" s="235"/>
      <c r="K215"/>
      <c r="L215"/>
      <c r="M215"/>
      <c r="N215"/>
    </row>
    <row r="216" spans="3:14" ht="12.95" customHeight="1">
      <c r="C216" s="235"/>
      <c r="K216"/>
      <c r="L216"/>
      <c r="M216"/>
      <c r="N216"/>
    </row>
    <row r="217" spans="3:14" ht="12.95" customHeight="1">
      <c r="C217" s="235"/>
      <c r="K217"/>
      <c r="L217"/>
      <c r="M217"/>
      <c r="N217"/>
    </row>
    <row r="218" spans="3:14" ht="12.95" customHeight="1">
      <c r="C218" s="235"/>
      <c r="K218"/>
      <c r="L218"/>
      <c r="M218"/>
      <c r="N218"/>
    </row>
    <row r="219" spans="3:14" ht="12.95" customHeight="1">
      <c r="C219" s="235"/>
      <c r="K219"/>
      <c r="L219"/>
      <c r="M219"/>
      <c r="N219"/>
    </row>
    <row r="220" spans="3:14" ht="12.95" customHeight="1">
      <c r="C220" s="235"/>
      <c r="K220"/>
      <c r="L220"/>
      <c r="M220"/>
      <c r="N220"/>
    </row>
    <row r="221" spans="3:14" ht="12.95" customHeight="1">
      <c r="C221" s="235"/>
      <c r="K221"/>
      <c r="L221"/>
      <c r="M221"/>
      <c r="N221"/>
    </row>
    <row r="222" spans="3:14" ht="12.95" customHeight="1">
      <c r="C222" s="235"/>
      <c r="K222"/>
      <c r="L222"/>
      <c r="M222"/>
      <c r="N222"/>
    </row>
    <row r="223" spans="3:14" ht="12.95" customHeight="1">
      <c r="C223" s="235"/>
      <c r="K223"/>
      <c r="L223"/>
      <c r="M223"/>
      <c r="N223"/>
    </row>
    <row r="224" spans="3:14" ht="12.95" customHeight="1">
      <c r="C224" s="235"/>
      <c r="K224"/>
      <c r="L224"/>
      <c r="M224"/>
      <c r="N224"/>
    </row>
    <row r="225" spans="3:14" ht="12.95" customHeight="1">
      <c r="C225" s="235"/>
      <c r="K225"/>
      <c r="L225"/>
      <c r="M225"/>
      <c r="N225"/>
    </row>
    <row r="226" spans="3:14" ht="12.95" customHeight="1">
      <c r="C226" s="235"/>
      <c r="K226"/>
      <c r="L226"/>
      <c r="M226"/>
      <c r="N226"/>
    </row>
    <row r="227" spans="3:14" ht="12.95" customHeight="1">
      <c r="C227" s="235"/>
      <c r="K227"/>
      <c r="L227"/>
      <c r="M227"/>
      <c r="N227"/>
    </row>
    <row r="228" spans="3:14" ht="12.95" customHeight="1">
      <c r="C228" s="235"/>
      <c r="K228"/>
      <c r="L228"/>
      <c r="M228"/>
      <c r="N228"/>
    </row>
    <row r="229" spans="3:14" ht="12.95" customHeight="1">
      <c r="C229" s="235"/>
      <c r="K229"/>
      <c r="L229"/>
      <c r="M229"/>
      <c r="N229"/>
    </row>
    <row r="230" spans="3:14" ht="12.95" customHeight="1">
      <c r="C230" s="235"/>
      <c r="K230"/>
      <c r="L230"/>
      <c r="M230"/>
      <c r="N230"/>
    </row>
    <row r="231" spans="3:14" ht="12.95" customHeight="1">
      <c r="C231" s="235"/>
      <c r="K231"/>
      <c r="L231"/>
      <c r="M231"/>
      <c r="N231"/>
    </row>
    <row r="232" spans="3:14" ht="12.95" customHeight="1">
      <c r="C232" s="235"/>
      <c r="K232"/>
      <c r="L232"/>
      <c r="M232"/>
      <c r="N232"/>
    </row>
    <row r="233" spans="3:14" ht="12.95" customHeight="1">
      <c r="C233" s="235"/>
      <c r="K233"/>
      <c r="L233"/>
      <c r="M233"/>
      <c r="N233"/>
    </row>
    <row r="234" spans="3:14" ht="12.95" customHeight="1">
      <c r="C234" s="235"/>
      <c r="K234"/>
      <c r="L234"/>
      <c r="M234"/>
      <c r="N234"/>
    </row>
    <row r="235" spans="3:14" ht="12.95" customHeight="1">
      <c r="C235" s="235"/>
      <c r="K235"/>
      <c r="L235"/>
      <c r="M235"/>
      <c r="N235"/>
    </row>
    <row r="236" spans="3:14" ht="12.95" customHeight="1">
      <c r="C236" s="235"/>
      <c r="K236"/>
      <c r="L236"/>
      <c r="M236"/>
      <c r="N236"/>
    </row>
    <row r="237" spans="3:14" ht="12.95" customHeight="1">
      <c r="C237" s="235"/>
      <c r="K237"/>
      <c r="L237"/>
      <c r="M237"/>
      <c r="N237"/>
    </row>
    <row r="238" spans="3:14" ht="12.95" customHeight="1">
      <c r="C238" s="235"/>
      <c r="K238"/>
      <c r="L238"/>
      <c r="M238"/>
      <c r="N238"/>
    </row>
    <row r="239" spans="3:14" ht="12.95" customHeight="1">
      <c r="C239" s="235"/>
      <c r="K239"/>
      <c r="L239"/>
      <c r="M239"/>
      <c r="N239"/>
    </row>
    <row r="240" spans="3:14" ht="12.95" customHeight="1">
      <c r="C240" s="235"/>
      <c r="K240"/>
      <c r="L240"/>
      <c r="M240"/>
      <c r="N240"/>
    </row>
    <row r="241" spans="3:14" ht="12.95" customHeight="1">
      <c r="C241" s="235"/>
      <c r="K241"/>
      <c r="L241"/>
      <c r="M241"/>
      <c r="N241"/>
    </row>
    <row r="242" spans="3:14" ht="12.95" customHeight="1">
      <c r="C242" s="235"/>
      <c r="K242"/>
      <c r="L242"/>
      <c r="M242"/>
      <c r="N242"/>
    </row>
    <row r="243" spans="3:14" ht="12.95" customHeight="1">
      <c r="C243" s="235"/>
      <c r="K243"/>
      <c r="L243"/>
      <c r="M243"/>
      <c r="N243"/>
    </row>
    <row r="244" spans="3:14" ht="12.95" customHeight="1">
      <c r="C244" s="235"/>
      <c r="K244"/>
      <c r="L244"/>
      <c r="M244"/>
      <c r="N244"/>
    </row>
    <row r="245" spans="3:14" ht="12.95" customHeight="1">
      <c r="C245" s="235"/>
      <c r="K245"/>
      <c r="L245"/>
      <c r="M245"/>
      <c r="N245"/>
    </row>
    <row r="246" spans="3:14" ht="12.95" customHeight="1">
      <c r="C246" s="235"/>
      <c r="K246"/>
      <c r="L246"/>
      <c r="M246"/>
      <c r="N246"/>
    </row>
    <row r="247" spans="3:14" ht="12.95" customHeight="1">
      <c r="C247" s="235"/>
      <c r="K247"/>
      <c r="L247"/>
      <c r="M247"/>
      <c r="N247"/>
    </row>
    <row r="248" spans="3:14" ht="12.95" customHeight="1">
      <c r="C248" s="235"/>
      <c r="K248"/>
      <c r="L248"/>
      <c r="M248"/>
      <c r="N248"/>
    </row>
    <row r="249" spans="3:14" ht="12.95" customHeight="1">
      <c r="C249" s="235"/>
      <c r="K249"/>
      <c r="L249"/>
      <c r="M249"/>
      <c r="N249"/>
    </row>
    <row r="250" spans="3:14" ht="12.95" customHeight="1">
      <c r="C250" s="235"/>
      <c r="K250"/>
      <c r="L250"/>
      <c r="M250"/>
      <c r="N250"/>
    </row>
    <row r="251" spans="3:14" ht="12.95" customHeight="1">
      <c r="C251" s="235"/>
      <c r="K251"/>
      <c r="L251"/>
      <c r="M251"/>
      <c r="N251"/>
    </row>
    <row r="252" spans="3:14" ht="12.95" customHeight="1">
      <c r="C252" s="235"/>
      <c r="K252"/>
      <c r="L252"/>
      <c r="M252"/>
      <c r="N252"/>
    </row>
    <row r="253" spans="3:14" ht="12.95" customHeight="1">
      <c r="C253" s="235"/>
      <c r="K253"/>
      <c r="L253"/>
      <c r="M253"/>
      <c r="N253"/>
    </row>
    <row r="254" spans="3:14" ht="12.95" customHeight="1">
      <c r="C254" s="235"/>
      <c r="K254"/>
      <c r="L254"/>
      <c r="M254"/>
      <c r="N254"/>
    </row>
    <row r="255" spans="3:14" ht="12.95" customHeight="1">
      <c r="C255" s="235"/>
      <c r="K255"/>
      <c r="L255"/>
      <c r="M255"/>
      <c r="N255"/>
    </row>
    <row r="256" spans="3:14" ht="12.95" customHeight="1">
      <c r="C256" s="235"/>
      <c r="K256"/>
      <c r="L256"/>
      <c r="M256"/>
      <c r="N256"/>
    </row>
    <row r="257" spans="3:14" ht="12.95" customHeight="1">
      <c r="C257" s="235"/>
      <c r="K257"/>
      <c r="L257"/>
      <c r="M257"/>
      <c r="N257"/>
    </row>
    <row r="258" spans="3:14" ht="12.95" customHeight="1">
      <c r="C258" s="235"/>
      <c r="K258"/>
      <c r="L258"/>
      <c r="M258"/>
      <c r="N258"/>
    </row>
    <row r="259" spans="3:14" ht="12.95" customHeight="1">
      <c r="C259" s="235"/>
      <c r="K259"/>
      <c r="L259"/>
      <c r="M259"/>
      <c r="N259"/>
    </row>
    <row r="260" spans="3:14" ht="12.95" customHeight="1">
      <c r="C260" s="235"/>
      <c r="K260"/>
      <c r="L260"/>
      <c r="M260"/>
      <c r="N260"/>
    </row>
    <row r="261" spans="3:14" ht="12.95" customHeight="1">
      <c r="C261" s="235"/>
      <c r="K261"/>
      <c r="L261"/>
      <c r="M261"/>
      <c r="N261"/>
    </row>
    <row r="262" spans="3:14" ht="12.95" customHeight="1">
      <c r="C262" s="235"/>
      <c r="K262"/>
      <c r="L262"/>
      <c r="M262"/>
      <c r="N262"/>
    </row>
    <row r="263" spans="3:14" ht="12.95" customHeight="1">
      <c r="C263" s="235"/>
      <c r="K263"/>
      <c r="L263"/>
      <c r="M263"/>
      <c r="N263"/>
    </row>
    <row r="264" spans="3:14" ht="12.95" customHeight="1">
      <c r="C264" s="235"/>
      <c r="K264"/>
      <c r="L264"/>
      <c r="M264"/>
      <c r="N264"/>
    </row>
    <row r="265" spans="3:14" ht="12.95" customHeight="1">
      <c r="C265" s="235"/>
      <c r="K265"/>
      <c r="L265"/>
      <c r="M265"/>
      <c r="N265"/>
    </row>
    <row r="266" spans="3:14" ht="12.95" customHeight="1">
      <c r="C266" s="235"/>
    </row>
    <row r="267" spans="3:14" ht="12.95" customHeight="1">
      <c r="C267" s="235"/>
    </row>
    <row r="268" spans="3:14" ht="12.95" customHeight="1">
      <c r="C268" s="235"/>
    </row>
    <row r="269" spans="3:14" ht="12.95" customHeight="1">
      <c r="C269" s="235"/>
    </row>
    <row r="270" spans="3:14" ht="12.95" customHeight="1">
      <c r="C270" s="235"/>
    </row>
    <row r="271" spans="3:14" ht="12.95" customHeight="1">
      <c r="C271" s="235"/>
    </row>
    <row r="272" spans="3:14" ht="12.95" customHeight="1">
      <c r="C272" s="235"/>
    </row>
    <row r="273" spans="3:3" ht="12.95" customHeight="1">
      <c r="C273" s="235"/>
    </row>
    <row r="274" spans="3:3" ht="12.95" customHeight="1">
      <c r="C274" s="235"/>
    </row>
    <row r="275" spans="3:3" ht="12.95" customHeight="1">
      <c r="C275" s="235"/>
    </row>
    <row r="276" spans="3:3" ht="12.95" customHeight="1">
      <c r="C276" s="235"/>
    </row>
    <row r="277" spans="3:3" ht="12.95" customHeight="1">
      <c r="C277" s="235"/>
    </row>
    <row r="278" spans="3:3" ht="12.95" customHeight="1">
      <c r="C278" s="235"/>
    </row>
    <row r="279" spans="3:3" ht="12.95" customHeight="1">
      <c r="C279" s="235"/>
    </row>
    <row r="280" spans="3:3" ht="12.95" customHeight="1">
      <c r="C280" s="235"/>
    </row>
    <row r="281" spans="3:3" ht="12.95" customHeight="1">
      <c r="C281" s="235"/>
    </row>
    <row r="282" spans="3:3" ht="12.95" customHeight="1">
      <c r="C282" s="235"/>
    </row>
    <row r="283" spans="3:3" ht="12.95" customHeight="1">
      <c r="C283" s="235"/>
    </row>
    <row r="284" spans="3:3" ht="12.95" customHeight="1">
      <c r="C284" s="235"/>
    </row>
    <row r="285" spans="3:3" ht="12.95" customHeight="1">
      <c r="C285" s="235"/>
    </row>
    <row r="286" spans="3:3" ht="12.95" customHeight="1">
      <c r="C286" s="235"/>
    </row>
    <row r="287" spans="3:3" ht="12.95" customHeight="1">
      <c r="C287" s="235"/>
    </row>
    <row r="288" spans="3:3" ht="12.95" customHeight="1">
      <c r="C288" s="235"/>
    </row>
    <row r="289" spans="3:3" ht="12.95" customHeight="1">
      <c r="C289" s="235"/>
    </row>
    <row r="290" spans="3:3" ht="12.95" customHeight="1">
      <c r="C290" s="235"/>
    </row>
    <row r="291" spans="3:3" ht="12.95" customHeight="1">
      <c r="C291" s="235"/>
    </row>
    <row r="292" spans="3:3" ht="12.95" customHeight="1">
      <c r="C292" s="235"/>
    </row>
    <row r="293" spans="3:3" ht="12.95" customHeight="1">
      <c r="C293" s="235"/>
    </row>
    <row r="294" spans="3:3" ht="12.95" customHeight="1">
      <c r="C294" s="235"/>
    </row>
    <row r="295" spans="3:3" ht="12.95" customHeight="1">
      <c r="C295" s="235"/>
    </row>
    <row r="296" spans="3:3" ht="12.95" customHeight="1">
      <c r="C296" s="235"/>
    </row>
    <row r="297" spans="3:3" ht="12.95" customHeight="1">
      <c r="C297" s="235"/>
    </row>
    <row r="298" spans="3:3" ht="12.95" customHeight="1">
      <c r="C298" s="235"/>
    </row>
    <row r="299" spans="3:3" ht="12.95" customHeight="1">
      <c r="C299" s="235"/>
    </row>
    <row r="300" spans="3:3" ht="12.95" customHeight="1">
      <c r="C300" s="235"/>
    </row>
    <row r="301" spans="3:3" ht="12.95" customHeight="1">
      <c r="C301" s="235"/>
    </row>
    <row r="302" spans="3:3" ht="12.95" customHeight="1">
      <c r="C302" s="235"/>
    </row>
    <row r="303" spans="3:3" ht="12.95" customHeight="1">
      <c r="C303" s="235"/>
    </row>
    <row r="304" spans="3:3" ht="12.95" customHeight="1">
      <c r="C304" s="235"/>
    </row>
    <row r="305" spans="3:3" ht="12.95" customHeight="1">
      <c r="C305" s="235"/>
    </row>
    <row r="306" spans="3:3" ht="12.95" customHeight="1">
      <c r="C306" s="235"/>
    </row>
    <row r="307" spans="3:3" ht="12.95" customHeight="1">
      <c r="C307" s="235"/>
    </row>
    <row r="308" spans="3:3" ht="12.95" customHeight="1">
      <c r="C308" s="235"/>
    </row>
    <row r="309" spans="3:3" ht="12.95" customHeight="1">
      <c r="C309" s="235"/>
    </row>
    <row r="310" spans="3:3" ht="12.95" customHeight="1">
      <c r="C310" s="235"/>
    </row>
    <row r="311" spans="3:3" ht="12.95" customHeight="1">
      <c r="C311" s="235"/>
    </row>
    <row r="312" spans="3:3" ht="12.95" customHeight="1">
      <c r="C312" s="235"/>
    </row>
    <row r="313" spans="3:3" ht="12.95" customHeight="1">
      <c r="C313" s="235"/>
    </row>
    <row r="314" spans="3:3" ht="12.95" customHeight="1">
      <c r="C314" s="235"/>
    </row>
    <row r="315" spans="3:3" ht="12.95" customHeight="1">
      <c r="C315" s="235"/>
    </row>
    <row r="316" spans="3:3" ht="12.95" customHeight="1">
      <c r="C316" s="235"/>
    </row>
    <row r="317" spans="3:3" ht="12.95" customHeight="1">
      <c r="C317" s="235"/>
    </row>
    <row r="318" spans="3:3" ht="12.95" customHeight="1">
      <c r="C318" s="235"/>
    </row>
    <row r="319" spans="3:3" ht="12.95" customHeight="1">
      <c r="C319" s="235"/>
    </row>
    <row r="320" spans="3:3" ht="12.95" customHeight="1">
      <c r="C320" s="235"/>
    </row>
    <row r="321" spans="3:3" ht="12.95" customHeight="1">
      <c r="C321" s="235"/>
    </row>
    <row r="322" spans="3:3" ht="12.95" customHeight="1">
      <c r="C322" s="235"/>
    </row>
    <row r="323" spans="3:3" ht="12.95" customHeight="1">
      <c r="C323" s="235"/>
    </row>
    <row r="324" spans="3:3" ht="12.95" customHeight="1">
      <c r="C324" s="235"/>
    </row>
    <row r="325" spans="3:3" ht="12.95" customHeight="1">
      <c r="C325" s="235"/>
    </row>
    <row r="326" spans="3:3" ht="12.95" customHeight="1">
      <c r="C326" s="235"/>
    </row>
    <row r="327" spans="3:3" ht="12.95" customHeight="1">
      <c r="C327" s="235"/>
    </row>
    <row r="328" spans="3:3" ht="12.95" customHeight="1">
      <c r="C328" s="235"/>
    </row>
    <row r="329" spans="3:3" ht="12.95" customHeight="1">
      <c r="C329" s="235"/>
    </row>
    <row r="330" spans="3:3" ht="12.95" customHeight="1">
      <c r="C330" s="235"/>
    </row>
    <row r="331" spans="3:3" ht="12.95" customHeight="1">
      <c r="C331" s="235"/>
    </row>
    <row r="332" spans="3:3" ht="12.95" customHeight="1">
      <c r="C332" s="235"/>
    </row>
    <row r="333" spans="3:3" ht="12.95" customHeight="1">
      <c r="C333" s="235"/>
    </row>
    <row r="334" spans="3:3" ht="12.95" customHeight="1">
      <c r="C334" s="235"/>
    </row>
    <row r="335" spans="3:3" ht="12.95" customHeight="1">
      <c r="C335" s="235"/>
    </row>
    <row r="336" spans="3:3" ht="12.95" customHeight="1">
      <c r="C336" s="235"/>
    </row>
    <row r="337" spans="3:3" ht="12.95" customHeight="1">
      <c r="C337" s="235"/>
    </row>
    <row r="338" spans="3:3" ht="12.95" customHeight="1">
      <c r="C338" s="235"/>
    </row>
    <row r="339" spans="3:3" ht="12.95" customHeight="1">
      <c r="C339" s="235"/>
    </row>
    <row r="340" spans="3:3" ht="12.95" customHeight="1">
      <c r="C340" s="235"/>
    </row>
    <row r="341" spans="3:3" ht="12.95" customHeight="1">
      <c r="C341" s="235"/>
    </row>
    <row r="342" spans="3:3" ht="12.95" customHeight="1">
      <c r="C342" s="235"/>
    </row>
    <row r="343" spans="3:3" ht="12.95" customHeight="1">
      <c r="C343" s="235"/>
    </row>
    <row r="344" spans="3:3" ht="12.95" customHeight="1">
      <c r="C344" s="235"/>
    </row>
    <row r="345" spans="3:3" ht="12.95" customHeight="1">
      <c r="C345" s="235"/>
    </row>
    <row r="346" spans="3:3" ht="12.95" customHeight="1">
      <c r="C346" s="235"/>
    </row>
    <row r="347" spans="3:3" ht="12.95" customHeight="1">
      <c r="C347" s="235"/>
    </row>
    <row r="348" spans="3:3" ht="12.95" customHeight="1">
      <c r="C348" s="235"/>
    </row>
    <row r="349" spans="3:3" ht="12.95" customHeight="1">
      <c r="C349" s="235"/>
    </row>
    <row r="350" spans="3:3" ht="12.95" customHeight="1">
      <c r="C350" s="235"/>
    </row>
    <row r="351" spans="3:3" ht="12.95" customHeight="1">
      <c r="C351" s="235"/>
    </row>
    <row r="352" spans="3:3" ht="12.95" customHeight="1">
      <c r="C352" s="235"/>
    </row>
    <row r="353" spans="3:3" ht="12.95" customHeight="1">
      <c r="C353" s="235"/>
    </row>
    <row r="354" spans="3:3" ht="12.95" customHeight="1">
      <c r="C354" s="235"/>
    </row>
    <row r="355" spans="3:3" ht="12.95" customHeight="1">
      <c r="C355" s="235"/>
    </row>
    <row r="356" spans="3:3" ht="12.95" customHeight="1">
      <c r="C356" s="235"/>
    </row>
    <row r="357" spans="3:3" ht="12.95" customHeight="1">
      <c r="C357" s="235"/>
    </row>
    <row r="358" spans="3:3" ht="12.95" customHeight="1">
      <c r="C358" s="235"/>
    </row>
    <row r="359" spans="3:3" ht="12.95" customHeight="1">
      <c r="C359" s="235"/>
    </row>
    <row r="360" spans="3:3" ht="12.95" customHeight="1">
      <c r="C360" s="235"/>
    </row>
    <row r="361" spans="3:3" ht="12.95" customHeight="1">
      <c r="C361" s="235"/>
    </row>
    <row r="362" spans="3:3" ht="12.95" customHeight="1">
      <c r="C362" s="235"/>
    </row>
    <row r="363" spans="3:3" ht="12.95" customHeight="1">
      <c r="C363" s="235"/>
    </row>
    <row r="364" spans="3:3" ht="12.95" customHeight="1">
      <c r="C364" s="235"/>
    </row>
    <row r="365" spans="3:3" ht="12.95" customHeight="1">
      <c r="C365" s="235"/>
    </row>
    <row r="366" spans="3:3" ht="12.95" customHeight="1">
      <c r="C366" s="235"/>
    </row>
    <row r="367" spans="3:3" ht="12.95" customHeight="1">
      <c r="C367" s="235"/>
    </row>
    <row r="368" spans="3:3" ht="12.95" customHeight="1">
      <c r="C368" s="235"/>
    </row>
    <row r="369" spans="3:3" ht="12.95" customHeight="1">
      <c r="C369" s="235"/>
    </row>
    <row r="370" spans="3:3" ht="12.95" customHeight="1">
      <c r="C370" s="235"/>
    </row>
    <row r="371" spans="3:3" ht="12.95" customHeight="1">
      <c r="C371" s="235"/>
    </row>
    <row r="372" spans="3:3" ht="12.95" customHeight="1">
      <c r="C372" s="235"/>
    </row>
    <row r="373" spans="3:3" ht="12.95" customHeight="1">
      <c r="C373" s="235"/>
    </row>
    <row r="374" spans="3:3" ht="12.95" customHeight="1">
      <c r="C374" s="235"/>
    </row>
    <row r="375" spans="3:3" ht="12.95" customHeight="1">
      <c r="C375" s="235"/>
    </row>
    <row r="376" spans="3:3" ht="12.95" customHeight="1">
      <c r="C376" s="235"/>
    </row>
    <row r="377" spans="3:3" ht="12.95" customHeight="1">
      <c r="C377" s="235"/>
    </row>
    <row r="378" spans="3:3" ht="12.95" customHeight="1">
      <c r="C378" s="235"/>
    </row>
    <row r="379" spans="3:3" ht="12.95" customHeight="1">
      <c r="C379" s="235"/>
    </row>
    <row r="380" spans="3:3" ht="12.95" customHeight="1">
      <c r="C380" s="235"/>
    </row>
    <row r="381" spans="3:3" ht="12.95" customHeight="1">
      <c r="C381" s="235"/>
    </row>
    <row r="382" spans="3:3" ht="12.95" customHeight="1">
      <c r="C382" s="235"/>
    </row>
    <row r="383" spans="3:3" ht="12.95" customHeight="1">
      <c r="C383" s="235"/>
    </row>
    <row r="384" spans="3:3" ht="12.95" customHeight="1">
      <c r="C384" s="235"/>
    </row>
    <row r="385" spans="3:3" ht="12.95" customHeight="1">
      <c r="C385" s="235"/>
    </row>
    <row r="386" spans="3:3" ht="12.95" customHeight="1">
      <c r="C386" s="235"/>
    </row>
    <row r="387" spans="3:3" ht="12.95" customHeight="1">
      <c r="C387" s="235"/>
    </row>
    <row r="388" spans="3:3" ht="12.95" customHeight="1">
      <c r="C388" s="235"/>
    </row>
    <row r="389" spans="3:3" ht="12.95" customHeight="1">
      <c r="C389" s="235"/>
    </row>
    <row r="390" spans="3:3" ht="12.95" customHeight="1">
      <c r="C390" s="235"/>
    </row>
    <row r="391" spans="3:3" ht="12.95" customHeight="1">
      <c r="C391" s="235"/>
    </row>
    <row r="392" spans="3:3" ht="12.95" customHeight="1">
      <c r="C392" s="235"/>
    </row>
    <row r="393" spans="3:3" ht="12.95" customHeight="1">
      <c r="C393" s="235"/>
    </row>
    <row r="394" spans="3:3" ht="12.95" customHeight="1">
      <c r="C394" s="235"/>
    </row>
    <row r="395" spans="3:3" ht="12.95" customHeight="1">
      <c r="C395" s="235"/>
    </row>
    <row r="396" spans="3:3" ht="12.95" customHeight="1">
      <c r="C396" s="235"/>
    </row>
    <row r="397" spans="3:3" ht="12.95" customHeight="1">
      <c r="C397" s="235"/>
    </row>
    <row r="398" spans="3:3" ht="12.95" customHeight="1">
      <c r="C398" s="235"/>
    </row>
    <row r="399" spans="3:3" ht="12.95" customHeight="1">
      <c r="C399" s="235"/>
    </row>
    <row r="400" spans="3:3" ht="12.95" customHeight="1">
      <c r="C400" s="235"/>
    </row>
    <row r="401" spans="3:3" ht="12.95" customHeight="1">
      <c r="C401" s="235"/>
    </row>
    <row r="402" spans="3:3" ht="12.95" customHeight="1">
      <c r="C402" s="235"/>
    </row>
    <row r="403" spans="3:3" ht="12.95" customHeight="1">
      <c r="C403" s="235"/>
    </row>
    <row r="404" spans="3:3" ht="12.95" customHeight="1">
      <c r="C404" s="235"/>
    </row>
    <row r="405" spans="3:3" ht="12.95" customHeight="1">
      <c r="C405" s="235"/>
    </row>
    <row r="406" spans="3:3" ht="12.95" customHeight="1">
      <c r="C406" s="235"/>
    </row>
    <row r="407" spans="3:3" ht="12.95" customHeight="1">
      <c r="C407" s="235"/>
    </row>
    <row r="408" spans="3:3" ht="12.95" customHeight="1">
      <c r="C408" s="235"/>
    </row>
    <row r="409" spans="3:3" ht="12.95" customHeight="1">
      <c r="C409" s="235"/>
    </row>
    <row r="410" spans="3:3" ht="12.95" customHeight="1">
      <c r="C410" s="235"/>
    </row>
    <row r="411" spans="3:3" ht="12.95" customHeight="1">
      <c r="C411" s="235"/>
    </row>
    <row r="412" spans="3:3" ht="12.95" customHeight="1">
      <c r="C412" s="235"/>
    </row>
    <row r="413" spans="3:3" ht="12.95" customHeight="1">
      <c r="C413" s="235"/>
    </row>
    <row r="414" spans="3:3" ht="12.95" customHeight="1">
      <c r="C414" s="235"/>
    </row>
    <row r="415" spans="3:3" ht="12.95" customHeight="1">
      <c r="C415" s="235"/>
    </row>
    <row r="416" spans="3:3" ht="12.95" customHeight="1">
      <c r="C416" s="235"/>
    </row>
    <row r="417" spans="3:3" ht="12.95" customHeight="1">
      <c r="C417" s="235"/>
    </row>
    <row r="418" spans="3:3" ht="12.95" customHeight="1">
      <c r="C418" s="235"/>
    </row>
    <row r="419" spans="3:3" ht="12.95" customHeight="1">
      <c r="C419" s="235"/>
    </row>
    <row r="420" spans="3:3" ht="12.95" customHeight="1">
      <c r="C420" s="235"/>
    </row>
    <row r="421" spans="3:3" ht="12.95" customHeight="1">
      <c r="C421" s="235"/>
    </row>
    <row r="422" spans="3:3" ht="12.95" customHeight="1">
      <c r="C422" s="235"/>
    </row>
    <row r="423" spans="3:3" ht="12.95" customHeight="1">
      <c r="C423" s="235"/>
    </row>
    <row r="424" spans="3:3" ht="12.95" customHeight="1">
      <c r="C424" s="235"/>
    </row>
    <row r="425" spans="3:3" ht="12.95" customHeight="1">
      <c r="C425" s="235"/>
    </row>
    <row r="426" spans="3:3" ht="12.95" customHeight="1">
      <c r="C426" s="235"/>
    </row>
    <row r="427" spans="3:3" ht="12.95" customHeight="1">
      <c r="C427" s="235"/>
    </row>
    <row r="428" spans="3:3" ht="12.95" customHeight="1">
      <c r="C428" s="235"/>
    </row>
    <row r="429" spans="3:3" ht="12.95" customHeight="1">
      <c r="C429" s="235"/>
    </row>
    <row r="430" spans="3:3" ht="12.95" customHeight="1">
      <c r="C430" s="235"/>
    </row>
    <row r="431" spans="3:3" ht="12.95" customHeight="1">
      <c r="C431" s="235"/>
    </row>
    <row r="432" spans="3:3" ht="12.95" customHeight="1">
      <c r="C432" s="235"/>
    </row>
    <row r="433" spans="3:3" ht="12.95" customHeight="1">
      <c r="C433" s="235"/>
    </row>
    <row r="434" spans="3:3" ht="12.95" customHeight="1">
      <c r="C434" s="235"/>
    </row>
    <row r="435" spans="3:3" ht="12.95" customHeight="1">
      <c r="C435" s="235"/>
    </row>
    <row r="436" spans="3:3" ht="12.95" customHeight="1">
      <c r="C436" s="235"/>
    </row>
    <row r="437" spans="3:3" ht="12.95" customHeight="1">
      <c r="C437" s="235"/>
    </row>
    <row r="438" spans="3:3" ht="12.95" customHeight="1">
      <c r="C438" s="235"/>
    </row>
    <row r="439" spans="3:3" ht="12.95" customHeight="1">
      <c r="C439" s="235"/>
    </row>
    <row r="440" spans="3:3" ht="12.95" customHeight="1">
      <c r="C440" s="235"/>
    </row>
    <row r="441" spans="3:3" ht="12.95" customHeight="1">
      <c r="C441" s="235"/>
    </row>
    <row r="442" spans="3:3" ht="12.95" customHeight="1">
      <c r="C442" s="235"/>
    </row>
    <row r="443" spans="3:3" ht="12.95" customHeight="1">
      <c r="C443" s="235"/>
    </row>
    <row r="444" spans="3:3" ht="12.95" customHeight="1">
      <c r="C444" s="235"/>
    </row>
    <row r="445" spans="3:3" ht="12.95" customHeight="1">
      <c r="C445" s="235"/>
    </row>
    <row r="446" spans="3:3" ht="12.95" customHeight="1">
      <c r="C446" s="235"/>
    </row>
    <row r="447" spans="3:3" ht="12.95" customHeight="1">
      <c r="C447" s="235"/>
    </row>
    <row r="448" spans="3:3" ht="12.95" customHeight="1">
      <c r="C448" s="235"/>
    </row>
    <row r="449" spans="3:3" ht="12.95" customHeight="1">
      <c r="C449" s="235"/>
    </row>
    <row r="450" spans="3:3" ht="12.95" customHeight="1">
      <c r="C450" s="235"/>
    </row>
    <row r="451" spans="3:3" ht="12.95" customHeight="1">
      <c r="C451" s="235"/>
    </row>
    <row r="452" spans="3:3" ht="12.95" customHeight="1">
      <c r="C452" s="235"/>
    </row>
    <row r="453" spans="3:3" ht="12.95" customHeight="1">
      <c r="C453" s="235"/>
    </row>
    <row r="454" spans="3:3" ht="12.95" customHeight="1">
      <c r="C454" s="235"/>
    </row>
    <row r="455" spans="3:3" ht="12.95" customHeight="1">
      <c r="C455" s="235"/>
    </row>
    <row r="456" spans="3:3" ht="12.95" customHeight="1">
      <c r="C456" s="235"/>
    </row>
    <row r="457" spans="3:3" ht="12.95" customHeight="1">
      <c r="C457" s="235"/>
    </row>
    <row r="458" spans="3:3" ht="12.95" customHeight="1">
      <c r="C458" s="235"/>
    </row>
    <row r="459" spans="3:3" ht="12.95" customHeight="1">
      <c r="C459" s="235"/>
    </row>
    <row r="460" spans="3:3" ht="12.95" customHeight="1">
      <c r="C460" s="235"/>
    </row>
    <row r="461" spans="3:3" ht="12.95" customHeight="1">
      <c r="C461" s="235"/>
    </row>
    <row r="462" spans="3:3" ht="12.95" customHeight="1">
      <c r="C462" s="235"/>
    </row>
    <row r="463" spans="3:3" ht="12.95" customHeight="1">
      <c r="C463" s="235"/>
    </row>
    <row r="464" spans="3:3" ht="12.95" customHeight="1">
      <c r="C464" s="235"/>
    </row>
    <row r="465" spans="3:3" ht="12.95" customHeight="1">
      <c r="C465" s="235"/>
    </row>
    <row r="466" spans="3:3" ht="12.95" customHeight="1">
      <c r="C466" s="235"/>
    </row>
    <row r="467" spans="3:3" ht="12.95" customHeight="1">
      <c r="C467" s="235"/>
    </row>
    <row r="468" spans="3:3" ht="12.95" customHeight="1">
      <c r="C468" s="235"/>
    </row>
    <row r="469" spans="3:3" ht="12.95" customHeight="1">
      <c r="C469" s="235"/>
    </row>
    <row r="470" spans="3:3" ht="12.95" customHeight="1">
      <c r="C470" s="235"/>
    </row>
    <row r="471" spans="3:3" ht="12.95" customHeight="1">
      <c r="C471" s="235"/>
    </row>
    <row r="472" spans="3:3" ht="12.95" customHeight="1">
      <c r="C472" s="235"/>
    </row>
    <row r="473" spans="3:3" ht="12.95" customHeight="1">
      <c r="C473" s="235"/>
    </row>
    <row r="474" spans="3:3" ht="12.95" customHeight="1">
      <c r="C474" s="235"/>
    </row>
    <row r="475" spans="3:3" ht="12.95" customHeight="1">
      <c r="C475" s="235"/>
    </row>
    <row r="476" spans="3:3" ht="12.95" customHeight="1">
      <c r="C476" s="235"/>
    </row>
    <row r="477" spans="3:3" ht="12.95" customHeight="1">
      <c r="C477" s="235"/>
    </row>
    <row r="478" spans="3:3" ht="12.95" customHeight="1">
      <c r="C478" s="235"/>
    </row>
    <row r="479" spans="3:3" ht="12.95" customHeight="1">
      <c r="C479" s="235"/>
    </row>
    <row r="480" spans="3:3" ht="12.95" customHeight="1">
      <c r="C480" s="235"/>
    </row>
    <row r="481" spans="3:3" ht="12.95" customHeight="1">
      <c r="C481" s="235"/>
    </row>
    <row r="482" spans="3:3" ht="12.95" customHeight="1">
      <c r="C482" s="235"/>
    </row>
    <row r="483" spans="3:3" ht="12.95" customHeight="1">
      <c r="C483" s="235"/>
    </row>
    <row r="484" spans="3:3" ht="12.95" customHeight="1">
      <c r="C484" s="235"/>
    </row>
    <row r="485" spans="3:3" ht="12.95" customHeight="1">
      <c r="C485" s="235"/>
    </row>
    <row r="486" spans="3:3" ht="12.95" customHeight="1">
      <c r="C486" s="235"/>
    </row>
    <row r="487" spans="3:3" ht="12.95" customHeight="1">
      <c r="C487" s="235"/>
    </row>
    <row r="488" spans="3:3" ht="12.95" customHeight="1">
      <c r="C488" s="235"/>
    </row>
    <row r="489" spans="3:3" ht="12.95" customHeight="1">
      <c r="C489" s="235"/>
    </row>
    <row r="490" spans="3:3" ht="12.95" customHeight="1">
      <c r="C490" s="235"/>
    </row>
    <row r="491" spans="3:3" ht="12.95" customHeight="1">
      <c r="C491" s="235"/>
    </row>
    <row r="492" spans="3:3" ht="12.95" customHeight="1">
      <c r="C492" s="235"/>
    </row>
    <row r="493" spans="3:3" ht="12.95" customHeight="1">
      <c r="C493" s="235"/>
    </row>
    <row r="494" spans="3:3" ht="12.95" customHeight="1">
      <c r="C494" s="235"/>
    </row>
    <row r="495" spans="3:3" ht="12.95" customHeight="1">
      <c r="C495" s="235"/>
    </row>
    <row r="496" spans="3:3" ht="12.95" customHeight="1">
      <c r="C496" s="235"/>
    </row>
    <row r="497" spans="3:3" ht="12.95" customHeight="1">
      <c r="C497" s="235"/>
    </row>
    <row r="498" spans="3:3" ht="12.95" customHeight="1">
      <c r="C498" s="235"/>
    </row>
    <row r="499" spans="3:3" ht="12.95" customHeight="1">
      <c r="C499" s="235"/>
    </row>
    <row r="500" spans="3:3" ht="12.95" customHeight="1">
      <c r="C500" s="235"/>
    </row>
  </sheetData>
  <sortState ref="H5:I111">
    <sortCondition descending="1" ref="I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1546"/>
  <sheetViews>
    <sheetView zoomScaleNormal="100" workbookViewId="0">
      <pane ySplit="3" topLeftCell="A4" activePane="bottomLeft" state="frozen"/>
      <selection activeCell="E6" sqref="E6"/>
      <selection pane="bottomLeft" activeCell="F45" sqref="F45"/>
    </sheetView>
  </sheetViews>
  <sheetFormatPr defaultRowHeight="12.95" customHeight="1"/>
  <cols>
    <col min="1" max="1" width="4.85546875" style="26" customWidth="1"/>
    <col min="2" max="2" width="18.85546875" style="22" customWidth="1"/>
    <col min="3" max="3" width="7.5703125" style="242" customWidth="1"/>
    <col min="4" max="4" width="9.42578125" style="242" customWidth="1"/>
    <col min="5" max="5" width="10.5703125" style="26" customWidth="1"/>
    <col min="6" max="6" width="21.42578125" style="22" customWidth="1"/>
    <col min="7" max="7" width="7.28515625" style="238" customWidth="1"/>
    <col min="8" max="8" width="8.7109375" style="212" customWidth="1"/>
    <col min="9" max="9" width="19.28515625" style="22" bestFit="1" customWidth="1"/>
    <col min="10" max="10" width="15.42578125" style="22" bestFit="1" customWidth="1"/>
    <col min="11" max="11" width="15.42578125" style="22" customWidth="1"/>
    <col min="12" max="12" width="13.42578125" style="22" customWidth="1"/>
    <col min="13" max="13" width="18.140625" style="22" customWidth="1"/>
    <col min="14" max="14" width="9.42578125" style="22" customWidth="1"/>
    <col min="15" max="16384" width="9.140625" style="22"/>
  </cols>
  <sheetData>
    <row r="1" spans="1:13" ht="14.25" customHeight="1">
      <c r="B1" s="40" t="s">
        <v>608</v>
      </c>
      <c r="K1" s="40"/>
      <c r="M1" s="40"/>
    </row>
    <row r="2" spans="1:13" ht="13.5" customHeight="1">
      <c r="B2" s="78" t="s">
        <v>95</v>
      </c>
      <c r="C2" s="238"/>
      <c r="D2" s="238"/>
      <c r="K2" s="52"/>
      <c r="M2" s="52"/>
    </row>
    <row r="3" spans="1:13" ht="13.5" customHeight="1">
      <c r="B3" s="78"/>
      <c r="C3" s="238"/>
      <c r="D3" s="238"/>
      <c r="K3" s="52"/>
      <c r="M3" s="52"/>
    </row>
    <row r="4" spans="1:13" ht="13.5" customHeight="1">
      <c r="A4" s="26">
        <v>1</v>
      </c>
      <c r="B4" s="4" t="s">
        <v>428</v>
      </c>
      <c r="C4" s="185">
        <v>4075</v>
      </c>
      <c r="D4" s="144"/>
      <c r="E4" s="26">
        <v>54</v>
      </c>
      <c r="F4" s="4" t="s">
        <v>530</v>
      </c>
      <c r="G4" s="4">
        <v>100</v>
      </c>
      <c r="K4" s="491"/>
      <c r="L4" s="491"/>
      <c r="M4" s="491"/>
    </row>
    <row r="5" spans="1:13" ht="13.5" customHeight="1">
      <c r="A5" s="26">
        <v>2</v>
      </c>
      <c r="B5" s="4" t="s">
        <v>446</v>
      </c>
      <c r="C5" s="185">
        <v>1629</v>
      </c>
      <c r="D5" s="144"/>
      <c r="E5" s="26">
        <v>55</v>
      </c>
      <c r="F5" s="4" t="s">
        <v>170</v>
      </c>
      <c r="G5" s="4">
        <v>99</v>
      </c>
      <c r="K5" s="71"/>
      <c r="L5" s="71"/>
      <c r="M5" s="71"/>
    </row>
    <row r="6" spans="1:13" ht="13.5" customHeight="1">
      <c r="A6" s="26">
        <v>3</v>
      </c>
      <c r="B6" s="4" t="s">
        <v>420</v>
      </c>
      <c r="C6" s="4">
        <v>976</v>
      </c>
      <c r="D6" s="144"/>
      <c r="E6" s="26">
        <v>56</v>
      </c>
      <c r="F6" s="4" t="s">
        <v>411</v>
      </c>
      <c r="G6" s="4">
        <v>99</v>
      </c>
      <c r="K6" s="71"/>
      <c r="L6" s="71"/>
      <c r="M6" s="71"/>
    </row>
    <row r="7" spans="1:13" ht="13.5" customHeight="1">
      <c r="A7" s="26">
        <v>4</v>
      </c>
      <c r="B7" s="4" t="s">
        <v>441</v>
      </c>
      <c r="C7" s="4">
        <v>629</v>
      </c>
      <c r="D7" s="144"/>
      <c r="E7" s="26">
        <v>57</v>
      </c>
      <c r="F7" s="4" t="s">
        <v>429</v>
      </c>
      <c r="G7" s="4">
        <v>99</v>
      </c>
      <c r="K7" s="71"/>
      <c r="L7" s="71"/>
      <c r="M7" s="71"/>
    </row>
    <row r="8" spans="1:13" ht="13.5" customHeight="1">
      <c r="A8" s="26">
        <v>5</v>
      </c>
      <c r="B8" s="4" t="s">
        <v>318</v>
      </c>
      <c r="C8" s="4">
        <v>624</v>
      </c>
      <c r="D8" s="144"/>
      <c r="E8" s="26">
        <v>58</v>
      </c>
      <c r="F8" s="4" t="s">
        <v>425</v>
      </c>
      <c r="G8" s="4">
        <v>98</v>
      </c>
      <c r="K8" s="71"/>
      <c r="L8" s="71"/>
      <c r="M8" s="71"/>
    </row>
    <row r="9" spans="1:13" ht="13.5" customHeight="1">
      <c r="A9" s="26">
        <v>6</v>
      </c>
      <c r="B9" s="4" t="s">
        <v>439</v>
      </c>
      <c r="C9" s="4">
        <v>495</v>
      </c>
      <c r="D9" s="144"/>
      <c r="E9" s="26">
        <v>59</v>
      </c>
      <c r="F9" s="4" t="s">
        <v>157</v>
      </c>
      <c r="G9" s="4">
        <v>96</v>
      </c>
      <c r="K9" s="71"/>
      <c r="L9" s="71"/>
      <c r="M9" s="71"/>
    </row>
    <row r="10" spans="1:13" ht="13.5" customHeight="1">
      <c r="A10" s="26">
        <v>7</v>
      </c>
      <c r="B10" s="4" t="s">
        <v>442</v>
      </c>
      <c r="C10" s="4">
        <v>488</v>
      </c>
      <c r="D10" s="144"/>
      <c r="E10" s="26">
        <v>60</v>
      </c>
      <c r="F10" s="4" t="s">
        <v>409</v>
      </c>
      <c r="G10" s="4">
        <v>93</v>
      </c>
      <c r="K10" s="71"/>
      <c r="L10" s="71"/>
      <c r="M10" s="71"/>
    </row>
    <row r="11" spans="1:13" ht="13.5" customHeight="1">
      <c r="A11" s="26">
        <v>8</v>
      </c>
      <c r="B11" s="4" t="s">
        <v>394</v>
      </c>
      <c r="C11" s="4">
        <v>423</v>
      </c>
      <c r="D11" s="144"/>
      <c r="E11" s="26">
        <v>61</v>
      </c>
      <c r="F11" s="4" t="s">
        <v>310</v>
      </c>
      <c r="G11" s="4">
        <v>91</v>
      </c>
      <c r="K11" s="71"/>
      <c r="L11" s="71"/>
      <c r="M11" s="71"/>
    </row>
    <row r="12" spans="1:13" ht="13.5" customHeight="1">
      <c r="A12" s="26">
        <v>9</v>
      </c>
      <c r="B12" s="4" t="s">
        <v>431</v>
      </c>
      <c r="C12" s="4">
        <v>366</v>
      </c>
      <c r="D12" s="144"/>
      <c r="E12" s="26">
        <v>62</v>
      </c>
      <c r="F12" s="4" t="s">
        <v>465</v>
      </c>
      <c r="G12" s="4">
        <v>90</v>
      </c>
      <c r="K12" s="71"/>
      <c r="L12" s="71"/>
      <c r="M12" s="71"/>
    </row>
    <row r="13" spans="1:13" ht="13.5" customHeight="1">
      <c r="A13" s="26">
        <v>10</v>
      </c>
      <c r="B13" s="4" t="s">
        <v>412</v>
      </c>
      <c r="C13" s="4">
        <v>360</v>
      </c>
      <c r="D13" s="144"/>
      <c r="E13" s="26">
        <v>63</v>
      </c>
      <c r="F13" s="4" t="s">
        <v>417</v>
      </c>
      <c r="G13" s="4">
        <v>89</v>
      </c>
      <c r="K13" s="71"/>
      <c r="L13" s="71"/>
      <c r="M13" s="71"/>
    </row>
    <row r="14" spans="1:13" ht="13.5" customHeight="1">
      <c r="A14" s="26">
        <v>11</v>
      </c>
      <c r="B14" s="4" t="s">
        <v>434</v>
      </c>
      <c r="C14" s="4">
        <v>320</v>
      </c>
      <c r="D14" s="144"/>
      <c r="E14" s="26">
        <v>64</v>
      </c>
      <c r="F14" s="4" t="s">
        <v>322</v>
      </c>
      <c r="G14" s="4">
        <v>81</v>
      </c>
      <c r="K14" s="71"/>
      <c r="L14" s="71"/>
      <c r="M14" s="71"/>
    </row>
    <row r="15" spans="1:13" ht="13.5" customHeight="1">
      <c r="A15" s="26">
        <v>12</v>
      </c>
      <c r="B15" s="4" t="s">
        <v>201</v>
      </c>
      <c r="C15" s="4">
        <v>280</v>
      </c>
      <c r="D15" s="144"/>
      <c r="E15" s="26">
        <v>65</v>
      </c>
      <c r="F15" s="4" t="s">
        <v>319</v>
      </c>
      <c r="G15" s="4">
        <v>80</v>
      </c>
      <c r="K15" s="71"/>
      <c r="L15" s="71"/>
      <c r="M15" s="71"/>
    </row>
    <row r="16" spans="1:13" ht="13.5" customHeight="1">
      <c r="A16" s="26">
        <v>13</v>
      </c>
      <c r="B16" s="4" t="s">
        <v>414</v>
      </c>
      <c r="C16" s="4">
        <v>279</v>
      </c>
      <c r="D16" s="144"/>
      <c r="E16" s="26">
        <v>66</v>
      </c>
      <c r="F16" s="4" t="s">
        <v>453</v>
      </c>
      <c r="G16" s="4">
        <v>78</v>
      </c>
      <c r="K16" s="71"/>
      <c r="L16" s="71"/>
      <c r="M16" s="71"/>
    </row>
    <row r="17" spans="1:13" ht="13.5" customHeight="1">
      <c r="A17" s="26">
        <v>14</v>
      </c>
      <c r="B17" s="4" t="s">
        <v>489</v>
      </c>
      <c r="C17" s="4">
        <v>277</v>
      </c>
      <c r="D17" s="144"/>
      <c r="E17" s="26">
        <v>67</v>
      </c>
      <c r="F17" s="4" t="s">
        <v>454</v>
      </c>
      <c r="G17" s="4">
        <v>78</v>
      </c>
      <c r="K17" s="71"/>
      <c r="L17" s="71"/>
      <c r="M17" s="71"/>
    </row>
    <row r="18" spans="1:13" ht="13.5" customHeight="1">
      <c r="A18" s="26">
        <v>15</v>
      </c>
      <c r="B18" s="4" t="s">
        <v>396</v>
      </c>
      <c r="C18" s="4">
        <v>268</v>
      </c>
      <c r="D18" s="144"/>
      <c r="E18" s="26">
        <v>68</v>
      </c>
      <c r="F18" s="4" t="s">
        <v>400</v>
      </c>
      <c r="G18" s="4">
        <v>78</v>
      </c>
      <c r="K18" s="71"/>
      <c r="L18" s="71"/>
      <c r="M18" s="71"/>
    </row>
    <row r="19" spans="1:13" ht="13.5" customHeight="1">
      <c r="A19" s="26">
        <v>16</v>
      </c>
      <c r="B19" s="4" t="s">
        <v>398</v>
      </c>
      <c r="C19" s="4">
        <v>261</v>
      </c>
      <c r="D19" s="144"/>
      <c r="E19" s="26">
        <v>69</v>
      </c>
      <c r="F19" s="4" t="s">
        <v>504</v>
      </c>
      <c r="G19" s="4">
        <v>76</v>
      </c>
      <c r="K19" s="71"/>
      <c r="L19" s="71"/>
      <c r="M19" s="71"/>
    </row>
    <row r="20" spans="1:13" ht="13.5" customHeight="1">
      <c r="A20" s="26">
        <v>17</v>
      </c>
      <c r="B20" s="4" t="s">
        <v>422</v>
      </c>
      <c r="C20" s="4">
        <v>235</v>
      </c>
      <c r="D20" s="144"/>
      <c r="E20" s="26">
        <v>70</v>
      </c>
      <c r="F20" s="4" t="s">
        <v>154</v>
      </c>
      <c r="G20" s="4">
        <v>76</v>
      </c>
      <c r="K20" s="71"/>
      <c r="L20" s="71"/>
      <c r="M20" s="71"/>
    </row>
    <row r="21" spans="1:13" ht="13.5" customHeight="1">
      <c r="A21" s="26">
        <v>18</v>
      </c>
      <c r="B21" s="4" t="s">
        <v>405</v>
      </c>
      <c r="C21" s="4">
        <v>224</v>
      </c>
      <c r="D21" s="144"/>
      <c r="E21" s="26">
        <v>71</v>
      </c>
      <c r="F21" s="4" t="s">
        <v>285</v>
      </c>
      <c r="G21" s="4">
        <v>76</v>
      </c>
      <c r="K21" s="71"/>
      <c r="L21" s="71"/>
      <c r="M21" s="71"/>
    </row>
    <row r="22" spans="1:13" ht="13.5" customHeight="1">
      <c r="A22" s="26">
        <v>19</v>
      </c>
      <c r="B22" s="4" t="s">
        <v>317</v>
      </c>
      <c r="C22" s="4">
        <v>215</v>
      </c>
      <c r="D22" s="144"/>
      <c r="E22" s="26">
        <v>72</v>
      </c>
      <c r="F22" s="4" t="s">
        <v>302</v>
      </c>
      <c r="G22" s="4">
        <v>68</v>
      </c>
      <c r="K22" s="71"/>
      <c r="L22" s="71"/>
      <c r="M22" s="71"/>
    </row>
    <row r="23" spans="1:13" ht="13.5" customHeight="1">
      <c r="A23" s="26">
        <v>20</v>
      </c>
      <c r="B23" s="4" t="s">
        <v>430</v>
      </c>
      <c r="C23" s="4">
        <v>212</v>
      </c>
      <c r="D23" s="144"/>
      <c r="E23" s="26">
        <v>73</v>
      </c>
      <c r="F23" s="4" t="s">
        <v>316</v>
      </c>
      <c r="G23" s="4">
        <v>66</v>
      </c>
      <c r="K23" s="71"/>
      <c r="L23" s="71"/>
      <c r="M23" s="71"/>
    </row>
    <row r="24" spans="1:13" ht="13.5" customHeight="1">
      <c r="A24" s="26">
        <v>21</v>
      </c>
      <c r="B24" s="4" t="s">
        <v>407</v>
      </c>
      <c r="C24" s="4">
        <v>206</v>
      </c>
      <c r="D24" s="144"/>
      <c r="E24" s="26">
        <v>74</v>
      </c>
      <c r="F24" s="4" t="s">
        <v>496</v>
      </c>
      <c r="G24" s="4">
        <v>63</v>
      </c>
      <c r="K24" s="71"/>
      <c r="L24" s="71"/>
      <c r="M24" s="71"/>
    </row>
    <row r="25" spans="1:13" ht="13.5" customHeight="1">
      <c r="A25" s="26">
        <v>22</v>
      </c>
      <c r="B25" s="4" t="s">
        <v>392</v>
      </c>
      <c r="C25" s="4">
        <v>205</v>
      </c>
      <c r="D25" s="144"/>
      <c r="E25" s="26">
        <v>75</v>
      </c>
      <c r="F25" s="4" t="s">
        <v>416</v>
      </c>
      <c r="G25" s="4">
        <v>62</v>
      </c>
      <c r="K25" s="71"/>
      <c r="L25" s="71"/>
      <c r="M25" s="71"/>
    </row>
    <row r="26" spans="1:13" ht="13.5" customHeight="1">
      <c r="A26" s="26">
        <v>23</v>
      </c>
      <c r="B26" s="4" t="s">
        <v>525</v>
      </c>
      <c r="C26" s="4">
        <v>205</v>
      </c>
      <c r="D26" s="144"/>
      <c r="E26" s="26">
        <v>76</v>
      </c>
      <c r="F26" s="4" t="s">
        <v>288</v>
      </c>
      <c r="G26" s="4">
        <v>52</v>
      </c>
      <c r="K26" s="71"/>
      <c r="L26" s="71"/>
      <c r="M26" s="331"/>
    </row>
    <row r="27" spans="1:13" ht="13.5" customHeight="1">
      <c r="A27" s="26">
        <v>24</v>
      </c>
      <c r="B27" s="4" t="s">
        <v>448</v>
      </c>
      <c r="C27" s="4">
        <v>205</v>
      </c>
      <c r="D27" s="144"/>
      <c r="E27" s="26">
        <v>77</v>
      </c>
      <c r="F27" s="4" t="s">
        <v>445</v>
      </c>
      <c r="G27" s="4">
        <v>51</v>
      </c>
      <c r="K27" s="71"/>
      <c r="L27" s="71"/>
      <c r="M27" s="71"/>
    </row>
    <row r="28" spans="1:13" ht="13.5" customHeight="1">
      <c r="A28" s="26">
        <v>25</v>
      </c>
      <c r="B28" s="4" t="s">
        <v>402</v>
      </c>
      <c r="C28" s="4">
        <v>196</v>
      </c>
      <c r="D28" s="144"/>
      <c r="E28" s="26">
        <v>78</v>
      </c>
      <c r="F28" s="4" t="s">
        <v>502</v>
      </c>
      <c r="G28" s="4">
        <v>49</v>
      </c>
      <c r="K28" s="71"/>
      <c r="L28" s="71"/>
      <c r="M28" s="71"/>
    </row>
    <row r="29" spans="1:13" ht="13.5" customHeight="1">
      <c r="A29" s="26">
        <v>26</v>
      </c>
      <c r="B29" s="4" t="s">
        <v>403</v>
      </c>
      <c r="C29" s="4">
        <v>192</v>
      </c>
      <c r="D29" s="144"/>
      <c r="E29" s="26">
        <v>79</v>
      </c>
      <c r="F29" s="4" t="s">
        <v>510</v>
      </c>
      <c r="G29" s="4">
        <v>49</v>
      </c>
      <c r="K29" s="71"/>
      <c r="L29" s="71"/>
      <c r="M29" s="71"/>
    </row>
    <row r="30" spans="1:13" ht="13.5" customHeight="1">
      <c r="A30" s="26">
        <v>27</v>
      </c>
      <c r="B30" s="4" t="s">
        <v>312</v>
      </c>
      <c r="C30" s="4">
        <v>189</v>
      </c>
      <c r="D30" s="144"/>
      <c r="E30" s="26">
        <v>80</v>
      </c>
      <c r="F30" s="4" t="s">
        <v>152</v>
      </c>
      <c r="G30" s="4">
        <v>46</v>
      </c>
      <c r="K30" s="71"/>
      <c r="L30" s="71"/>
      <c r="M30" s="71"/>
    </row>
    <row r="31" spans="1:13" ht="13.5" customHeight="1">
      <c r="A31" s="26">
        <v>28</v>
      </c>
      <c r="B31" s="4" t="s">
        <v>320</v>
      </c>
      <c r="C31" s="4">
        <v>188</v>
      </c>
      <c r="D31" s="144"/>
      <c r="E31" s="26">
        <v>81</v>
      </c>
      <c r="F31" s="4" t="s">
        <v>484</v>
      </c>
      <c r="G31" s="4">
        <v>44</v>
      </c>
      <c r="K31" s="71"/>
      <c r="L31" s="71"/>
      <c r="M31" s="71"/>
    </row>
    <row r="32" spans="1:13" ht="13.5" customHeight="1">
      <c r="A32" s="26">
        <v>29</v>
      </c>
      <c r="B32" s="4" t="s">
        <v>444</v>
      </c>
      <c r="C32" s="4">
        <v>187</v>
      </c>
      <c r="D32" s="144"/>
      <c r="E32" s="26">
        <v>82</v>
      </c>
      <c r="F32" s="4" t="s">
        <v>301</v>
      </c>
      <c r="G32" s="4">
        <v>40</v>
      </c>
      <c r="K32" s="71"/>
      <c r="L32" s="71"/>
      <c r="M32" s="71"/>
    </row>
    <row r="33" spans="1:13" ht="13.5" customHeight="1">
      <c r="A33" s="26">
        <v>30</v>
      </c>
      <c r="B33" s="4" t="s">
        <v>193</v>
      </c>
      <c r="C33" s="4">
        <v>185</v>
      </c>
      <c r="D33" s="144"/>
      <c r="E33" s="26">
        <v>83</v>
      </c>
      <c r="F33" s="4" t="s">
        <v>151</v>
      </c>
      <c r="G33" s="4">
        <v>36</v>
      </c>
      <c r="K33" s="71"/>
      <c r="L33" s="71"/>
      <c r="M33" s="71"/>
    </row>
    <row r="34" spans="1:13" ht="13.5" customHeight="1">
      <c r="A34" s="26">
        <v>31</v>
      </c>
      <c r="B34" s="4" t="s">
        <v>447</v>
      </c>
      <c r="C34" s="4">
        <v>183</v>
      </c>
      <c r="D34" s="144"/>
      <c r="E34" s="26">
        <v>84</v>
      </c>
      <c r="F34" s="4" t="s">
        <v>499</v>
      </c>
      <c r="G34" s="4">
        <v>33</v>
      </c>
      <c r="K34" s="71"/>
      <c r="L34" s="71"/>
      <c r="M34" s="71"/>
    </row>
    <row r="35" spans="1:13" ht="13.5" customHeight="1">
      <c r="A35" s="26">
        <v>32</v>
      </c>
      <c r="B35" s="4" t="s">
        <v>194</v>
      </c>
      <c r="C35" s="4">
        <v>180</v>
      </c>
      <c r="D35" s="144"/>
      <c r="E35" s="26">
        <v>85</v>
      </c>
      <c r="F35" s="4" t="s">
        <v>458</v>
      </c>
      <c r="G35" s="4">
        <v>32</v>
      </c>
      <c r="K35" s="71"/>
      <c r="L35" s="71"/>
      <c r="M35" s="71"/>
    </row>
    <row r="36" spans="1:13" ht="13.5" customHeight="1">
      <c r="A36" s="26">
        <v>33</v>
      </c>
      <c r="B36" s="4" t="s">
        <v>401</v>
      </c>
      <c r="C36" s="4">
        <v>179</v>
      </c>
      <c r="D36" s="144"/>
      <c r="E36" s="26">
        <v>86</v>
      </c>
      <c r="F36" s="4" t="s">
        <v>463</v>
      </c>
      <c r="G36" s="4">
        <v>32</v>
      </c>
      <c r="K36" s="71"/>
      <c r="L36" s="71"/>
      <c r="M36" s="71"/>
    </row>
    <row r="37" spans="1:13" ht="13.5" customHeight="1">
      <c r="A37" s="26">
        <v>34</v>
      </c>
      <c r="B37" s="4" t="s">
        <v>315</v>
      </c>
      <c r="C37" s="4">
        <v>166</v>
      </c>
      <c r="D37" s="144"/>
      <c r="E37" s="26">
        <v>87</v>
      </c>
      <c r="F37" s="4" t="s">
        <v>149</v>
      </c>
      <c r="G37" s="4">
        <v>31</v>
      </c>
      <c r="K37" s="71"/>
      <c r="L37" s="71"/>
      <c r="M37" s="71"/>
    </row>
    <row r="38" spans="1:13" ht="13.5" customHeight="1">
      <c r="A38" s="26">
        <v>35</v>
      </c>
      <c r="B38" s="4" t="s">
        <v>426</v>
      </c>
      <c r="C38" s="4">
        <v>163</v>
      </c>
      <c r="D38" s="144"/>
      <c r="E38" s="26">
        <v>88</v>
      </c>
      <c r="F38" s="171" t="s">
        <v>548</v>
      </c>
      <c r="G38" s="4">
        <v>30</v>
      </c>
      <c r="K38" s="71"/>
      <c r="L38" s="71"/>
      <c r="M38" s="71"/>
    </row>
    <row r="39" spans="1:13" ht="13.5" customHeight="1">
      <c r="A39" s="26">
        <v>36</v>
      </c>
      <c r="B39" s="4" t="s">
        <v>21</v>
      </c>
      <c r="C39" s="4">
        <v>162</v>
      </c>
      <c r="D39" s="144"/>
      <c r="E39" s="26">
        <v>89</v>
      </c>
      <c r="F39" s="4" t="s">
        <v>471</v>
      </c>
      <c r="G39" s="4">
        <v>28</v>
      </c>
      <c r="K39" s="71"/>
      <c r="L39" s="71"/>
      <c r="M39" s="71"/>
    </row>
    <row r="40" spans="1:13" ht="13.5" customHeight="1">
      <c r="A40" s="26">
        <v>37</v>
      </c>
      <c r="B40" s="4" t="s">
        <v>436</v>
      </c>
      <c r="C40" s="4">
        <v>162</v>
      </c>
      <c r="D40" s="144"/>
      <c r="E40" s="26">
        <v>90</v>
      </c>
      <c r="F40" s="4" t="s">
        <v>311</v>
      </c>
      <c r="G40" s="4">
        <v>25</v>
      </c>
      <c r="K40" s="71"/>
      <c r="L40" s="71"/>
      <c r="M40" s="71"/>
    </row>
    <row r="41" spans="1:13" ht="13.5" customHeight="1">
      <c r="A41" s="26">
        <v>38</v>
      </c>
      <c r="B41" s="4" t="s">
        <v>423</v>
      </c>
      <c r="C41" s="4">
        <v>153</v>
      </c>
      <c r="D41" s="144"/>
      <c r="E41" s="26">
        <v>91</v>
      </c>
      <c r="F41" s="4" t="s">
        <v>171</v>
      </c>
      <c r="G41" s="4">
        <v>25</v>
      </c>
      <c r="K41" s="71"/>
      <c r="L41" s="71"/>
      <c r="M41" s="71"/>
    </row>
    <row r="42" spans="1:13" ht="13.5" customHeight="1">
      <c r="A42" s="26">
        <v>39</v>
      </c>
      <c r="B42" s="4" t="s">
        <v>435</v>
      </c>
      <c r="C42" s="4">
        <v>152</v>
      </c>
      <c r="D42" s="144"/>
      <c r="E42" s="26">
        <v>92</v>
      </c>
      <c r="F42" s="4" t="s">
        <v>516</v>
      </c>
      <c r="G42" s="4">
        <v>24</v>
      </c>
      <c r="K42" s="71"/>
      <c r="L42" s="71"/>
      <c r="M42" s="71"/>
    </row>
    <row r="43" spans="1:13" ht="13.5" customHeight="1">
      <c r="A43" s="26">
        <v>40</v>
      </c>
      <c r="B43" s="4" t="s">
        <v>432</v>
      </c>
      <c r="C43" s="4">
        <v>151</v>
      </c>
      <c r="D43" s="144"/>
      <c r="E43" s="26">
        <v>93</v>
      </c>
      <c r="F43" s="4" t="s">
        <v>172</v>
      </c>
      <c r="G43" s="4">
        <v>23</v>
      </c>
      <c r="K43" s="71"/>
      <c r="L43" s="71"/>
      <c r="M43" s="71"/>
    </row>
    <row r="44" spans="1:13" ht="13.5" customHeight="1">
      <c r="A44" s="26">
        <v>41</v>
      </c>
      <c r="B44" s="4" t="s">
        <v>391</v>
      </c>
      <c r="C44" s="4">
        <v>149</v>
      </c>
      <c r="D44" s="144"/>
      <c r="E44" s="26">
        <v>94</v>
      </c>
      <c r="F44" s="4" t="s">
        <v>295</v>
      </c>
      <c r="G44" s="4">
        <v>22</v>
      </c>
      <c r="K44" s="71"/>
      <c r="L44" s="71"/>
      <c r="M44" s="71"/>
    </row>
    <row r="45" spans="1:13" ht="13.5" customHeight="1">
      <c r="A45" s="26">
        <v>42</v>
      </c>
      <c r="B45" s="4" t="s">
        <v>421</v>
      </c>
      <c r="C45" s="4">
        <v>148</v>
      </c>
      <c r="D45" s="144"/>
      <c r="E45" s="26">
        <v>95</v>
      </c>
      <c r="F45" s="171" t="s">
        <v>554</v>
      </c>
      <c r="G45" s="4">
        <v>21</v>
      </c>
      <c r="K45" s="71"/>
      <c r="L45" s="71"/>
      <c r="M45" s="71"/>
    </row>
    <row r="46" spans="1:13" ht="13.5" customHeight="1">
      <c r="A46" s="26">
        <v>43</v>
      </c>
      <c r="B46" s="4" t="s">
        <v>437</v>
      </c>
      <c r="C46" s="4">
        <v>144</v>
      </c>
      <c r="D46" s="144"/>
      <c r="E46" s="26">
        <v>96</v>
      </c>
      <c r="F46" s="4" t="s">
        <v>457</v>
      </c>
      <c r="G46" s="4">
        <v>20</v>
      </c>
      <c r="K46" s="71"/>
      <c r="L46" s="71"/>
      <c r="M46" s="71"/>
    </row>
    <row r="47" spans="1:13" ht="13.5" customHeight="1">
      <c r="A47" s="26">
        <v>44</v>
      </c>
      <c r="B47" s="4" t="s">
        <v>438</v>
      </c>
      <c r="C47" s="4">
        <v>137</v>
      </c>
      <c r="D47" s="144"/>
      <c r="E47" s="26">
        <v>97</v>
      </c>
      <c r="F47" s="4" t="s">
        <v>501</v>
      </c>
      <c r="G47" s="4">
        <v>19</v>
      </c>
      <c r="K47" s="71"/>
      <c r="L47" s="71"/>
      <c r="M47" s="71"/>
    </row>
    <row r="48" spans="1:13" ht="13.5" customHeight="1">
      <c r="A48" s="26">
        <v>45</v>
      </c>
      <c r="B48" s="4" t="s">
        <v>313</v>
      </c>
      <c r="C48" s="4">
        <v>128</v>
      </c>
      <c r="D48" s="144"/>
      <c r="E48" s="26">
        <v>98</v>
      </c>
      <c r="F48" s="4" t="s">
        <v>492</v>
      </c>
      <c r="G48" s="4">
        <v>18</v>
      </c>
      <c r="K48" s="71"/>
      <c r="L48" s="71"/>
      <c r="M48" s="71"/>
    </row>
    <row r="49" spans="1:14" ht="13.5" customHeight="1">
      <c r="A49" s="26">
        <v>46</v>
      </c>
      <c r="B49" s="4" t="s">
        <v>488</v>
      </c>
      <c r="C49" s="4">
        <v>126</v>
      </c>
      <c r="D49" s="144"/>
      <c r="E49" s="172">
        <v>99</v>
      </c>
      <c r="F49" s="4" t="s">
        <v>493</v>
      </c>
      <c r="G49" s="4">
        <v>17</v>
      </c>
      <c r="K49" s="71"/>
      <c r="L49" s="71"/>
      <c r="M49" s="71"/>
    </row>
    <row r="50" spans="1:14" ht="13.5" customHeight="1">
      <c r="A50" s="26">
        <v>47</v>
      </c>
      <c r="B50" s="4" t="s">
        <v>284</v>
      </c>
      <c r="C50" s="4">
        <v>125</v>
      </c>
      <c r="D50" s="144"/>
      <c r="E50" s="172">
        <v>100</v>
      </c>
      <c r="F50" s="4" t="s">
        <v>514</v>
      </c>
      <c r="G50" s="4">
        <v>13</v>
      </c>
      <c r="K50" s="71"/>
      <c r="L50" s="71"/>
      <c r="M50" s="71"/>
    </row>
    <row r="51" spans="1:14" ht="13.5" customHeight="1">
      <c r="A51" s="26">
        <v>48</v>
      </c>
      <c r="B51" s="4" t="s">
        <v>472</v>
      </c>
      <c r="C51" s="4">
        <v>123</v>
      </c>
      <c r="D51" s="144"/>
      <c r="E51" s="172">
        <v>101</v>
      </c>
      <c r="F51" s="4" t="s">
        <v>452</v>
      </c>
      <c r="G51" s="4">
        <v>10</v>
      </c>
      <c r="K51" s="71"/>
      <c r="L51" s="71"/>
      <c r="M51" s="331"/>
    </row>
    <row r="52" spans="1:14" ht="13.5" customHeight="1">
      <c r="A52" s="26">
        <v>49</v>
      </c>
      <c r="B52" s="4" t="s">
        <v>433</v>
      </c>
      <c r="C52" s="4">
        <v>123</v>
      </c>
      <c r="D52" s="144"/>
      <c r="E52" s="172">
        <v>102</v>
      </c>
      <c r="F52" s="4" t="s">
        <v>325</v>
      </c>
      <c r="G52" s="4"/>
      <c r="K52" s="71"/>
      <c r="L52" s="71"/>
      <c r="M52" s="71"/>
    </row>
    <row r="53" spans="1:14" ht="13.5" customHeight="1">
      <c r="A53" s="26">
        <v>50</v>
      </c>
      <c r="B53" s="4" t="s">
        <v>443</v>
      </c>
      <c r="C53" s="4">
        <v>119</v>
      </c>
      <c r="D53" s="144"/>
      <c r="F53" s="143"/>
      <c r="G53" s="144"/>
      <c r="K53" s="71"/>
      <c r="L53" s="71"/>
      <c r="M53" s="71"/>
      <c r="N53" s="144"/>
    </row>
    <row r="54" spans="1:14" ht="13.5" customHeight="1">
      <c r="A54" s="292">
        <v>51</v>
      </c>
      <c r="B54" s="4" t="s">
        <v>424</v>
      </c>
      <c r="C54" s="4">
        <v>114</v>
      </c>
      <c r="D54" s="144"/>
      <c r="F54" s="28" t="s">
        <v>379</v>
      </c>
      <c r="G54" s="239">
        <f>MEDIAN(G4:G52,C4:C56)</f>
        <v>114</v>
      </c>
      <c r="K54" s="71"/>
      <c r="L54" s="71"/>
      <c r="M54" s="331"/>
      <c r="N54" s="25"/>
    </row>
    <row r="55" spans="1:14" ht="13.5" customHeight="1">
      <c r="A55" s="26">
        <v>52</v>
      </c>
      <c r="B55" s="4" t="s">
        <v>406</v>
      </c>
      <c r="C55" s="4">
        <v>105</v>
      </c>
      <c r="D55" s="144"/>
      <c r="F55" s="28" t="s">
        <v>378</v>
      </c>
      <c r="G55" s="240">
        <f>AVERAGE(G4:G52,C4:C56)</f>
        <v>203.11881188118812</v>
      </c>
      <c r="K55" s="71"/>
      <c r="L55" s="71"/>
      <c r="M55" s="71"/>
      <c r="N55" s="42"/>
    </row>
    <row r="56" spans="1:14" ht="13.5" customHeight="1">
      <c r="A56" s="172">
        <v>53</v>
      </c>
      <c r="B56" s="4" t="s">
        <v>427</v>
      </c>
      <c r="C56" s="4">
        <v>103</v>
      </c>
      <c r="F56" s="28" t="s">
        <v>328</v>
      </c>
      <c r="G56" s="240">
        <f>SUM(G4:G52,C4:C56)</f>
        <v>20515</v>
      </c>
      <c r="K56" s="71"/>
      <c r="L56" s="71"/>
      <c r="M56" s="71"/>
      <c r="N56" s="42"/>
    </row>
    <row r="57" spans="1:14" ht="13.5" customHeight="1">
      <c r="A57" s="22"/>
      <c r="G57" s="22"/>
      <c r="K57" s="71"/>
      <c r="L57" s="71"/>
      <c r="M57" s="71"/>
      <c r="N57" s="42"/>
    </row>
    <row r="58" spans="1:14" ht="13.5" customHeight="1">
      <c r="G58" s="233"/>
      <c r="K58" s="71"/>
      <c r="L58" s="71"/>
      <c r="M58" s="71"/>
    </row>
    <row r="59" spans="1:14" ht="13.5" customHeight="1">
      <c r="G59" s="233"/>
      <c r="H59" s="213"/>
      <c r="K59" s="71"/>
      <c r="L59" s="71"/>
      <c r="M59" s="71"/>
    </row>
    <row r="60" spans="1:14" ht="13.5" customHeight="1">
      <c r="F60" s="143"/>
      <c r="H60" s="213"/>
      <c r="K60" s="71"/>
      <c r="L60" s="71"/>
      <c r="M60" s="71"/>
    </row>
    <row r="61" spans="1:14" ht="13.5" customHeight="1">
      <c r="F61" s="143"/>
      <c r="G61" s="241"/>
      <c r="H61" s="214"/>
      <c r="K61" s="71"/>
      <c r="L61" s="71"/>
      <c r="M61" s="71"/>
    </row>
    <row r="62" spans="1:14" ht="13.5" customHeight="1">
      <c r="G62" s="241"/>
      <c r="K62" s="71"/>
      <c r="L62" s="71"/>
      <c r="M62" s="71"/>
    </row>
    <row r="63" spans="1:14" ht="13.5" customHeight="1">
      <c r="K63" s="71"/>
      <c r="L63" s="71"/>
      <c r="M63" s="71"/>
    </row>
    <row r="64" spans="1:14" ht="13.5" customHeight="1">
      <c r="K64" s="71"/>
      <c r="L64" s="71"/>
      <c r="M64" s="331"/>
    </row>
    <row r="65" spans="11:13" ht="13.5" customHeight="1">
      <c r="K65" s="71"/>
      <c r="L65" s="71"/>
      <c r="M65" s="71"/>
    </row>
    <row r="66" spans="11:13" ht="13.5" customHeight="1">
      <c r="K66" s="71"/>
      <c r="L66" s="71"/>
      <c r="M66" s="71"/>
    </row>
    <row r="67" spans="11:13" ht="13.5" customHeight="1">
      <c r="K67" s="71"/>
      <c r="L67" s="71"/>
      <c r="M67" s="71"/>
    </row>
    <row r="68" spans="11:13" ht="13.5" customHeight="1">
      <c r="K68" s="71"/>
      <c r="L68" s="71"/>
      <c r="M68" s="71"/>
    </row>
    <row r="69" spans="11:13" ht="13.5" customHeight="1">
      <c r="K69" s="71"/>
      <c r="L69" s="71"/>
      <c r="M69" s="71"/>
    </row>
    <row r="70" spans="11:13" ht="13.5" customHeight="1">
      <c r="K70" s="71"/>
      <c r="L70" s="71"/>
      <c r="M70" s="71"/>
    </row>
    <row r="71" spans="11:13" ht="13.5" customHeight="1">
      <c r="K71" s="71"/>
      <c r="L71" s="71"/>
      <c r="M71" s="71"/>
    </row>
    <row r="72" spans="11:13" ht="13.5" customHeight="1">
      <c r="K72" s="71"/>
      <c r="L72" s="71"/>
      <c r="M72" s="71"/>
    </row>
    <row r="73" spans="11:13" ht="13.5" customHeight="1">
      <c r="K73" s="71"/>
      <c r="L73" s="71"/>
      <c r="M73" s="71"/>
    </row>
    <row r="74" spans="11:13" ht="13.5" customHeight="1">
      <c r="K74" s="71"/>
      <c r="L74" s="71"/>
      <c r="M74" s="71"/>
    </row>
    <row r="75" spans="11:13" ht="13.5" customHeight="1">
      <c r="K75" s="71"/>
      <c r="L75" s="71"/>
      <c r="M75" s="71"/>
    </row>
    <row r="76" spans="11:13" ht="13.5" customHeight="1">
      <c r="K76" s="71"/>
      <c r="L76" s="71"/>
      <c r="M76" s="71"/>
    </row>
    <row r="77" spans="11:13" ht="13.5" customHeight="1">
      <c r="K77" s="71"/>
      <c r="L77" s="71"/>
      <c r="M77" s="71"/>
    </row>
    <row r="78" spans="11:13" ht="13.5" customHeight="1">
      <c r="K78" s="71"/>
      <c r="L78" s="71"/>
      <c r="M78" s="71"/>
    </row>
    <row r="79" spans="11:13" ht="13.5" customHeight="1">
      <c r="K79" s="71"/>
      <c r="L79" s="71"/>
      <c r="M79" s="71"/>
    </row>
    <row r="80" spans="11:13" ht="13.5" customHeight="1">
      <c r="K80" s="71"/>
      <c r="L80" s="71"/>
      <c r="M80" s="71"/>
    </row>
    <row r="81" spans="11:13" ht="13.5" customHeight="1">
      <c r="K81" s="71"/>
      <c r="L81" s="71"/>
      <c r="M81" s="71"/>
    </row>
    <row r="82" spans="11:13" ht="13.5" customHeight="1">
      <c r="K82" s="71"/>
      <c r="L82" s="71"/>
      <c r="M82" s="71"/>
    </row>
    <row r="83" spans="11:13" ht="13.5" customHeight="1">
      <c r="K83" s="71"/>
      <c r="L83" s="71"/>
      <c r="M83" s="71"/>
    </row>
    <row r="84" spans="11:13" ht="13.5" customHeight="1">
      <c r="K84" s="71"/>
      <c r="L84" s="71"/>
      <c r="M84" s="71"/>
    </row>
    <row r="85" spans="11:13" ht="13.5" customHeight="1">
      <c r="K85" s="71"/>
      <c r="L85" s="71"/>
      <c r="M85" s="71"/>
    </row>
    <row r="86" spans="11:13" ht="13.5" customHeight="1">
      <c r="K86" s="71"/>
      <c r="L86" s="71"/>
      <c r="M86" s="71"/>
    </row>
    <row r="87" spans="11:13" ht="13.5" customHeight="1">
      <c r="K87" s="71"/>
      <c r="L87" s="71"/>
      <c r="M87" s="71"/>
    </row>
    <row r="88" spans="11:13" ht="13.5" customHeight="1">
      <c r="K88" s="71"/>
      <c r="L88" s="71"/>
      <c r="M88" s="71"/>
    </row>
    <row r="89" spans="11:13" ht="13.5" customHeight="1">
      <c r="K89" s="71"/>
      <c r="L89" s="71"/>
      <c r="M89" s="71"/>
    </row>
    <row r="90" spans="11:13" ht="13.5" customHeight="1">
      <c r="K90" s="71"/>
      <c r="L90" s="71"/>
      <c r="M90" s="71"/>
    </row>
    <row r="91" spans="11:13" ht="13.5" customHeight="1">
      <c r="K91" s="71"/>
      <c r="L91" s="71"/>
      <c r="M91" s="71"/>
    </row>
    <row r="92" spans="11:13" ht="13.5" customHeight="1">
      <c r="K92" s="71"/>
      <c r="L92" s="71"/>
      <c r="M92" s="71"/>
    </row>
    <row r="93" spans="11:13" ht="13.5" customHeight="1">
      <c r="K93" s="71"/>
      <c r="L93" s="71"/>
      <c r="M93" s="71"/>
    </row>
    <row r="94" spans="11:13" ht="13.5" customHeight="1">
      <c r="K94" s="71"/>
      <c r="L94" s="71"/>
      <c r="M94" s="331"/>
    </row>
    <row r="95" spans="11:13" ht="13.5" customHeight="1">
      <c r="K95" s="71"/>
      <c r="L95" s="71"/>
      <c r="M95" s="71"/>
    </row>
    <row r="96" spans="11:13" ht="13.5" customHeight="1">
      <c r="K96" s="71"/>
      <c r="L96" s="71"/>
      <c r="M96" s="71"/>
    </row>
    <row r="97" spans="2:13" ht="13.5" customHeight="1">
      <c r="K97" s="71"/>
      <c r="L97" s="71"/>
      <c r="M97" s="71"/>
    </row>
    <row r="98" spans="2:13" ht="13.5" customHeight="1">
      <c r="K98" s="71"/>
      <c r="L98" s="71"/>
      <c r="M98" s="71"/>
    </row>
    <row r="99" spans="2:13" ht="13.5" customHeight="1">
      <c r="K99" s="71"/>
      <c r="L99" s="71"/>
      <c r="M99" s="331"/>
    </row>
    <row r="100" spans="2:13" ht="13.5" customHeight="1">
      <c r="K100" s="71"/>
      <c r="L100" s="71"/>
      <c r="M100" s="71"/>
    </row>
    <row r="101" spans="2:13" ht="13.5" customHeight="1">
      <c r="K101" s="71"/>
      <c r="L101" s="71"/>
      <c r="M101" s="71"/>
    </row>
    <row r="102" spans="2:13" ht="13.5" customHeight="1">
      <c r="K102" s="28"/>
      <c r="L102"/>
    </row>
    <row r="103" spans="2:13" ht="13.5" customHeight="1">
      <c r="K103" s="52"/>
      <c r="L103" s="327"/>
    </row>
    <row r="104" spans="2:13" ht="13.5" customHeight="1">
      <c r="K104" s="26"/>
      <c r="L104"/>
    </row>
    <row r="105" spans="2:13" ht="13.5" customHeight="1">
      <c r="B105" s="26"/>
      <c r="C105" s="243"/>
      <c r="D105" s="243"/>
      <c r="K105" s="26"/>
      <c r="L105" s="25"/>
    </row>
    <row r="106" spans="2:13" ht="13.5" customHeight="1">
      <c r="B106" s="26"/>
      <c r="C106" s="243"/>
      <c r="D106" s="243"/>
      <c r="K106" s="26"/>
      <c r="L106" s="25"/>
    </row>
    <row r="107" spans="2:13" ht="13.5" customHeight="1">
      <c r="B107" s="26"/>
      <c r="C107" s="243"/>
      <c r="D107" s="243"/>
      <c r="K107" s="26"/>
      <c r="L107" s="26"/>
    </row>
    <row r="108" spans="2:13" ht="13.5" customHeight="1">
      <c r="B108" s="26"/>
      <c r="C108" s="243"/>
      <c r="D108" s="243"/>
      <c r="K108" s="26"/>
      <c r="L108" s="26"/>
    </row>
    <row r="109" spans="2:13" ht="13.5" customHeight="1">
      <c r="B109" s="26"/>
      <c r="C109" s="243"/>
      <c r="D109" s="243"/>
      <c r="K109" s="26"/>
      <c r="L109" s="26"/>
    </row>
    <row r="110" spans="2:13" ht="13.5" customHeight="1">
      <c r="B110" s="26"/>
      <c r="C110" s="243"/>
      <c r="D110" s="243"/>
      <c r="K110" s="26"/>
      <c r="L110" s="26"/>
    </row>
    <row r="111" spans="2:13" ht="13.5" customHeight="1">
      <c r="B111" s="26"/>
      <c r="C111" s="243"/>
      <c r="D111" s="243"/>
      <c r="K111" s="26"/>
      <c r="L111" s="26"/>
    </row>
    <row r="112" spans="2:13" ht="13.5" customHeight="1">
      <c r="B112" s="26"/>
      <c r="C112" s="243"/>
      <c r="D112" s="243"/>
      <c r="K112" s="26"/>
      <c r="L112" s="26"/>
    </row>
    <row r="113" spans="2:12" ht="13.5" customHeight="1">
      <c r="B113" s="26"/>
      <c r="C113" s="243"/>
      <c r="D113" s="243"/>
      <c r="K113" s="26"/>
      <c r="L113" s="26"/>
    </row>
    <row r="114" spans="2:12" ht="13.5" customHeight="1">
      <c r="B114" s="26"/>
      <c r="C114" s="243"/>
      <c r="D114" s="243"/>
      <c r="K114" s="26"/>
      <c r="L114" s="26"/>
    </row>
    <row r="115" spans="2:12" ht="13.5" customHeight="1">
      <c r="B115" s="26"/>
      <c r="C115" s="243"/>
      <c r="D115" s="243"/>
      <c r="K115" s="26"/>
      <c r="L115" s="26"/>
    </row>
    <row r="116" spans="2:12" ht="13.5" customHeight="1">
      <c r="B116" s="26"/>
      <c r="C116" s="243"/>
      <c r="D116" s="243"/>
      <c r="K116" s="26"/>
      <c r="L116" s="26"/>
    </row>
    <row r="117" spans="2:12" ht="13.5" customHeight="1">
      <c r="B117" s="26"/>
      <c r="C117" s="243"/>
      <c r="D117" s="243"/>
      <c r="K117" s="26"/>
      <c r="L117" s="26"/>
    </row>
    <row r="118" spans="2:12" ht="13.5" customHeight="1">
      <c r="B118" s="26"/>
      <c r="C118" s="243"/>
      <c r="D118" s="243"/>
      <c r="K118" s="26"/>
      <c r="L118" s="26"/>
    </row>
    <row r="119" spans="2:12" ht="13.5" customHeight="1">
      <c r="B119" s="26"/>
      <c r="C119" s="243"/>
      <c r="D119" s="243"/>
      <c r="K119" s="26"/>
      <c r="L119" s="26"/>
    </row>
    <row r="120" spans="2:12" ht="13.5" customHeight="1">
      <c r="B120" s="26"/>
      <c r="C120" s="243"/>
      <c r="D120" s="243"/>
      <c r="K120" s="26"/>
      <c r="L120" s="26"/>
    </row>
    <row r="121" spans="2:12" ht="13.5" customHeight="1">
      <c r="B121" s="26"/>
      <c r="C121" s="243"/>
      <c r="D121" s="243"/>
      <c r="K121" s="26"/>
      <c r="L121" s="26"/>
    </row>
    <row r="122" spans="2:12" ht="13.5" customHeight="1">
      <c r="B122" s="26"/>
      <c r="C122" s="243"/>
      <c r="D122" s="243"/>
      <c r="K122" s="26"/>
      <c r="L122" s="26"/>
    </row>
    <row r="123" spans="2:12" ht="13.5" customHeight="1">
      <c r="B123" s="26"/>
      <c r="C123" s="243"/>
      <c r="D123" s="243"/>
      <c r="K123" s="26"/>
      <c r="L123" s="26"/>
    </row>
    <row r="124" spans="2:12" ht="13.5" customHeight="1">
      <c r="B124" s="26"/>
      <c r="C124" s="243"/>
      <c r="D124" s="243"/>
      <c r="K124" s="26"/>
      <c r="L124" s="26"/>
    </row>
    <row r="125" spans="2:12" ht="13.5" customHeight="1">
      <c r="B125" s="26"/>
      <c r="C125" s="243"/>
      <c r="D125" s="243"/>
      <c r="K125" s="26"/>
      <c r="L125" s="26"/>
    </row>
    <row r="126" spans="2:12" ht="13.5" customHeight="1">
      <c r="B126" s="26"/>
      <c r="C126" s="243"/>
      <c r="D126" s="243"/>
      <c r="K126" s="26"/>
      <c r="L126" s="26"/>
    </row>
    <row r="127" spans="2:12" ht="13.5" customHeight="1">
      <c r="B127" s="26"/>
      <c r="C127" s="243"/>
      <c r="D127" s="243"/>
      <c r="K127" s="26"/>
      <c r="L127" s="26"/>
    </row>
    <row r="128" spans="2:12" ht="13.5" customHeight="1">
      <c r="B128" s="26"/>
      <c r="C128" s="243"/>
      <c r="D128" s="243"/>
      <c r="K128" s="26"/>
      <c r="L128" s="26"/>
    </row>
    <row r="129" spans="2:12" ht="13.5" customHeight="1">
      <c r="B129" s="26"/>
      <c r="C129" s="243"/>
      <c r="D129" s="243"/>
      <c r="K129" s="26"/>
      <c r="L129" s="26"/>
    </row>
    <row r="130" spans="2:12" ht="13.5" customHeight="1">
      <c r="B130" s="26"/>
      <c r="C130" s="243"/>
      <c r="D130" s="243"/>
      <c r="K130" s="26"/>
      <c r="L130" s="26"/>
    </row>
    <row r="131" spans="2:12" ht="13.5" customHeight="1">
      <c r="B131" s="26"/>
      <c r="C131" s="243"/>
      <c r="D131" s="243"/>
      <c r="K131" s="26"/>
      <c r="L131" s="26"/>
    </row>
    <row r="132" spans="2:12" ht="13.5" customHeight="1">
      <c r="B132" s="26"/>
      <c r="C132" s="243"/>
      <c r="D132" s="243"/>
      <c r="K132" s="26"/>
      <c r="L132" s="26"/>
    </row>
    <row r="133" spans="2:12" ht="13.5" customHeight="1">
      <c r="B133" s="26"/>
      <c r="C133" s="243"/>
      <c r="D133" s="243"/>
      <c r="K133" s="26"/>
      <c r="L133" s="26"/>
    </row>
    <row r="134" spans="2:12" ht="13.5" customHeight="1">
      <c r="B134" s="26"/>
      <c r="C134" s="243"/>
      <c r="D134" s="243"/>
      <c r="K134" s="26"/>
      <c r="L134" s="26"/>
    </row>
    <row r="135" spans="2:12" ht="13.5" customHeight="1">
      <c r="B135" s="26"/>
      <c r="C135" s="243"/>
      <c r="D135" s="243"/>
      <c r="K135" s="26"/>
      <c r="L135" s="26"/>
    </row>
    <row r="136" spans="2:12" ht="13.5" customHeight="1">
      <c r="B136" s="26"/>
      <c r="C136" s="243"/>
      <c r="D136" s="243"/>
      <c r="K136" s="26"/>
      <c r="L136" s="26"/>
    </row>
    <row r="137" spans="2:12" ht="13.5" customHeight="1">
      <c r="B137" s="26"/>
      <c r="C137" s="243"/>
      <c r="D137" s="243"/>
      <c r="K137" s="26"/>
      <c r="L137" s="26"/>
    </row>
    <row r="138" spans="2:12" ht="13.5" customHeight="1">
      <c r="B138" s="26"/>
      <c r="C138" s="243"/>
      <c r="D138" s="243"/>
      <c r="K138" s="26"/>
      <c r="L138" s="26"/>
    </row>
    <row r="139" spans="2:12" ht="13.5" customHeight="1">
      <c r="B139" s="26"/>
      <c r="C139" s="243"/>
      <c r="D139" s="243"/>
      <c r="K139" s="26"/>
      <c r="L139" s="26"/>
    </row>
    <row r="140" spans="2:12" ht="13.5" customHeight="1">
      <c r="B140" s="26"/>
      <c r="C140" s="243"/>
      <c r="D140" s="243"/>
      <c r="K140" s="26"/>
      <c r="L140" s="26"/>
    </row>
    <row r="141" spans="2:12" ht="13.5" customHeight="1">
      <c r="B141" s="26"/>
      <c r="C141" s="243"/>
      <c r="D141" s="243"/>
      <c r="K141" s="26"/>
      <c r="L141" s="26"/>
    </row>
    <row r="142" spans="2:12" ht="13.5" customHeight="1">
      <c r="B142" s="26"/>
      <c r="C142" s="243"/>
      <c r="D142" s="243"/>
      <c r="K142" s="26"/>
      <c r="L142" s="26"/>
    </row>
    <row r="143" spans="2:12" ht="13.5" customHeight="1">
      <c r="B143" s="26"/>
      <c r="C143" s="243"/>
      <c r="D143" s="243"/>
      <c r="K143" s="26"/>
      <c r="L143" s="26"/>
    </row>
    <row r="144" spans="2:12" ht="13.5" customHeight="1">
      <c r="B144" s="26"/>
      <c r="C144" s="243"/>
      <c r="D144" s="243"/>
      <c r="K144" s="26"/>
      <c r="L144" s="26"/>
    </row>
    <row r="145" spans="2:12" ht="13.5" customHeight="1">
      <c r="B145" s="26"/>
      <c r="C145" s="243"/>
      <c r="D145" s="243"/>
      <c r="K145" s="26"/>
      <c r="L145" s="26"/>
    </row>
    <row r="146" spans="2:12" ht="13.5" customHeight="1">
      <c r="B146" s="26"/>
      <c r="C146" s="243"/>
      <c r="D146" s="243"/>
      <c r="K146" s="26"/>
      <c r="L146" s="26"/>
    </row>
    <row r="147" spans="2:12" ht="13.5" customHeight="1">
      <c r="B147" s="26"/>
      <c r="C147" s="243"/>
      <c r="D147" s="243"/>
      <c r="K147" s="26"/>
      <c r="L147" s="26"/>
    </row>
    <row r="148" spans="2:12" ht="13.5" customHeight="1">
      <c r="B148" s="26"/>
      <c r="C148" s="243"/>
      <c r="D148" s="243"/>
      <c r="K148" s="26"/>
      <c r="L148" s="26"/>
    </row>
    <row r="149" spans="2:12" ht="13.5" customHeight="1">
      <c r="B149" s="26"/>
      <c r="C149" s="243"/>
      <c r="D149" s="243"/>
      <c r="K149" s="26"/>
      <c r="L149" s="26"/>
    </row>
    <row r="150" spans="2:12" ht="13.5" customHeight="1">
      <c r="B150" s="26"/>
      <c r="C150" s="243"/>
      <c r="D150" s="243"/>
      <c r="K150" s="26"/>
      <c r="L150" s="26"/>
    </row>
    <row r="151" spans="2:12" ht="13.5" customHeight="1">
      <c r="B151" s="26"/>
      <c r="C151" s="243"/>
      <c r="D151" s="243"/>
      <c r="K151" s="26"/>
      <c r="L151" s="26"/>
    </row>
    <row r="152" spans="2:12" ht="13.5" customHeight="1">
      <c r="B152" s="26"/>
      <c r="C152" s="243"/>
      <c r="D152" s="243"/>
      <c r="K152" s="26"/>
      <c r="L152" s="26"/>
    </row>
    <row r="153" spans="2:12" ht="13.5" customHeight="1">
      <c r="B153" s="26"/>
      <c r="C153" s="243"/>
      <c r="D153" s="243"/>
      <c r="K153" s="26"/>
      <c r="L153" s="26"/>
    </row>
    <row r="154" spans="2:12" ht="13.5" customHeight="1">
      <c r="B154" s="26"/>
      <c r="C154" s="243"/>
      <c r="D154" s="243"/>
      <c r="K154" s="26"/>
      <c r="L154" s="26"/>
    </row>
    <row r="155" spans="2:12" ht="13.5" customHeight="1">
      <c r="B155" s="26"/>
      <c r="C155" s="243"/>
      <c r="D155" s="243"/>
      <c r="K155" s="26"/>
      <c r="L155" s="26"/>
    </row>
    <row r="156" spans="2:12" ht="13.5" customHeight="1">
      <c r="B156" s="26"/>
      <c r="C156" s="243"/>
      <c r="D156" s="243"/>
      <c r="K156" s="26"/>
      <c r="L156" s="26"/>
    </row>
    <row r="157" spans="2:12" ht="13.5" customHeight="1">
      <c r="B157" s="26"/>
      <c r="C157" s="243"/>
      <c r="D157" s="243"/>
      <c r="K157" s="26"/>
      <c r="L157" s="26"/>
    </row>
    <row r="158" spans="2:12" ht="13.5" customHeight="1">
      <c r="B158" s="26"/>
      <c r="C158" s="243"/>
      <c r="D158" s="243"/>
      <c r="K158" s="26"/>
      <c r="L158" s="26"/>
    </row>
    <row r="159" spans="2:12" ht="13.5" customHeight="1">
      <c r="B159" s="26"/>
      <c r="C159" s="243"/>
      <c r="D159" s="243"/>
      <c r="K159" s="26"/>
      <c r="L159" s="26"/>
    </row>
    <row r="160" spans="2:12" ht="13.5" customHeight="1">
      <c r="B160" s="26"/>
      <c r="C160" s="243"/>
      <c r="D160" s="243"/>
      <c r="K160" s="26"/>
      <c r="L160" s="26"/>
    </row>
    <row r="161" spans="2:12" ht="13.5" customHeight="1">
      <c r="B161" s="26"/>
      <c r="C161" s="243"/>
      <c r="D161" s="243"/>
      <c r="K161" s="26"/>
      <c r="L161" s="26"/>
    </row>
    <row r="162" spans="2:12" ht="13.5" customHeight="1">
      <c r="B162" s="26"/>
      <c r="C162" s="243"/>
      <c r="D162" s="243"/>
      <c r="K162" s="26"/>
      <c r="L162" s="26"/>
    </row>
    <row r="163" spans="2:12" ht="13.5" customHeight="1">
      <c r="B163" s="26"/>
      <c r="C163" s="243"/>
      <c r="D163" s="243"/>
      <c r="K163" s="26"/>
      <c r="L163" s="26"/>
    </row>
    <row r="164" spans="2:12" ht="13.5" customHeight="1">
      <c r="B164" s="26"/>
      <c r="C164" s="243"/>
      <c r="D164" s="243"/>
      <c r="K164" s="26"/>
      <c r="L164" s="26"/>
    </row>
    <row r="165" spans="2:12" ht="13.5" customHeight="1">
      <c r="B165" s="26"/>
      <c r="C165" s="243"/>
      <c r="D165" s="243"/>
      <c r="K165" s="26"/>
      <c r="L165" s="26"/>
    </row>
    <row r="166" spans="2:12" ht="13.5" customHeight="1">
      <c r="B166" s="26"/>
      <c r="C166" s="243"/>
      <c r="D166" s="243"/>
      <c r="K166" s="26"/>
      <c r="L166" s="26"/>
    </row>
    <row r="167" spans="2:12" ht="13.5" customHeight="1">
      <c r="B167" s="26"/>
      <c r="C167" s="243"/>
      <c r="D167" s="243"/>
      <c r="K167" s="26"/>
      <c r="L167" s="26"/>
    </row>
    <row r="168" spans="2:12" ht="13.5" customHeight="1">
      <c r="B168" s="26"/>
      <c r="C168" s="243"/>
      <c r="D168" s="243"/>
      <c r="K168" s="26"/>
      <c r="L168" s="26"/>
    </row>
    <row r="169" spans="2:12" ht="13.5" customHeight="1">
      <c r="B169" s="26"/>
      <c r="C169" s="243"/>
      <c r="D169" s="243"/>
      <c r="K169" s="26"/>
      <c r="L169" s="26"/>
    </row>
    <row r="170" spans="2:12" ht="13.5" customHeight="1">
      <c r="B170" s="26"/>
      <c r="C170" s="243"/>
      <c r="D170" s="243"/>
      <c r="K170" s="26"/>
      <c r="L170" s="26"/>
    </row>
    <row r="171" spans="2:12" ht="13.5" customHeight="1">
      <c r="B171" s="26"/>
      <c r="C171" s="243"/>
      <c r="D171" s="243"/>
      <c r="K171" s="26"/>
      <c r="L171" s="26"/>
    </row>
    <row r="172" spans="2:12" ht="13.5" customHeight="1">
      <c r="B172" s="26"/>
      <c r="C172" s="243"/>
      <c r="D172" s="243"/>
      <c r="K172" s="26"/>
      <c r="L172" s="26"/>
    </row>
    <row r="173" spans="2:12" ht="13.5" customHeight="1">
      <c r="B173" s="26"/>
      <c r="C173" s="243"/>
      <c r="D173" s="243"/>
      <c r="K173" s="26"/>
      <c r="L173" s="26"/>
    </row>
    <row r="174" spans="2:12" ht="13.5" customHeight="1">
      <c r="B174" s="26"/>
      <c r="C174" s="243"/>
      <c r="D174" s="243"/>
      <c r="K174" s="26"/>
      <c r="L174" s="26"/>
    </row>
    <row r="175" spans="2:12" ht="13.5" customHeight="1">
      <c r="B175" s="26"/>
      <c r="C175" s="243"/>
      <c r="D175" s="243"/>
      <c r="K175" s="26"/>
      <c r="L175" s="26"/>
    </row>
    <row r="176" spans="2:12" ht="13.5" customHeight="1">
      <c r="B176" s="26"/>
      <c r="C176" s="243"/>
      <c r="D176" s="243"/>
      <c r="K176" s="26"/>
      <c r="L176" s="26"/>
    </row>
    <row r="177" spans="2:12" ht="13.5" customHeight="1">
      <c r="B177" s="26"/>
      <c r="C177" s="243"/>
      <c r="D177" s="243"/>
      <c r="K177" s="26"/>
      <c r="L177" s="26"/>
    </row>
    <row r="178" spans="2:12" ht="13.5" customHeight="1">
      <c r="B178" s="26"/>
      <c r="C178" s="243"/>
      <c r="D178" s="243"/>
      <c r="K178" s="26"/>
      <c r="L178" s="26"/>
    </row>
    <row r="179" spans="2:12" ht="13.5" customHeight="1">
      <c r="B179" s="26"/>
      <c r="C179" s="243"/>
      <c r="D179" s="243"/>
      <c r="K179" s="26"/>
      <c r="L179" s="26"/>
    </row>
    <row r="180" spans="2:12" ht="13.5" customHeight="1">
      <c r="B180" s="26"/>
      <c r="C180" s="243"/>
      <c r="D180" s="243"/>
      <c r="K180" s="26"/>
      <c r="L180" s="26"/>
    </row>
    <row r="181" spans="2:12" ht="13.5" customHeight="1">
      <c r="B181" s="26"/>
      <c r="C181" s="243"/>
      <c r="D181" s="243"/>
      <c r="K181" s="26"/>
      <c r="L181" s="26"/>
    </row>
    <row r="182" spans="2:12" ht="13.5" customHeight="1">
      <c r="B182" s="26"/>
      <c r="C182" s="243"/>
      <c r="D182" s="243"/>
      <c r="K182" s="26"/>
      <c r="L182" s="26"/>
    </row>
    <row r="183" spans="2:12" ht="13.5" customHeight="1">
      <c r="B183" s="26"/>
      <c r="C183" s="243"/>
      <c r="D183" s="243"/>
      <c r="K183" s="26"/>
      <c r="L183" s="26"/>
    </row>
    <row r="184" spans="2:12" ht="13.5" customHeight="1">
      <c r="B184" s="26"/>
      <c r="C184" s="243"/>
      <c r="D184" s="243"/>
      <c r="K184" s="26"/>
      <c r="L184" s="26"/>
    </row>
    <row r="185" spans="2:12" ht="13.5" customHeight="1">
      <c r="B185" s="26"/>
      <c r="C185" s="243"/>
      <c r="D185" s="243"/>
      <c r="K185" s="26"/>
      <c r="L185" s="26"/>
    </row>
    <row r="186" spans="2:12" ht="13.5" customHeight="1">
      <c r="B186" s="26"/>
      <c r="C186" s="243"/>
      <c r="D186" s="243"/>
      <c r="K186" s="26"/>
      <c r="L186" s="26"/>
    </row>
    <row r="187" spans="2:12" ht="13.5" customHeight="1">
      <c r="B187" s="26"/>
      <c r="C187" s="243"/>
      <c r="D187" s="243"/>
      <c r="K187" s="26"/>
      <c r="L187" s="26"/>
    </row>
    <row r="188" spans="2:12" ht="13.5" customHeight="1">
      <c r="B188" s="26"/>
      <c r="C188" s="243"/>
      <c r="D188" s="243"/>
      <c r="K188" s="26"/>
      <c r="L188" s="26"/>
    </row>
    <row r="189" spans="2:12" ht="13.5" customHeight="1">
      <c r="B189" s="26"/>
      <c r="C189" s="243"/>
      <c r="D189" s="243"/>
      <c r="K189" s="26"/>
      <c r="L189" s="26"/>
    </row>
    <row r="190" spans="2:12" ht="13.5" customHeight="1">
      <c r="B190" s="26"/>
      <c r="C190" s="243"/>
      <c r="D190" s="243"/>
      <c r="K190" s="26"/>
      <c r="L190" s="26"/>
    </row>
    <row r="191" spans="2:12" ht="13.5" customHeight="1">
      <c r="B191" s="26"/>
      <c r="C191" s="243"/>
      <c r="D191" s="243"/>
      <c r="K191" s="26"/>
      <c r="L191" s="26"/>
    </row>
    <row r="192" spans="2:12" ht="13.5" customHeight="1">
      <c r="B192" s="26"/>
      <c r="C192" s="243"/>
      <c r="D192" s="243"/>
      <c r="K192" s="26"/>
      <c r="L192" s="26"/>
    </row>
    <row r="193" spans="2:12" ht="13.5" customHeight="1">
      <c r="B193" s="26"/>
      <c r="C193" s="243"/>
      <c r="D193" s="243"/>
      <c r="K193" s="26"/>
      <c r="L193" s="26"/>
    </row>
    <row r="194" spans="2:12" ht="13.5" customHeight="1">
      <c r="B194" s="26"/>
      <c r="C194" s="243"/>
      <c r="D194" s="243"/>
      <c r="K194" s="26"/>
      <c r="L194" s="26"/>
    </row>
    <row r="195" spans="2:12" ht="13.5" customHeight="1">
      <c r="B195" s="26"/>
      <c r="C195" s="243"/>
      <c r="D195" s="243"/>
      <c r="K195" s="26"/>
      <c r="L195" s="26"/>
    </row>
    <row r="196" spans="2:12" ht="13.5" customHeight="1">
      <c r="B196" s="26"/>
      <c r="C196" s="243"/>
      <c r="D196" s="243"/>
      <c r="K196" s="26"/>
      <c r="L196" s="26"/>
    </row>
    <row r="197" spans="2:12" ht="13.5" customHeight="1">
      <c r="B197" s="26"/>
      <c r="C197" s="243"/>
      <c r="D197" s="243"/>
      <c r="K197" s="26"/>
      <c r="L197" s="26"/>
    </row>
    <row r="198" spans="2:12" ht="13.5" customHeight="1">
      <c r="B198" s="26"/>
      <c r="C198" s="243"/>
      <c r="D198" s="243"/>
      <c r="K198" s="26"/>
      <c r="L198" s="26"/>
    </row>
    <row r="199" spans="2:12" ht="13.5" customHeight="1">
      <c r="B199" s="26"/>
      <c r="C199" s="243"/>
      <c r="D199" s="243"/>
      <c r="K199" s="26"/>
      <c r="L199" s="26"/>
    </row>
    <row r="200" spans="2:12" ht="13.5" customHeight="1">
      <c r="B200" s="26"/>
      <c r="C200" s="243"/>
      <c r="D200" s="243"/>
      <c r="K200" s="26"/>
      <c r="L200" s="26"/>
    </row>
    <row r="201" spans="2:12" ht="13.5" customHeight="1">
      <c r="B201" s="26"/>
      <c r="C201" s="243"/>
      <c r="D201" s="243"/>
      <c r="K201" s="26"/>
      <c r="L201" s="26"/>
    </row>
    <row r="202" spans="2:12" ht="13.5" customHeight="1">
      <c r="B202" s="26"/>
      <c r="C202" s="243"/>
      <c r="D202" s="243"/>
      <c r="K202" s="26"/>
      <c r="L202" s="26"/>
    </row>
    <row r="203" spans="2:12" ht="13.5" customHeight="1">
      <c r="B203" s="26"/>
      <c r="C203" s="243"/>
      <c r="D203" s="243"/>
      <c r="K203" s="26"/>
      <c r="L203" s="26"/>
    </row>
    <row r="204" spans="2:12" ht="13.5" customHeight="1">
      <c r="B204" s="26"/>
      <c r="C204" s="243"/>
      <c r="D204" s="243"/>
      <c r="K204" s="26"/>
      <c r="L204" s="26"/>
    </row>
    <row r="205" spans="2:12" ht="13.5" customHeight="1">
      <c r="B205" s="26"/>
      <c r="C205" s="243"/>
      <c r="D205" s="243"/>
      <c r="K205" s="26"/>
      <c r="L205" s="26"/>
    </row>
    <row r="206" spans="2:12" ht="13.5" customHeight="1">
      <c r="B206" s="26"/>
      <c r="C206" s="243"/>
      <c r="D206" s="243"/>
      <c r="K206" s="26"/>
      <c r="L206" s="26"/>
    </row>
    <row r="207" spans="2:12" ht="13.5" customHeight="1">
      <c r="B207" s="26"/>
      <c r="C207" s="243"/>
      <c r="D207" s="243"/>
      <c r="K207" s="26"/>
      <c r="L207" s="26"/>
    </row>
    <row r="208" spans="2:12" ht="13.5" customHeight="1">
      <c r="B208" s="26"/>
      <c r="C208" s="243"/>
      <c r="D208" s="243"/>
      <c r="K208" s="26"/>
      <c r="L208" s="26"/>
    </row>
    <row r="209" spans="2:12" ht="13.5" customHeight="1">
      <c r="B209" s="26"/>
      <c r="C209" s="243"/>
      <c r="D209" s="243"/>
      <c r="K209" s="26"/>
      <c r="L209" s="26"/>
    </row>
    <row r="210" spans="2:12" ht="13.5" customHeight="1">
      <c r="B210" s="26"/>
      <c r="C210" s="243"/>
      <c r="D210" s="243"/>
      <c r="K210" s="26"/>
      <c r="L210" s="26"/>
    </row>
    <row r="211" spans="2:12" ht="13.5" customHeight="1">
      <c r="B211" s="26"/>
      <c r="C211" s="243"/>
      <c r="D211" s="243"/>
      <c r="K211" s="26"/>
      <c r="L211" s="26"/>
    </row>
    <row r="212" spans="2:12" ht="13.5" customHeight="1">
      <c r="B212" s="26"/>
      <c r="C212" s="243"/>
      <c r="D212" s="243"/>
      <c r="K212" s="26"/>
      <c r="L212" s="26"/>
    </row>
    <row r="213" spans="2:12" ht="13.5" customHeight="1">
      <c r="B213" s="26"/>
      <c r="C213" s="243"/>
      <c r="D213" s="243"/>
      <c r="K213" s="26"/>
      <c r="L213" s="26"/>
    </row>
    <row r="214" spans="2:12" ht="13.5" customHeight="1">
      <c r="B214" s="26"/>
      <c r="C214" s="243"/>
      <c r="D214" s="243"/>
      <c r="K214" s="26"/>
      <c r="L214" s="26"/>
    </row>
    <row r="215" spans="2:12" ht="13.5" customHeight="1">
      <c r="B215" s="26"/>
      <c r="C215" s="243"/>
      <c r="D215" s="243"/>
      <c r="K215" s="26"/>
      <c r="L215" s="26"/>
    </row>
    <row r="216" spans="2:12" ht="13.5" customHeight="1">
      <c r="B216" s="26"/>
      <c r="C216" s="243"/>
      <c r="D216" s="243"/>
      <c r="K216" s="26"/>
      <c r="L216" s="26"/>
    </row>
    <row r="217" spans="2:12" ht="13.5" customHeight="1">
      <c r="B217" s="26"/>
      <c r="C217" s="243"/>
      <c r="D217" s="243"/>
      <c r="K217" s="26"/>
      <c r="L217" s="26"/>
    </row>
    <row r="218" spans="2:12" ht="13.5" customHeight="1">
      <c r="B218" s="26"/>
      <c r="C218" s="243"/>
      <c r="D218" s="243"/>
      <c r="K218" s="26"/>
      <c r="L218" s="26"/>
    </row>
    <row r="219" spans="2:12" ht="13.5" customHeight="1">
      <c r="B219" s="26"/>
      <c r="C219" s="243"/>
      <c r="D219" s="243"/>
      <c r="K219" s="26"/>
      <c r="L219" s="26"/>
    </row>
    <row r="220" spans="2:12" ht="13.5" customHeight="1">
      <c r="B220" s="26"/>
      <c r="C220" s="243"/>
      <c r="D220" s="243"/>
      <c r="K220" s="26"/>
      <c r="L220" s="26"/>
    </row>
    <row r="221" spans="2:12" ht="13.5" customHeight="1">
      <c r="B221" s="26"/>
      <c r="C221" s="243"/>
      <c r="D221" s="243"/>
      <c r="K221" s="26"/>
      <c r="L221" s="26"/>
    </row>
    <row r="222" spans="2:12" ht="13.5" customHeight="1">
      <c r="B222" s="26"/>
      <c r="C222" s="243"/>
      <c r="D222" s="243"/>
      <c r="K222" s="26"/>
      <c r="L222" s="26"/>
    </row>
    <row r="223" spans="2:12" ht="13.5" customHeight="1">
      <c r="B223" s="26"/>
      <c r="C223" s="243"/>
      <c r="D223" s="243"/>
      <c r="K223" s="26"/>
      <c r="L223" s="26"/>
    </row>
    <row r="224" spans="2:12" ht="13.5" customHeight="1">
      <c r="B224" s="26"/>
      <c r="C224" s="243"/>
      <c r="D224" s="243"/>
      <c r="K224" s="26"/>
      <c r="L224" s="26"/>
    </row>
    <row r="225" spans="2:12" ht="13.5" customHeight="1">
      <c r="B225" s="26"/>
      <c r="C225" s="243"/>
      <c r="D225" s="243"/>
      <c r="K225" s="26"/>
      <c r="L225" s="26"/>
    </row>
    <row r="226" spans="2:12" ht="13.5" customHeight="1">
      <c r="B226" s="26"/>
      <c r="C226" s="243"/>
      <c r="D226" s="243"/>
      <c r="K226" s="26"/>
      <c r="L226" s="26"/>
    </row>
    <row r="227" spans="2:12" ht="13.5" customHeight="1">
      <c r="B227" s="26"/>
      <c r="C227" s="243"/>
      <c r="D227" s="243"/>
      <c r="K227" s="26"/>
      <c r="L227" s="26"/>
    </row>
    <row r="228" spans="2:12" ht="13.5" customHeight="1">
      <c r="B228" s="26"/>
      <c r="C228" s="243"/>
      <c r="D228" s="243"/>
      <c r="K228" s="26"/>
      <c r="L228" s="26"/>
    </row>
    <row r="229" spans="2:12" ht="13.5" customHeight="1">
      <c r="B229" s="26"/>
      <c r="C229" s="243"/>
      <c r="D229" s="243"/>
      <c r="K229" s="26"/>
      <c r="L229" s="26"/>
    </row>
    <row r="230" spans="2:12" ht="13.5" customHeight="1">
      <c r="B230" s="26"/>
      <c r="C230" s="243"/>
      <c r="D230" s="243"/>
      <c r="K230" s="26"/>
      <c r="L230" s="26"/>
    </row>
    <row r="231" spans="2:12" ht="13.5" customHeight="1">
      <c r="B231" s="26"/>
      <c r="C231" s="243"/>
      <c r="D231" s="243"/>
      <c r="K231" s="26"/>
      <c r="L231" s="26"/>
    </row>
    <row r="232" spans="2:12" ht="13.5" customHeight="1">
      <c r="B232" s="26"/>
      <c r="C232" s="243"/>
      <c r="D232" s="243"/>
      <c r="K232" s="26"/>
      <c r="L232" s="26"/>
    </row>
    <row r="233" spans="2:12" ht="13.5" customHeight="1">
      <c r="B233" s="26"/>
      <c r="C233" s="243"/>
      <c r="D233" s="243"/>
      <c r="K233" s="26"/>
      <c r="L233" s="26"/>
    </row>
    <row r="234" spans="2:12" ht="13.5" customHeight="1">
      <c r="B234" s="26"/>
      <c r="C234" s="243"/>
      <c r="D234" s="243"/>
      <c r="K234" s="26"/>
      <c r="L234" s="26"/>
    </row>
    <row r="235" spans="2:12" ht="13.5" customHeight="1">
      <c r="B235" s="26"/>
      <c r="C235" s="243"/>
      <c r="D235" s="243"/>
      <c r="K235" s="26"/>
      <c r="L235" s="26"/>
    </row>
    <row r="236" spans="2:12" ht="13.5" customHeight="1">
      <c r="B236" s="26"/>
      <c r="C236" s="243"/>
      <c r="D236" s="243"/>
      <c r="K236" s="26"/>
      <c r="L236" s="26"/>
    </row>
    <row r="237" spans="2:12" ht="13.5" customHeight="1">
      <c r="B237" s="26"/>
      <c r="C237" s="243"/>
      <c r="D237" s="243"/>
      <c r="K237" s="26"/>
      <c r="L237" s="26"/>
    </row>
    <row r="238" spans="2:12" ht="13.5" customHeight="1">
      <c r="B238" s="26"/>
      <c r="C238" s="243"/>
      <c r="D238" s="243"/>
      <c r="K238" s="26"/>
      <c r="L238" s="26"/>
    </row>
    <row r="239" spans="2:12" ht="13.5" customHeight="1">
      <c r="B239" s="26"/>
      <c r="C239" s="243"/>
      <c r="D239" s="243"/>
      <c r="K239" s="26"/>
      <c r="L239" s="26"/>
    </row>
    <row r="240" spans="2:12" ht="13.5" customHeight="1">
      <c r="B240" s="26"/>
      <c r="C240" s="243"/>
      <c r="D240" s="243"/>
      <c r="K240" s="26"/>
      <c r="L240" s="26"/>
    </row>
    <row r="241" spans="2:12" ht="13.5" customHeight="1">
      <c r="B241" s="26"/>
      <c r="C241" s="243"/>
      <c r="D241" s="243"/>
      <c r="K241" s="26"/>
      <c r="L241" s="26"/>
    </row>
    <row r="242" spans="2:12" ht="13.5" customHeight="1">
      <c r="B242" s="26"/>
      <c r="C242" s="243"/>
      <c r="D242" s="243"/>
      <c r="K242" s="26"/>
      <c r="L242" s="26"/>
    </row>
    <row r="243" spans="2:12" ht="13.5" customHeight="1">
      <c r="B243" s="26"/>
      <c r="C243" s="243"/>
      <c r="D243" s="243"/>
      <c r="K243" s="26"/>
      <c r="L243" s="26"/>
    </row>
    <row r="244" spans="2:12" ht="13.5" customHeight="1">
      <c r="B244" s="26"/>
      <c r="C244" s="243"/>
      <c r="D244" s="243"/>
      <c r="K244" s="26"/>
      <c r="L244" s="26"/>
    </row>
    <row r="245" spans="2:12" ht="13.5" customHeight="1">
      <c r="B245" s="26"/>
      <c r="C245" s="243"/>
      <c r="D245" s="243"/>
      <c r="K245" s="26"/>
      <c r="L245" s="26"/>
    </row>
    <row r="246" spans="2:12" ht="13.5" customHeight="1">
      <c r="B246" s="26"/>
      <c r="C246" s="243"/>
      <c r="D246" s="243"/>
      <c r="K246" s="26"/>
      <c r="L246" s="26"/>
    </row>
    <row r="247" spans="2:12" ht="13.5" customHeight="1">
      <c r="B247" s="26"/>
      <c r="C247" s="243"/>
      <c r="D247" s="243"/>
      <c r="K247" s="26"/>
      <c r="L247" s="26"/>
    </row>
    <row r="248" spans="2:12" ht="13.5" customHeight="1">
      <c r="B248" s="26"/>
      <c r="C248" s="243"/>
      <c r="D248" s="243"/>
      <c r="K248" s="26"/>
      <c r="L248" s="26"/>
    </row>
    <row r="249" spans="2:12" ht="13.5" customHeight="1">
      <c r="B249" s="26"/>
      <c r="C249" s="243"/>
      <c r="D249" s="243"/>
      <c r="K249" s="26"/>
      <c r="L249" s="26"/>
    </row>
    <row r="250" spans="2:12" ht="13.5" customHeight="1">
      <c r="B250" s="26"/>
      <c r="C250" s="243"/>
      <c r="D250" s="243"/>
      <c r="K250" s="26"/>
      <c r="L250" s="26"/>
    </row>
    <row r="251" spans="2:12" ht="13.5" customHeight="1">
      <c r="B251" s="26"/>
      <c r="C251" s="243"/>
      <c r="D251" s="243"/>
      <c r="K251" s="26"/>
      <c r="L251" s="26"/>
    </row>
    <row r="252" spans="2:12" ht="13.5" customHeight="1">
      <c r="B252" s="26"/>
      <c r="C252" s="243"/>
      <c r="D252" s="243"/>
      <c r="K252" s="26"/>
      <c r="L252" s="26"/>
    </row>
    <row r="253" spans="2:12" ht="13.5" customHeight="1">
      <c r="B253" s="26"/>
      <c r="C253" s="243"/>
      <c r="D253" s="243"/>
      <c r="K253" s="26"/>
      <c r="L253" s="26"/>
    </row>
    <row r="254" spans="2:12" ht="13.5" customHeight="1">
      <c r="B254" s="26"/>
      <c r="C254" s="243"/>
      <c r="D254" s="243"/>
      <c r="K254" s="26"/>
      <c r="L254" s="26"/>
    </row>
    <row r="255" spans="2:12" ht="13.5" customHeight="1">
      <c r="B255" s="26"/>
      <c r="C255" s="243"/>
      <c r="D255" s="243"/>
      <c r="K255" s="26"/>
      <c r="L255" s="26"/>
    </row>
    <row r="256" spans="2:12" ht="13.5" customHeight="1">
      <c r="B256" s="26"/>
      <c r="C256" s="243"/>
      <c r="D256" s="243"/>
      <c r="K256" s="26"/>
      <c r="L256" s="26"/>
    </row>
    <row r="257" spans="2:12" ht="13.5" customHeight="1">
      <c r="B257" s="26"/>
      <c r="C257" s="243"/>
      <c r="D257" s="243"/>
      <c r="K257" s="26"/>
      <c r="L257" s="26"/>
    </row>
    <row r="258" spans="2:12" ht="13.5" customHeight="1">
      <c r="B258" s="26"/>
      <c r="C258" s="243"/>
      <c r="D258" s="243"/>
      <c r="K258" s="26"/>
      <c r="L258" s="26"/>
    </row>
    <row r="259" spans="2:12" ht="13.5" customHeight="1">
      <c r="B259" s="26"/>
      <c r="C259" s="243"/>
      <c r="D259" s="243"/>
      <c r="K259" s="26"/>
      <c r="L259" s="26"/>
    </row>
    <row r="260" spans="2:12" ht="13.5" customHeight="1">
      <c r="B260" s="26"/>
      <c r="C260" s="243"/>
      <c r="D260" s="243"/>
      <c r="K260" s="26"/>
      <c r="L260" s="26"/>
    </row>
    <row r="261" spans="2:12" ht="13.5" customHeight="1">
      <c r="B261" s="26"/>
      <c r="C261" s="243"/>
      <c r="D261" s="243"/>
      <c r="K261" s="26"/>
      <c r="L261" s="26"/>
    </row>
    <row r="262" spans="2:12" ht="13.5" customHeight="1">
      <c r="B262" s="26"/>
      <c r="C262" s="243"/>
      <c r="D262" s="243"/>
      <c r="K262" s="26"/>
      <c r="L262" s="26"/>
    </row>
    <row r="263" spans="2:12" ht="13.5" customHeight="1">
      <c r="B263" s="26"/>
      <c r="C263" s="243"/>
      <c r="D263" s="243"/>
      <c r="K263" s="26"/>
      <c r="L263" s="26"/>
    </row>
    <row r="264" spans="2:12" ht="13.5" customHeight="1">
      <c r="B264" s="26"/>
      <c r="C264" s="243"/>
      <c r="D264" s="243"/>
      <c r="K264" s="26"/>
      <c r="L264" s="26"/>
    </row>
    <row r="265" spans="2:12" ht="13.5" customHeight="1">
      <c r="B265" s="26"/>
      <c r="C265" s="243"/>
      <c r="D265" s="243"/>
      <c r="K265" s="26"/>
      <c r="L265" s="26"/>
    </row>
    <row r="266" spans="2:12" ht="13.5" customHeight="1">
      <c r="B266" s="26"/>
      <c r="C266" s="243"/>
      <c r="D266" s="243"/>
      <c r="K266" s="26"/>
      <c r="L266" s="26"/>
    </row>
    <row r="267" spans="2:12" ht="13.5" customHeight="1">
      <c r="B267" s="26"/>
      <c r="C267" s="243"/>
      <c r="D267" s="243"/>
      <c r="K267" s="26"/>
      <c r="L267" s="26"/>
    </row>
    <row r="268" spans="2:12" ht="13.5" customHeight="1">
      <c r="B268" s="26"/>
      <c r="C268" s="243"/>
      <c r="D268" s="243"/>
      <c r="K268" s="26"/>
      <c r="L268" s="26"/>
    </row>
    <row r="269" spans="2:12" ht="13.5" customHeight="1">
      <c r="B269" s="26"/>
      <c r="C269" s="243"/>
      <c r="D269" s="243"/>
      <c r="K269" s="26"/>
      <c r="L269" s="26"/>
    </row>
    <row r="270" spans="2:12" ht="13.5" customHeight="1">
      <c r="B270" s="26"/>
      <c r="C270" s="243"/>
      <c r="D270" s="243"/>
      <c r="K270" s="26"/>
      <c r="L270" s="26"/>
    </row>
    <row r="271" spans="2:12" ht="13.5" customHeight="1">
      <c r="B271" s="26"/>
      <c r="C271" s="243"/>
      <c r="D271" s="243"/>
      <c r="K271" s="26"/>
      <c r="L271" s="26"/>
    </row>
    <row r="272" spans="2:12" ht="13.5" customHeight="1">
      <c r="B272" s="26"/>
      <c r="C272" s="243"/>
      <c r="D272" s="243"/>
      <c r="K272" s="26"/>
      <c r="L272" s="26"/>
    </row>
    <row r="273" spans="2:12" ht="13.5" customHeight="1">
      <c r="B273" s="26"/>
      <c r="C273" s="243"/>
      <c r="D273" s="243"/>
      <c r="K273" s="26"/>
      <c r="L273" s="26"/>
    </row>
    <row r="274" spans="2:12" ht="13.5" customHeight="1">
      <c r="B274" s="26"/>
      <c r="C274" s="243"/>
      <c r="D274" s="243"/>
      <c r="K274" s="26"/>
      <c r="L274" s="26"/>
    </row>
    <row r="275" spans="2:12" ht="13.5" customHeight="1">
      <c r="B275" s="26"/>
      <c r="C275" s="243"/>
      <c r="D275" s="243"/>
      <c r="K275" s="26"/>
      <c r="L275" s="26"/>
    </row>
    <row r="276" spans="2:12" ht="13.5" customHeight="1">
      <c r="B276" s="26"/>
      <c r="C276" s="243"/>
      <c r="D276" s="243"/>
      <c r="K276" s="26"/>
      <c r="L276" s="26"/>
    </row>
    <row r="277" spans="2:12" ht="13.5" customHeight="1">
      <c r="B277" s="26"/>
      <c r="C277" s="243"/>
      <c r="D277" s="243"/>
      <c r="K277" s="26"/>
      <c r="L277" s="26"/>
    </row>
    <row r="278" spans="2:12" ht="13.5" customHeight="1">
      <c r="B278" s="26"/>
      <c r="C278" s="243"/>
      <c r="D278" s="243"/>
      <c r="K278" s="26"/>
      <c r="L278" s="26"/>
    </row>
    <row r="279" spans="2:12" ht="13.5" customHeight="1">
      <c r="B279" s="26"/>
      <c r="C279" s="243"/>
      <c r="D279" s="243"/>
      <c r="K279" s="26"/>
      <c r="L279" s="26"/>
    </row>
    <row r="280" spans="2:12" ht="13.5" customHeight="1">
      <c r="B280" s="26"/>
      <c r="C280" s="243"/>
      <c r="D280" s="243"/>
      <c r="K280" s="26"/>
      <c r="L280" s="26"/>
    </row>
    <row r="281" spans="2:12" ht="13.5" customHeight="1">
      <c r="B281" s="26"/>
      <c r="C281" s="243"/>
      <c r="D281" s="243"/>
      <c r="K281" s="26"/>
      <c r="L281" s="26"/>
    </row>
    <row r="282" spans="2:12" ht="13.5" customHeight="1">
      <c r="B282" s="26"/>
      <c r="C282" s="243"/>
      <c r="D282" s="243"/>
      <c r="K282" s="26"/>
      <c r="L282" s="26"/>
    </row>
    <row r="283" spans="2:12" ht="13.5" customHeight="1">
      <c r="B283" s="26"/>
      <c r="C283" s="243"/>
      <c r="D283" s="243"/>
      <c r="K283" s="26"/>
      <c r="L283" s="26"/>
    </row>
    <row r="284" spans="2:12" ht="13.5" customHeight="1">
      <c r="B284" s="26"/>
      <c r="C284" s="243"/>
      <c r="D284" s="243"/>
      <c r="K284" s="26"/>
      <c r="L284" s="26"/>
    </row>
    <row r="285" spans="2:12" ht="13.5" customHeight="1">
      <c r="B285" s="26"/>
      <c r="C285" s="243"/>
      <c r="D285" s="243"/>
      <c r="K285" s="26"/>
      <c r="L285" s="26"/>
    </row>
    <row r="286" spans="2:12" ht="13.5" customHeight="1">
      <c r="B286" s="26"/>
      <c r="C286" s="243"/>
      <c r="D286" s="243"/>
      <c r="K286" s="26"/>
      <c r="L286" s="26"/>
    </row>
    <row r="287" spans="2:12" ht="13.5" customHeight="1">
      <c r="B287" s="26"/>
      <c r="C287" s="243"/>
      <c r="D287" s="243"/>
      <c r="K287" s="26"/>
      <c r="L287" s="26"/>
    </row>
    <row r="288" spans="2:12" ht="13.5" customHeight="1">
      <c r="B288" s="26"/>
      <c r="C288" s="243"/>
      <c r="D288" s="243"/>
      <c r="K288" s="26"/>
      <c r="L288" s="26"/>
    </row>
    <row r="289" spans="2:12" ht="13.5" customHeight="1">
      <c r="B289" s="26"/>
      <c r="C289" s="243"/>
      <c r="D289" s="243"/>
      <c r="K289" s="26"/>
      <c r="L289" s="26"/>
    </row>
    <row r="290" spans="2:12" ht="13.5" customHeight="1">
      <c r="B290" s="26"/>
      <c r="C290" s="243"/>
      <c r="D290" s="243"/>
      <c r="K290" s="26"/>
      <c r="L290" s="26"/>
    </row>
    <row r="291" spans="2:12" ht="13.5" customHeight="1">
      <c r="B291" s="26"/>
      <c r="C291" s="243"/>
      <c r="D291" s="243"/>
      <c r="K291" s="26"/>
      <c r="L291" s="26"/>
    </row>
    <row r="292" spans="2:12" ht="13.5" customHeight="1">
      <c r="B292" s="26"/>
      <c r="C292" s="243"/>
      <c r="D292" s="243"/>
      <c r="K292" s="26"/>
      <c r="L292" s="26"/>
    </row>
    <row r="293" spans="2:12" ht="13.5" customHeight="1">
      <c r="B293" s="26"/>
      <c r="C293" s="243"/>
      <c r="D293" s="243"/>
      <c r="K293" s="26"/>
      <c r="L293" s="26"/>
    </row>
    <row r="294" spans="2:12" ht="13.5" customHeight="1">
      <c r="B294" s="26"/>
      <c r="C294" s="243"/>
      <c r="D294" s="243"/>
      <c r="K294" s="26"/>
      <c r="L294" s="26"/>
    </row>
    <row r="295" spans="2:12" ht="13.5" customHeight="1">
      <c r="B295" s="26"/>
      <c r="C295" s="243"/>
      <c r="D295" s="243"/>
      <c r="K295" s="26"/>
      <c r="L295" s="26"/>
    </row>
    <row r="296" spans="2:12" ht="13.5" customHeight="1">
      <c r="B296" s="26"/>
      <c r="C296" s="243"/>
      <c r="D296" s="243"/>
      <c r="K296" s="26"/>
      <c r="L296" s="26"/>
    </row>
    <row r="297" spans="2:12" ht="13.5" customHeight="1">
      <c r="B297" s="26"/>
      <c r="C297" s="243"/>
      <c r="D297" s="243"/>
      <c r="K297" s="26"/>
      <c r="L297" s="26"/>
    </row>
    <row r="298" spans="2:12" ht="13.5" customHeight="1">
      <c r="B298" s="26"/>
      <c r="C298" s="243"/>
      <c r="D298" s="243"/>
      <c r="K298" s="26"/>
      <c r="L298" s="26"/>
    </row>
    <row r="299" spans="2:12" ht="13.5" customHeight="1">
      <c r="B299" s="26"/>
      <c r="C299" s="243"/>
      <c r="D299" s="243"/>
      <c r="K299" s="26"/>
      <c r="L299" s="26"/>
    </row>
    <row r="300" spans="2:12" ht="13.5" customHeight="1">
      <c r="B300" s="26"/>
      <c r="C300" s="243"/>
      <c r="D300" s="243"/>
      <c r="K300" s="26"/>
      <c r="L300" s="26"/>
    </row>
    <row r="301" spans="2:12" ht="13.5" customHeight="1">
      <c r="B301" s="26"/>
      <c r="C301" s="243"/>
      <c r="D301" s="243"/>
      <c r="K301" s="26"/>
      <c r="L301" s="26"/>
    </row>
    <row r="302" spans="2:12" ht="13.5" customHeight="1">
      <c r="B302" s="26"/>
      <c r="C302" s="243"/>
      <c r="D302" s="243"/>
      <c r="K302" s="26"/>
      <c r="L302" s="26"/>
    </row>
    <row r="303" spans="2:12" ht="13.5" customHeight="1">
      <c r="B303" s="26"/>
      <c r="C303" s="243"/>
      <c r="D303" s="243"/>
      <c r="K303" s="26"/>
      <c r="L303" s="26"/>
    </row>
    <row r="304" spans="2:12" ht="13.5" customHeight="1">
      <c r="B304" s="26"/>
      <c r="C304" s="243"/>
      <c r="D304" s="243"/>
      <c r="K304" s="26"/>
      <c r="L304" s="26"/>
    </row>
    <row r="305" spans="2:12" ht="13.5" customHeight="1">
      <c r="B305" s="26"/>
      <c r="C305" s="243"/>
      <c r="D305" s="243"/>
      <c r="K305" s="26"/>
      <c r="L305" s="26"/>
    </row>
    <row r="306" spans="2:12" ht="13.5" customHeight="1">
      <c r="B306" s="26"/>
      <c r="C306" s="243"/>
      <c r="D306" s="243"/>
      <c r="K306" s="26"/>
      <c r="L306" s="26"/>
    </row>
    <row r="307" spans="2:12" ht="13.5" customHeight="1">
      <c r="B307" s="26"/>
      <c r="C307" s="243"/>
      <c r="D307" s="243"/>
      <c r="K307" s="26"/>
      <c r="L307" s="26"/>
    </row>
    <row r="308" spans="2:12" ht="13.5" customHeight="1">
      <c r="B308" s="26"/>
      <c r="C308" s="243"/>
      <c r="D308" s="243"/>
      <c r="K308" s="26"/>
      <c r="L308" s="26"/>
    </row>
    <row r="309" spans="2:12" ht="13.5" customHeight="1">
      <c r="B309" s="26"/>
      <c r="C309" s="243"/>
      <c r="D309" s="243"/>
      <c r="K309" s="26"/>
      <c r="L309" s="26"/>
    </row>
    <row r="310" spans="2:12" ht="13.5" customHeight="1">
      <c r="B310" s="26"/>
      <c r="C310" s="243"/>
      <c r="D310" s="243"/>
      <c r="K310" s="26"/>
      <c r="L310" s="26"/>
    </row>
    <row r="311" spans="2:12" ht="13.5" customHeight="1">
      <c r="B311" s="26"/>
      <c r="C311" s="243"/>
      <c r="D311" s="243"/>
      <c r="K311" s="26"/>
      <c r="L311" s="26"/>
    </row>
    <row r="312" spans="2:12" ht="13.5" customHeight="1">
      <c r="B312" s="26"/>
      <c r="C312" s="243"/>
      <c r="D312" s="243"/>
      <c r="K312" s="26"/>
      <c r="L312" s="26"/>
    </row>
    <row r="313" spans="2:12" ht="13.5" customHeight="1">
      <c r="B313" s="26"/>
      <c r="C313" s="243"/>
      <c r="D313" s="243"/>
      <c r="K313" s="26"/>
      <c r="L313" s="26"/>
    </row>
    <row r="314" spans="2:12" ht="13.5" customHeight="1">
      <c r="B314" s="26"/>
      <c r="C314" s="243"/>
      <c r="D314" s="243"/>
      <c r="K314" s="26"/>
      <c r="L314" s="26"/>
    </row>
    <row r="315" spans="2:12" ht="13.5" customHeight="1">
      <c r="B315" s="26"/>
      <c r="C315" s="243"/>
      <c r="D315" s="243"/>
      <c r="K315" s="26"/>
      <c r="L315" s="26"/>
    </row>
    <row r="316" spans="2:12" ht="13.5" customHeight="1">
      <c r="B316" s="26"/>
      <c r="C316" s="243"/>
      <c r="D316" s="243"/>
      <c r="K316" s="26"/>
      <c r="L316" s="26"/>
    </row>
    <row r="317" spans="2:12" ht="13.5" customHeight="1">
      <c r="B317" s="26"/>
      <c r="C317" s="243"/>
      <c r="D317" s="243"/>
      <c r="K317" s="26"/>
      <c r="L317" s="26"/>
    </row>
    <row r="318" spans="2:12" ht="13.5" customHeight="1">
      <c r="B318" s="26"/>
      <c r="C318" s="243"/>
      <c r="D318" s="243"/>
      <c r="K318" s="26"/>
      <c r="L318" s="26"/>
    </row>
    <row r="319" spans="2:12" ht="13.5" customHeight="1">
      <c r="B319" s="26"/>
      <c r="C319" s="243"/>
      <c r="D319" s="243"/>
      <c r="K319" s="26"/>
      <c r="L319" s="26"/>
    </row>
    <row r="320" spans="2:12" ht="13.5" customHeight="1">
      <c r="B320" s="26"/>
      <c r="C320" s="243"/>
      <c r="D320" s="243"/>
      <c r="K320" s="26"/>
      <c r="L320" s="26"/>
    </row>
    <row r="321" spans="2:12" ht="13.5" customHeight="1">
      <c r="B321" s="26"/>
      <c r="C321" s="243"/>
      <c r="D321" s="243"/>
      <c r="K321" s="26"/>
      <c r="L321" s="26"/>
    </row>
    <row r="322" spans="2:12" ht="13.5" customHeight="1">
      <c r="B322" s="26"/>
      <c r="C322" s="243"/>
      <c r="D322" s="243"/>
      <c r="K322" s="26"/>
      <c r="L322" s="26"/>
    </row>
    <row r="323" spans="2:12" ht="13.5" customHeight="1">
      <c r="B323" s="26"/>
      <c r="C323" s="243"/>
      <c r="D323" s="243"/>
      <c r="K323" s="26"/>
      <c r="L323" s="26"/>
    </row>
    <row r="324" spans="2:12" ht="13.5" customHeight="1">
      <c r="B324" s="26"/>
      <c r="C324" s="243"/>
      <c r="D324" s="243"/>
      <c r="K324" s="26"/>
      <c r="L324" s="26"/>
    </row>
    <row r="325" spans="2:12" ht="13.5" customHeight="1">
      <c r="B325" s="26"/>
      <c r="C325" s="243"/>
      <c r="D325" s="243"/>
      <c r="K325" s="26"/>
      <c r="L325" s="26"/>
    </row>
    <row r="326" spans="2:12" ht="13.5" customHeight="1">
      <c r="B326" s="26"/>
      <c r="C326" s="243"/>
      <c r="D326" s="243"/>
      <c r="K326" s="26"/>
      <c r="L326" s="26"/>
    </row>
    <row r="327" spans="2:12" ht="13.5" customHeight="1">
      <c r="B327" s="26"/>
      <c r="C327" s="243"/>
      <c r="D327" s="243"/>
      <c r="K327" s="26"/>
      <c r="L327" s="26"/>
    </row>
    <row r="328" spans="2:12" ht="13.5" customHeight="1">
      <c r="B328" s="26"/>
      <c r="C328" s="243"/>
      <c r="D328" s="243"/>
      <c r="K328" s="26"/>
      <c r="L328" s="26"/>
    </row>
    <row r="329" spans="2:12" ht="13.5" customHeight="1">
      <c r="B329" s="26"/>
      <c r="C329" s="243"/>
      <c r="D329" s="243"/>
      <c r="K329" s="26"/>
      <c r="L329" s="26"/>
    </row>
    <row r="330" spans="2:12" ht="13.5" customHeight="1">
      <c r="B330" s="26"/>
      <c r="C330" s="243"/>
      <c r="D330" s="243"/>
      <c r="K330" s="26"/>
      <c r="L330" s="26"/>
    </row>
    <row r="331" spans="2:12" ht="13.5" customHeight="1">
      <c r="B331" s="26"/>
      <c r="C331" s="243"/>
      <c r="D331" s="243"/>
      <c r="K331" s="26"/>
      <c r="L331" s="26"/>
    </row>
    <row r="332" spans="2:12" ht="13.5" customHeight="1">
      <c r="B332" s="26"/>
      <c r="C332" s="243"/>
      <c r="D332" s="243"/>
      <c r="K332" s="26"/>
      <c r="L332" s="26"/>
    </row>
    <row r="333" spans="2:12" ht="13.5" customHeight="1">
      <c r="B333" s="26"/>
      <c r="C333" s="243"/>
      <c r="D333" s="243"/>
      <c r="K333" s="26"/>
      <c r="L333" s="26"/>
    </row>
    <row r="334" spans="2:12" ht="13.5" customHeight="1">
      <c r="B334" s="26"/>
      <c r="C334" s="243"/>
      <c r="D334" s="243"/>
      <c r="K334" s="26"/>
      <c r="L334" s="26"/>
    </row>
    <row r="335" spans="2:12" ht="13.5" customHeight="1">
      <c r="B335" s="26"/>
      <c r="C335" s="243"/>
      <c r="D335" s="243"/>
      <c r="K335" s="26"/>
      <c r="L335" s="26"/>
    </row>
    <row r="336" spans="2:12" ht="13.5" customHeight="1">
      <c r="B336" s="26"/>
      <c r="C336" s="243"/>
      <c r="D336" s="243"/>
      <c r="K336" s="26"/>
      <c r="L336" s="26"/>
    </row>
    <row r="337" spans="2:12" ht="13.5" customHeight="1">
      <c r="B337" s="26"/>
      <c r="C337" s="243"/>
      <c r="D337" s="243"/>
      <c r="K337" s="26"/>
      <c r="L337" s="26"/>
    </row>
    <row r="338" spans="2:12" ht="13.5" customHeight="1">
      <c r="B338" s="26"/>
      <c r="C338" s="243"/>
      <c r="D338" s="243"/>
      <c r="K338" s="26"/>
      <c r="L338" s="26"/>
    </row>
    <row r="339" spans="2:12" ht="13.5" customHeight="1">
      <c r="B339" s="26"/>
      <c r="C339" s="243"/>
      <c r="D339" s="243"/>
      <c r="K339" s="26"/>
      <c r="L339" s="26"/>
    </row>
    <row r="340" spans="2:12" ht="13.5" customHeight="1">
      <c r="B340" s="26"/>
      <c r="C340" s="243"/>
      <c r="D340" s="243"/>
      <c r="K340" s="26"/>
      <c r="L340" s="26"/>
    </row>
    <row r="341" spans="2:12" ht="13.5" customHeight="1">
      <c r="B341" s="26"/>
      <c r="C341" s="243"/>
      <c r="D341" s="243"/>
      <c r="K341" s="26"/>
      <c r="L341" s="26"/>
    </row>
    <row r="342" spans="2:12" ht="13.5" customHeight="1">
      <c r="B342" s="26"/>
      <c r="C342" s="243"/>
      <c r="D342" s="243"/>
      <c r="K342" s="26"/>
      <c r="L342" s="26"/>
    </row>
    <row r="343" spans="2:12" ht="13.5" customHeight="1">
      <c r="B343" s="26"/>
      <c r="C343" s="243"/>
      <c r="D343" s="243"/>
      <c r="K343" s="26"/>
      <c r="L343" s="26"/>
    </row>
    <row r="344" spans="2:12" ht="13.5" customHeight="1">
      <c r="B344" s="26"/>
      <c r="C344" s="243"/>
      <c r="D344" s="243"/>
      <c r="K344" s="26"/>
      <c r="L344" s="26"/>
    </row>
    <row r="345" spans="2:12" ht="13.5" customHeight="1">
      <c r="B345" s="26"/>
      <c r="C345" s="243"/>
      <c r="D345" s="243"/>
      <c r="K345" s="26"/>
      <c r="L345" s="26"/>
    </row>
    <row r="346" spans="2:12" ht="13.5" customHeight="1">
      <c r="B346" s="26"/>
      <c r="C346" s="243"/>
      <c r="D346" s="243"/>
      <c r="K346" s="26"/>
      <c r="L346" s="26"/>
    </row>
    <row r="347" spans="2:12" ht="13.5" customHeight="1">
      <c r="B347" s="26"/>
      <c r="C347" s="243"/>
      <c r="D347" s="243"/>
      <c r="K347" s="26"/>
      <c r="L347" s="26"/>
    </row>
    <row r="348" spans="2:12" ht="13.5" customHeight="1">
      <c r="B348" s="26"/>
      <c r="C348" s="243"/>
      <c r="D348" s="243"/>
      <c r="K348" s="26"/>
      <c r="L348" s="26"/>
    </row>
    <row r="349" spans="2:12" ht="13.5" customHeight="1">
      <c r="B349" s="26"/>
      <c r="C349" s="243"/>
      <c r="D349" s="243"/>
      <c r="K349" s="26"/>
      <c r="L349" s="26"/>
    </row>
    <row r="350" spans="2:12" ht="13.5" customHeight="1">
      <c r="B350" s="26"/>
      <c r="C350" s="243"/>
      <c r="D350" s="243"/>
      <c r="K350" s="26"/>
      <c r="L350" s="26"/>
    </row>
    <row r="351" spans="2:12" ht="13.5" customHeight="1">
      <c r="B351" s="26"/>
      <c r="C351" s="243"/>
      <c r="D351" s="243"/>
      <c r="K351" s="26"/>
      <c r="L351" s="26"/>
    </row>
    <row r="352" spans="2:12" ht="13.5" customHeight="1">
      <c r="B352" s="26"/>
      <c r="C352" s="243"/>
      <c r="D352" s="243"/>
      <c r="K352" s="26"/>
      <c r="L352" s="26"/>
    </row>
    <row r="353" spans="2:12" ht="13.5" customHeight="1">
      <c r="B353" s="26"/>
      <c r="C353" s="243"/>
      <c r="D353" s="243"/>
      <c r="K353" s="26"/>
      <c r="L353" s="26"/>
    </row>
    <row r="354" spans="2:12" ht="13.5" customHeight="1">
      <c r="B354" s="26"/>
      <c r="C354" s="243"/>
      <c r="D354" s="243"/>
      <c r="K354" s="26"/>
      <c r="L354" s="26"/>
    </row>
    <row r="355" spans="2:12" ht="13.5" customHeight="1">
      <c r="B355" s="26"/>
      <c r="C355" s="243"/>
      <c r="D355" s="243"/>
      <c r="K355" s="26"/>
      <c r="L355" s="26"/>
    </row>
    <row r="356" spans="2:12" ht="13.5" customHeight="1">
      <c r="B356" s="26"/>
      <c r="C356" s="243"/>
      <c r="D356" s="243"/>
      <c r="K356" s="26"/>
      <c r="L356" s="26"/>
    </row>
    <row r="357" spans="2:12" ht="13.5" customHeight="1">
      <c r="B357" s="26"/>
      <c r="C357" s="243"/>
      <c r="D357" s="243"/>
      <c r="K357" s="26"/>
      <c r="L357" s="26"/>
    </row>
    <row r="358" spans="2:12" ht="13.5" customHeight="1">
      <c r="B358" s="26"/>
      <c r="C358" s="243"/>
      <c r="D358" s="243"/>
      <c r="K358" s="26"/>
      <c r="L358" s="26"/>
    </row>
    <row r="359" spans="2:12" ht="13.5" customHeight="1">
      <c r="B359" s="26"/>
      <c r="C359" s="243"/>
      <c r="D359" s="243"/>
      <c r="K359" s="26"/>
      <c r="L359" s="26"/>
    </row>
    <row r="360" spans="2:12" ht="13.5" customHeight="1">
      <c r="B360" s="26"/>
      <c r="C360" s="243"/>
      <c r="D360" s="243"/>
      <c r="K360" s="26"/>
      <c r="L360" s="26"/>
    </row>
    <row r="361" spans="2:12" ht="13.5" customHeight="1">
      <c r="B361" s="26"/>
      <c r="C361" s="243"/>
      <c r="D361" s="243"/>
      <c r="K361" s="26"/>
      <c r="L361" s="26"/>
    </row>
    <row r="362" spans="2:12" ht="13.5" customHeight="1">
      <c r="B362" s="26"/>
      <c r="C362" s="243"/>
      <c r="D362" s="243"/>
      <c r="K362" s="26"/>
      <c r="L362" s="26"/>
    </row>
    <row r="363" spans="2:12" ht="13.5" customHeight="1">
      <c r="B363" s="26"/>
      <c r="C363" s="243"/>
      <c r="D363" s="243"/>
      <c r="K363" s="26"/>
      <c r="L363" s="26"/>
    </row>
    <row r="364" spans="2:12" ht="13.5" customHeight="1">
      <c r="B364" s="26"/>
      <c r="C364" s="243"/>
      <c r="D364" s="243"/>
      <c r="K364" s="26"/>
      <c r="L364" s="26"/>
    </row>
    <row r="365" spans="2:12" ht="13.5" customHeight="1">
      <c r="B365" s="26"/>
      <c r="C365" s="243"/>
      <c r="D365" s="243"/>
      <c r="K365" s="26"/>
      <c r="L365" s="26"/>
    </row>
    <row r="366" spans="2:12" ht="13.5" customHeight="1">
      <c r="B366" s="26"/>
      <c r="C366" s="243"/>
      <c r="D366" s="243"/>
      <c r="K366" s="26"/>
      <c r="L366" s="26"/>
    </row>
    <row r="367" spans="2:12" ht="13.5" customHeight="1">
      <c r="B367" s="26"/>
      <c r="C367" s="243"/>
      <c r="D367" s="243"/>
      <c r="K367" s="26"/>
      <c r="L367" s="26"/>
    </row>
    <row r="368" spans="2:12" ht="13.5" customHeight="1">
      <c r="B368" s="26"/>
      <c r="C368" s="243"/>
      <c r="D368" s="243"/>
      <c r="K368" s="26"/>
      <c r="L368" s="26"/>
    </row>
    <row r="369" spans="2:12" ht="13.5" customHeight="1">
      <c r="B369" s="26"/>
      <c r="C369" s="243"/>
      <c r="D369" s="243"/>
      <c r="K369" s="26"/>
      <c r="L369" s="26"/>
    </row>
    <row r="370" spans="2:12" ht="13.5" customHeight="1">
      <c r="B370" s="26"/>
      <c r="C370" s="243"/>
      <c r="D370" s="243"/>
      <c r="K370" s="26"/>
      <c r="L370" s="26"/>
    </row>
    <row r="371" spans="2:12" ht="13.5" customHeight="1">
      <c r="B371" s="26"/>
      <c r="C371" s="243"/>
      <c r="D371" s="243"/>
      <c r="K371" s="26"/>
      <c r="L371" s="26"/>
    </row>
    <row r="372" spans="2:12" ht="13.5" customHeight="1">
      <c r="B372" s="26"/>
      <c r="C372" s="243"/>
      <c r="D372" s="243"/>
      <c r="K372" s="26"/>
      <c r="L372" s="26"/>
    </row>
    <row r="373" spans="2:12" ht="13.5" customHeight="1">
      <c r="B373" s="26"/>
      <c r="C373" s="243"/>
      <c r="D373" s="243"/>
      <c r="K373" s="26"/>
      <c r="L373" s="26"/>
    </row>
    <row r="374" spans="2:12" ht="13.5" customHeight="1">
      <c r="B374" s="26"/>
      <c r="C374" s="243"/>
      <c r="D374" s="243"/>
      <c r="K374" s="26"/>
      <c r="L374" s="26"/>
    </row>
    <row r="375" spans="2:12" ht="13.5" customHeight="1">
      <c r="B375" s="26"/>
      <c r="C375" s="243"/>
      <c r="D375" s="243"/>
      <c r="K375" s="26"/>
      <c r="L375" s="26"/>
    </row>
    <row r="376" spans="2:12" ht="13.5" customHeight="1">
      <c r="B376" s="26"/>
      <c r="C376" s="243"/>
      <c r="D376" s="243"/>
      <c r="K376" s="26"/>
      <c r="L376" s="26"/>
    </row>
    <row r="377" spans="2:12" ht="13.5" customHeight="1">
      <c r="B377" s="26"/>
      <c r="C377" s="243"/>
      <c r="D377" s="243"/>
      <c r="K377" s="26"/>
      <c r="L377" s="26"/>
    </row>
    <row r="378" spans="2:12" ht="13.5" customHeight="1">
      <c r="B378" s="26"/>
      <c r="C378" s="243"/>
      <c r="D378" s="243"/>
      <c r="K378" s="26"/>
      <c r="L378" s="26"/>
    </row>
    <row r="379" spans="2:12" ht="13.5" customHeight="1">
      <c r="B379" s="26"/>
      <c r="C379" s="243"/>
      <c r="D379" s="243"/>
      <c r="K379" s="26"/>
      <c r="L379" s="26"/>
    </row>
    <row r="380" spans="2:12" ht="13.5" customHeight="1">
      <c r="B380" s="26"/>
      <c r="C380" s="243"/>
      <c r="D380" s="243"/>
      <c r="K380" s="26"/>
      <c r="L380" s="26"/>
    </row>
    <row r="381" spans="2:12" ht="13.5" customHeight="1">
      <c r="B381" s="26"/>
      <c r="C381" s="243"/>
      <c r="D381" s="243"/>
      <c r="K381" s="26"/>
      <c r="L381" s="26"/>
    </row>
    <row r="382" spans="2:12" ht="13.5" customHeight="1">
      <c r="B382" s="26"/>
      <c r="C382" s="243"/>
      <c r="D382" s="243"/>
      <c r="K382" s="26"/>
      <c r="L382" s="26"/>
    </row>
    <row r="383" spans="2:12" ht="13.5" customHeight="1">
      <c r="B383" s="26"/>
      <c r="C383" s="243"/>
      <c r="D383" s="243"/>
      <c r="K383" s="26"/>
      <c r="L383" s="26"/>
    </row>
    <row r="384" spans="2:12" ht="13.5" customHeight="1">
      <c r="B384" s="26"/>
      <c r="C384" s="243"/>
      <c r="D384" s="243"/>
      <c r="K384" s="26"/>
      <c r="L384" s="26"/>
    </row>
    <row r="385" spans="2:12" ht="13.5" customHeight="1">
      <c r="B385" s="26"/>
      <c r="C385" s="243"/>
      <c r="D385" s="243"/>
      <c r="K385" s="26"/>
      <c r="L385" s="26"/>
    </row>
    <row r="386" spans="2:12" ht="13.5" customHeight="1">
      <c r="B386" s="26"/>
      <c r="C386" s="243"/>
      <c r="D386" s="243"/>
      <c r="K386" s="26"/>
      <c r="L386" s="26"/>
    </row>
    <row r="387" spans="2:12" ht="13.5" customHeight="1">
      <c r="B387" s="26"/>
      <c r="C387" s="243"/>
      <c r="D387" s="243"/>
      <c r="K387" s="26"/>
      <c r="L387" s="26"/>
    </row>
    <row r="388" spans="2:12" ht="13.5" customHeight="1">
      <c r="B388" s="26"/>
      <c r="C388" s="243"/>
      <c r="D388" s="243"/>
      <c r="K388" s="26"/>
      <c r="L388" s="26"/>
    </row>
    <row r="389" spans="2:12" ht="13.5" customHeight="1">
      <c r="B389" s="26"/>
      <c r="C389" s="243"/>
      <c r="D389" s="243"/>
      <c r="K389" s="26"/>
      <c r="L389" s="26"/>
    </row>
    <row r="390" spans="2:12" ht="13.5" customHeight="1">
      <c r="B390" s="26"/>
      <c r="C390" s="243"/>
      <c r="D390" s="243"/>
      <c r="K390" s="26"/>
      <c r="L390" s="26"/>
    </row>
    <row r="391" spans="2:12" ht="13.5" customHeight="1">
      <c r="B391" s="26"/>
      <c r="C391" s="243"/>
      <c r="D391" s="243"/>
      <c r="K391" s="26"/>
      <c r="L391" s="26"/>
    </row>
    <row r="392" spans="2:12" ht="13.5" customHeight="1">
      <c r="B392" s="26"/>
      <c r="C392" s="243"/>
      <c r="D392" s="243"/>
      <c r="K392" s="26"/>
      <c r="L392" s="26"/>
    </row>
    <row r="393" spans="2:12" ht="13.5" customHeight="1">
      <c r="B393" s="26"/>
      <c r="C393" s="243"/>
      <c r="D393" s="243"/>
      <c r="K393" s="26"/>
      <c r="L393" s="26"/>
    </row>
    <row r="394" spans="2:12" ht="13.5" customHeight="1">
      <c r="B394" s="26"/>
      <c r="C394" s="243"/>
      <c r="D394" s="243"/>
      <c r="K394" s="26"/>
      <c r="L394" s="26"/>
    </row>
    <row r="395" spans="2:12" ht="13.5" customHeight="1">
      <c r="B395" s="26"/>
      <c r="C395" s="243"/>
      <c r="D395" s="243"/>
      <c r="K395" s="26"/>
      <c r="L395" s="26"/>
    </row>
    <row r="396" spans="2:12" ht="13.5" customHeight="1">
      <c r="B396" s="26"/>
      <c r="C396" s="243"/>
      <c r="D396" s="243"/>
      <c r="K396" s="26"/>
      <c r="L396" s="26"/>
    </row>
    <row r="397" spans="2:12" ht="13.5" customHeight="1">
      <c r="B397" s="26"/>
      <c r="C397" s="243"/>
      <c r="D397" s="243"/>
      <c r="K397" s="26"/>
      <c r="L397" s="26"/>
    </row>
    <row r="398" spans="2:12" ht="13.5" customHeight="1">
      <c r="B398" s="26"/>
      <c r="C398" s="243"/>
      <c r="D398" s="243"/>
      <c r="K398" s="26"/>
      <c r="L398" s="26"/>
    </row>
    <row r="399" spans="2:12" ht="13.5" customHeight="1">
      <c r="B399" s="26"/>
      <c r="C399" s="243"/>
      <c r="D399" s="243"/>
      <c r="K399" s="26"/>
      <c r="L399" s="26"/>
    </row>
    <row r="400" spans="2:12" ht="13.5" customHeight="1">
      <c r="B400" s="26"/>
      <c r="C400" s="243"/>
      <c r="D400" s="243"/>
      <c r="K400" s="26"/>
      <c r="L400" s="26"/>
    </row>
    <row r="401" spans="2:12" ht="13.5" customHeight="1">
      <c r="B401" s="26"/>
      <c r="C401" s="243"/>
      <c r="D401" s="243"/>
      <c r="K401" s="26"/>
      <c r="L401" s="26"/>
    </row>
    <row r="402" spans="2:12" ht="13.5" customHeight="1">
      <c r="B402" s="26"/>
      <c r="C402" s="243"/>
      <c r="D402" s="243"/>
      <c r="K402" s="26"/>
      <c r="L402" s="26"/>
    </row>
    <row r="403" spans="2:12" ht="13.5" customHeight="1">
      <c r="B403" s="26"/>
      <c r="C403" s="243"/>
      <c r="D403" s="243"/>
      <c r="K403" s="26"/>
      <c r="L403" s="26"/>
    </row>
    <row r="404" spans="2:12" ht="13.5" customHeight="1">
      <c r="B404" s="26"/>
      <c r="C404" s="243"/>
      <c r="D404" s="243"/>
      <c r="K404" s="26"/>
      <c r="L404" s="26"/>
    </row>
    <row r="405" spans="2:12" ht="13.5" customHeight="1">
      <c r="B405" s="26"/>
      <c r="C405" s="243"/>
      <c r="D405" s="243"/>
      <c r="K405" s="26"/>
      <c r="L405" s="26"/>
    </row>
    <row r="406" spans="2:12" ht="13.5" customHeight="1">
      <c r="B406" s="26"/>
      <c r="C406" s="243"/>
      <c r="D406" s="243"/>
      <c r="K406" s="26"/>
      <c r="L406" s="26"/>
    </row>
    <row r="407" spans="2:12" ht="13.5" customHeight="1">
      <c r="B407" s="26"/>
      <c r="C407" s="243"/>
      <c r="D407" s="243"/>
      <c r="K407" s="26"/>
      <c r="L407" s="26"/>
    </row>
    <row r="408" spans="2:12" ht="13.5" customHeight="1">
      <c r="B408" s="26"/>
      <c r="C408" s="243"/>
      <c r="D408" s="243"/>
      <c r="K408" s="26"/>
      <c r="L408" s="26"/>
    </row>
    <row r="409" spans="2:12" ht="13.5" customHeight="1">
      <c r="B409" s="26"/>
      <c r="C409" s="243"/>
      <c r="D409" s="243"/>
      <c r="K409" s="26"/>
      <c r="L409" s="26"/>
    </row>
    <row r="410" spans="2:12" ht="13.5" customHeight="1">
      <c r="B410" s="26"/>
      <c r="C410" s="243"/>
      <c r="D410" s="243"/>
      <c r="K410" s="26"/>
      <c r="L410" s="26"/>
    </row>
    <row r="411" spans="2:12" ht="13.5" customHeight="1">
      <c r="B411" s="26"/>
      <c r="C411" s="243"/>
      <c r="D411" s="243"/>
      <c r="K411" s="26"/>
      <c r="L411" s="26"/>
    </row>
    <row r="412" spans="2:12" ht="13.5" customHeight="1">
      <c r="B412" s="26"/>
      <c r="C412" s="243"/>
      <c r="D412" s="243"/>
      <c r="K412" s="26"/>
      <c r="L412" s="26"/>
    </row>
    <row r="413" spans="2:12" ht="13.5" customHeight="1">
      <c r="B413" s="26"/>
      <c r="C413" s="243"/>
      <c r="D413" s="243"/>
      <c r="K413" s="26"/>
      <c r="L413" s="26"/>
    </row>
    <row r="414" spans="2:12" ht="13.5" customHeight="1">
      <c r="B414" s="26"/>
      <c r="C414" s="243"/>
      <c r="D414" s="243"/>
      <c r="K414" s="26"/>
      <c r="L414" s="26"/>
    </row>
    <row r="415" spans="2:12" ht="13.5" customHeight="1">
      <c r="B415" s="26"/>
      <c r="C415" s="243"/>
      <c r="D415" s="243"/>
      <c r="K415" s="26"/>
      <c r="L415" s="26"/>
    </row>
    <row r="416" spans="2:12" ht="13.5" customHeight="1">
      <c r="B416" s="26"/>
      <c r="C416" s="243"/>
      <c r="D416" s="243"/>
      <c r="K416" s="26"/>
      <c r="L416" s="26"/>
    </row>
    <row r="417" spans="2:12" ht="13.5" customHeight="1">
      <c r="B417" s="26"/>
      <c r="C417" s="243"/>
      <c r="D417" s="243"/>
      <c r="K417" s="26"/>
      <c r="L417" s="26"/>
    </row>
    <row r="418" spans="2:12" ht="13.5" customHeight="1">
      <c r="B418" s="26"/>
      <c r="C418" s="243"/>
      <c r="D418" s="243"/>
      <c r="K418" s="26"/>
      <c r="L418" s="26"/>
    </row>
    <row r="419" spans="2:12" ht="13.5" customHeight="1">
      <c r="B419" s="26"/>
      <c r="C419" s="243"/>
      <c r="D419" s="243"/>
      <c r="K419" s="26"/>
      <c r="L419" s="26"/>
    </row>
    <row r="420" spans="2:12" ht="13.5" customHeight="1">
      <c r="B420" s="26"/>
      <c r="C420" s="243"/>
      <c r="D420" s="243"/>
      <c r="K420" s="26"/>
      <c r="L420" s="26"/>
    </row>
    <row r="421" spans="2:12" ht="13.5" customHeight="1">
      <c r="B421" s="26"/>
      <c r="C421" s="243"/>
      <c r="D421" s="243"/>
      <c r="K421" s="26"/>
      <c r="L421" s="26"/>
    </row>
    <row r="422" spans="2:12" ht="13.5" customHeight="1">
      <c r="B422" s="26"/>
      <c r="C422" s="243"/>
      <c r="D422" s="243"/>
      <c r="K422" s="26"/>
      <c r="L422" s="26"/>
    </row>
    <row r="423" spans="2:12" ht="13.5" customHeight="1">
      <c r="B423" s="26"/>
      <c r="C423" s="243"/>
      <c r="D423" s="243"/>
      <c r="K423" s="26"/>
      <c r="L423" s="26"/>
    </row>
    <row r="424" spans="2:12" ht="13.5" customHeight="1">
      <c r="B424" s="26"/>
      <c r="C424" s="243"/>
      <c r="D424" s="243"/>
      <c r="K424" s="26"/>
      <c r="L424" s="26"/>
    </row>
    <row r="425" spans="2:12" ht="13.5" customHeight="1">
      <c r="B425" s="26"/>
      <c r="C425" s="243"/>
      <c r="D425" s="243"/>
      <c r="K425" s="26"/>
      <c r="L425" s="26"/>
    </row>
    <row r="426" spans="2:12" ht="13.5" customHeight="1">
      <c r="B426" s="26"/>
      <c r="C426" s="243"/>
      <c r="D426" s="243"/>
      <c r="K426" s="26"/>
      <c r="L426" s="26"/>
    </row>
    <row r="427" spans="2:12" ht="13.5" customHeight="1">
      <c r="B427" s="26"/>
      <c r="C427" s="243"/>
      <c r="D427" s="243"/>
      <c r="K427" s="26"/>
      <c r="L427" s="26"/>
    </row>
    <row r="428" spans="2:12" ht="13.5" customHeight="1">
      <c r="B428" s="26"/>
      <c r="C428" s="243"/>
      <c r="D428" s="243"/>
      <c r="K428" s="26"/>
      <c r="L428" s="26"/>
    </row>
    <row r="429" spans="2:12" ht="13.5" customHeight="1">
      <c r="B429" s="26"/>
      <c r="C429" s="243"/>
      <c r="D429" s="243"/>
      <c r="K429" s="26"/>
      <c r="L429" s="26"/>
    </row>
    <row r="430" spans="2:12" ht="13.5" customHeight="1">
      <c r="B430" s="26"/>
      <c r="C430" s="243"/>
      <c r="D430" s="243"/>
      <c r="K430" s="26"/>
      <c r="L430" s="26"/>
    </row>
    <row r="431" spans="2:12" ht="13.5" customHeight="1">
      <c r="B431" s="26"/>
      <c r="C431" s="243"/>
      <c r="D431" s="243"/>
      <c r="K431" s="26"/>
      <c r="L431" s="26"/>
    </row>
    <row r="432" spans="2:12" ht="13.5" customHeight="1">
      <c r="B432" s="26"/>
      <c r="C432" s="243"/>
      <c r="D432" s="243"/>
      <c r="K432" s="26"/>
      <c r="L432" s="26"/>
    </row>
    <row r="433" spans="2:12" ht="13.5" customHeight="1">
      <c r="B433" s="26"/>
      <c r="C433" s="243"/>
      <c r="D433" s="243"/>
      <c r="K433" s="26"/>
      <c r="L433" s="26"/>
    </row>
    <row r="434" spans="2:12" ht="13.5" customHeight="1">
      <c r="B434" s="26"/>
      <c r="C434" s="243"/>
      <c r="D434" s="243"/>
      <c r="K434" s="26"/>
      <c r="L434" s="26"/>
    </row>
    <row r="435" spans="2:12" ht="13.5" customHeight="1">
      <c r="B435" s="26"/>
      <c r="C435" s="243"/>
      <c r="D435" s="243"/>
      <c r="K435" s="26"/>
      <c r="L435" s="26"/>
    </row>
    <row r="436" spans="2:12" ht="13.5" customHeight="1">
      <c r="B436" s="26"/>
      <c r="C436" s="243"/>
      <c r="D436" s="243"/>
      <c r="K436" s="26"/>
      <c r="L436" s="26"/>
    </row>
    <row r="437" spans="2:12" ht="13.5" customHeight="1">
      <c r="B437" s="26"/>
      <c r="C437" s="243"/>
      <c r="D437" s="243"/>
      <c r="K437" s="26"/>
      <c r="L437" s="26"/>
    </row>
    <row r="438" spans="2:12" ht="13.5" customHeight="1">
      <c r="B438" s="26"/>
      <c r="C438" s="243"/>
      <c r="D438" s="243"/>
      <c r="K438" s="26"/>
      <c r="L438" s="26"/>
    </row>
    <row r="439" spans="2:12" ht="13.5" customHeight="1">
      <c r="B439" s="26"/>
      <c r="C439" s="243"/>
      <c r="D439" s="243"/>
      <c r="K439" s="26"/>
      <c r="L439" s="26"/>
    </row>
    <row r="440" spans="2:12" ht="13.5" customHeight="1">
      <c r="B440" s="26"/>
      <c r="C440" s="243"/>
      <c r="D440" s="243"/>
      <c r="K440" s="26"/>
      <c r="L440" s="26"/>
    </row>
    <row r="441" spans="2:12" ht="13.5" customHeight="1">
      <c r="B441" s="26"/>
      <c r="C441" s="243"/>
      <c r="D441" s="243"/>
      <c r="K441" s="26"/>
      <c r="L441" s="26"/>
    </row>
    <row r="442" spans="2:12" ht="13.5" customHeight="1">
      <c r="B442" s="26"/>
      <c r="C442" s="243"/>
      <c r="D442" s="243"/>
      <c r="K442" s="26"/>
      <c r="L442" s="26"/>
    </row>
    <row r="443" spans="2:12" ht="13.5" customHeight="1">
      <c r="B443" s="26"/>
      <c r="C443" s="243"/>
      <c r="D443" s="243"/>
      <c r="K443" s="26"/>
      <c r="L443" s="26"/>
    </row>
    <row r="444" spans="2:12" ht="13.5" customHeight="1">
      <c r="B444" s="26"/>
      <c r="C444" s="243"/>
      <c r="D444" s="243"/>
      <c r="K444" s="26"/>
      <c r="L444" s="26"/>
    </row>
    <row r="445" spans="2:12" ht="13.5" customHeight="1">
      <c r="B445" s="26"/>
      <c r="C445" s="243"/>
      <c r="D445" s="243"/>
      <c r="K445" s="26"/>
      <c r="L445" s="26"/>
    </row>
    <row r="446" spans="2:12" ht="13.5" customHeight="1">
      <c r="B446" s="26"/>
      <c r="C446" s="243"/>
      <c r="D446" s="243"/>
      <c r="K446" s="26"/>
      <c r="L446" s="26"/>
    </row>
    <row r="447" spans="2:12" ht="13.5" customHeight="1">
      <c r="B447" s="26"/>
      <c r="C447" s="243"/>
      <c r="D447" s="243"/>
      <c r="K447" s="26"/>
      <c r="L447" s="26"/>
    </row>
    <row r="448" spans="2:12" ht="13.5" customHeight="1">
      <c r="B448" s="26"/>
      <c r="C448" s="243"/>
      <c r="D448" s="243"/>
      <c r="K448" s="26"/>
      <c r="L448" s="26"/>
    </row>
    <row r="449" spans="2:12" ht="13.5" customHeight="1">
      <c r="B449" s="26"/>
      <c r="C449" s="243"/>
      <c r="D449" s="243"/>
      <c r="K449" s="26"/>
      <c r="L449" s="26"/>
    </row>
    <row r="450" spans="2:12" ht="13.5" customHeight="1">
      <c r="B450" s="26"/>
      <c r="C450" s="243"/>
      <c r="D450" s="243"/>
      <c r="K450" s="26"/>
      <c r="L450" s="26"/>
    </row>
    <row r="451" spans="2:12" ht="13.5" customHeight="1">
      <c r="B451" s="26"/>
      <c r="C451" s="243"/>
      <c r="D451" s="243"/>
      <c r="K451" s="26"/>
      <c r="L451" s="26"/>
    </row>
    <row r="452" spans="2:12" ht="13.5" customHeight="1">
      <c r="B452" s="26"/>
      <c r="C452" s="243"/>
      <c r="D452" s="243"/>
      <c r="K452" s="26"/>
      <c r="L452" s="26"/>
    </row>
    <row r="453" spans="2:12" ht="13.5" customHeight="1">
      <c r="B453" s="26"/>
      <c r="C453" s="243"/>
      <c r="D453" s="243"/>
      <c r="K453" s="26"/>
      <c r="L453" s="26"/>
    </row>
    <row r="454" spans="2:12" ht="13.5" customHeight="1">
      <c r="B454" s="26"/>
      <c r="C454" s="243"/>
      <c r="D454" s="243"/>
      <c r="K454" s="26"/>
      <c r="L454" s="26"/>
    </row>
    <row r="455" spans="2:12" ht="13.5" customHeight="1">
      <c r="B455" s="26"/>
      <c r="C455" s="243"/>
      <c r="D455" s="243"/>
      <c r="K455" s="26"/>
      <c r="L455" s="26"/>
    </row>
    <row r="456" spans="2:12" ht="13.5" customHeight="1">
      <c r="B456" s="26"/>
      <c r="C456" s="243"/>
      <c r="D456" s="243"/>
      <c r="K456" s="26"/>
      <c r="L456" s="26"/>
    </row>
    <row r="457" spans="2:12" ht="13.5" customHeight="1">
      <c r="B457" s="26"/>
      <c r="C457" s="243"/>
      <c r="D457" s="243"/>
      <c r="K457" s="26"/>
      <c r="L457" s="26"/>
    </row>
    <row r="458" spans="2:12" ht="13.5" customHeight="1">
      <c r="B458" s="26"/>
      <c r="C458" s="243"/>
      <c r="D458" s="243"/>
      <c r="K458" s="26"/>
      <c r="L458" s="26"/>
    </row>
    <row r="459" spans="2:12" ht="13.5" customHeight="1">
      <c r="B459" s="26"/>
      <c r="C459" s="243"/>
      <c r="D459" s="243"/>
      <c r="K459" s="26"/>
      <c r="L459" s="26"/>
    </row>
    <row r="460" spans="2:12" ht="13.5" customHeight="1">
      <c r="B460" s="26"/>
      <c r="C460" s="243"/>
      <c r="D460" s="243"/>
      <c r="K460" s="26"/>
      <c r="L460" s="26"/>
    </row>
    <row r="461" spans="2:12" ht="13.5" customHeight="1">
      <c r="B461" s="26"/>
      <c r="C461" s="243"/>
      <c r="D461" s="243"/>
      <c r="K461" s="26"/>
      <c r="L461" s="26"/>
    </row>
    <row r="462" spans="2:12" ht="13.5" customHeight="1">
      <c r="B462" s="26"/>
      <c r="C462" s="243"/>
      <c r="D462" s="243"/>
      <c r="K462" s="26"/>
      <c r="L462" s="26"/>
    </row>
    <row r="463" spans="2:12" ht="13.5" customHeight="1">
      <c r="B463" s="26"/>
      <c r="C463" s="243"/>
      <c r="D463" s="243"/>
      <c r="K463" s="26"/>
      <c r="L463" s="26"/>
    </row>
    <row r="464" spans="2:12" ht="13.5" customHeight="1">
      <c r="B464" s="26"/>
      <c r="C464" s="243"/>
      <c r="D464" s="243"/>
      <c r="K464" s="26"/>
      <c r="L464" s="26"/>
    </row>
    <row r="465" spans="2:12" ht="13.5" customHeight="1">
      <c r="B465" s="26"/>
      <c r="C465" s="243"/>
      <c r="D465" s="243"/>
      <c r="K465" s="26"/>
      <c r="L465" s="26"/>
    </row>
    <row r="466" spans="2:12" ht="13.5" customHeight="1">
      <c r="B466" s="26"/>
      <c r="C466" s="243"/>
      <c r="D466" s="243"/>
      <c r="K466" s="26"/>
      <c r="L466" s="26"/>
    </row>
    <row r="467" spans="2:12" ht="13.5" customHeight="1">
      <c r="B467" s="26"/>
      <c r="C467" s="243"/>
      <c r="D467" s="243"/>
      <c r="K467" s="26"/>
      <c r="L467" s="26"/>
    </row>
    <row r="468" spans="2:12" ht="13.5" customHeight="1">
      <c r="B468" s="26"/>
      <c r="C468" s="243"/>
      <c r="D468" s="243"/>
      <c r="K468" s="26"/>
      <c r="L468" s="26"/>
    </row>
    <row r="469" spans="2:12" ht="13.5" customHeight="1">
      <c r="B469" s="26"/>
      <c r="C469" s="243"/>
      <c r="D469" s="243"/>
      <c r="K469" s="26"/>
      <c r="L469" s="26"/>
    </row>
    <row r="470" spans="2:12" ht="13.5" customHeight="1">
      <c r="B470" s="26"/>
      <c r="C470" s="243"/>
      <c r="D470" s="243"/>
      <c r="K470" s="26"/>
      <c r="L470" s="26"/>
    </row>
    <row r="471" spans="2:12" ht="13.5" customHeight="1">
      <c r="B471" s="26"/>
      <c r="C471" s="243"/>
      <c r="D471" s="243"/>
      <c r="K471" s="26"/>
      <c r="L471" s="26"/>
    </row>
    <row r="472" spans="2:12" ht="13.5" customHeight="1">
      <c r="B472" s="26"/>
      <c r="C472" s="243"/>
      <c r="D472" s="243"/>
      <c r="K472" s="26"/>
      <c r="L472" s="26"/>
    </row>
    <row r="473" spans="2:12" ht="13.5" customHeight="1">
      <c r="B473" s="26"/>
      <c r="C473" s="243"/>
      <c r="D473" s="243"/>
      <c r="K473" s="26"/>
      <c r="L473" s="26"/>
    </row>
    <row r="474" spans="2:12" ht="13.5" customHeight="1">
      <c r="B474" s="26"/>
      <c r="C474" s="243"/>
      <c r="D474" s="243"/>
      <c r="K474" s="26"/>
      <c r="L474" s="26"/>
    </row>
    <row r="475" spans="2:12" ht="13.5" customHeight="1">
      <c r="B475" s="26"/>
      <c r="C475" s="243"/>
      <c r="D475" s="243"/>
      <c r="K475" s="26"/>
      <c r="L475" s="26"/>
    </row>
    <row r="476" spans="2:12" ht="13.5" customHeight="1">
      <c r="B476" s="26"/>
      <c r="C476" s="243"/>
      <c r="D476" s="243"/>
      <c r="K476" s="26"/>
      <c r="L476" s="26"/>
    </row>
    <row r="477" spans="2:12" ht="13.5" customHeight="1">
      <c r="B477" s="26"/>
      <c r="C477" s="243"/>
      <c r="D477" s="243"/>
      <c r="K477" s="26"/>
      <c r="L477" s="26"/>
    </row>
    <row r="478" spans="2:12" ht="13.5" customHeight="1">
      <c r="B478" s="26"/>
      <c r="C478" s="243"/>
      <c r="D478" s="243"/>
      <c r="K478" s="26"/>
      <c r="L478" s="26"/>
    </row>
    <row r="479" spans="2:12" ht="13.5" customHeight="1">
      <c r="B479" s="26"/>
      <c r="C479" s="243"/>
      <c r="D479" s="243"/>
      <c r="K479" s="26"/>
      <c r="L479" s="26"/>
    </row>
    <row r="480" spans="2:12" ht="13.5" customHeight="1">
      <c r="B480" s="26"/>
      <c r="C480" s="243"/>
      <c r="D480" s="243"/>
      <c r="K480" s="26"/>
      <c r="L480" s="26"/>
    </row>
    <row r="481" spans="2:12" ht="13.5" customHeight="1">
      <c r="B481" s="26"/>
      <c r="C481" s="243"/>
      <c r="D481" s="243"/>
      <c r="K481" s="26"/>
      <c r="L481" s="26"/>
    </row>
    <row r="482" spans="2:12" ht="13.5" customHeight="1">
      <c r="B482" s="26"/>
      <c r="C482" s="243"/>
      <c r="D482" s="243"/>
      <c r="K482" s="26"/>
      <c r="L482" s="26"/>
    </row>
    <row r="483" spans="2:12" ht="13.5" customHeight="1">
      <c r="B483" s="26"/>
      <c r="C483" s="243"/>
      <c r="D483" s="243"/>
      <c r="K483" s="26"/>
      <c r="L483" s="26"/>
    </row>
    <row r="484" spans="2:12" ht="13.5" customHeight="1">
      <c r="B484" s="26"/>
      <c r="C484" s="243"/>
      <c r="D484" s="243"/>
      <c r="K484" s="26"/>
      <c r="L484" s="26"/>
    </row>
    <row r="485" spans="2:12" ht="13.5" customHeight="1">
      <c r="B485" s="26"/>
      <c r="C485" s="243"/>
      <c r="D485" s="243"/>
      <c r="K485" s="26"/>
      <c r="L485" s="26"/>
    </row>
    <row r="486" spans="2:12" ht="13.5" customHeight="1">
      <c r="B486" s="26"/>
      <c r="C486" s="243"/>
      <c r="D486" s="243"/>
      <c r="K486" s="26"/>
      <c r="L486" s="26"/>
    </row>
    <row r="487" spans="2:12" ht="13.5" customHeight="1">
      <c r="B487" s="26"/>
      <c r="C487" s="243"/>
      <c r="D487" s="243"/>
      <c r="K487" s="26"/>
      <c r="L487" s="26"/>
    </row>
    <row r="488" spans="2:12" ht="13.5" customHeight="1">
      <c r="B488" s="26"/>
      <c r="C488" s="243"/>
      <c r="D488" s="243"/>
      <c r="K488" s="26"/>
      <c r="L488" s="26"/>
    </row>
    <row r="489" spans="2:12" ht="13.5" customHeight="1">
      <c r="B489" s="26"/>
      <c r="C489" s="243"/>
      <c r="D489" s="243"/>
      <c r="K489" s="26"/>
      <c r="L489" s="26"/>
    </row>
    <row r="490" spans="2:12" ht="13.5" customHeight="1">
      <c r="B490" s="26"/>
      <c r="C490" s="243"/>
      <c r="D490" s="243"/>
      <c r="K490" s="26"/>
      <c r="L490" s="26"/>
    </row>
    <row r="491" spans="2:12" ht="13.5" customHeight="1">
      <c r="B491" s="26"/>
      <c r="C491" s="243"/>
      <c r="D491" s="243"/>
      <c r="K491" s="26"/>
      <c r="L491" s="26"/>
    </row>
    <row r="492" spans="2:12" ht="13.5" customHeight="1">
      <c r="B492" s="26"/>
      <c r="C492" s="243"/>
      <c r="D492" s="243"/>
      <c r="K492" s="26"/>
      <c r="L492" s="26"/>
    </row>
    <row r="493" spans="2:12" ht="13.5" customHeight="1">
      <c r="B493" s="26"/>
      <c r="C493" s="243"/>
      <c r="D493" s="243"/>
      <c r="K493" s="26"/>
      <c r="L493" s="26"/>
    </row>
    <row r="494" spans="2:12" ht="13.5" customHeight="1">
      <c r="B494" s="26"/>
      <c r="C494" s="243"/>
      <c r="D494" s="243"/>
      <c r="K494" s="26"/>
      <c r="L494" s="26"/>
    </row>
    <row r="495" spans="2:12" ht="13.5" customHeight="1">
      <c r="B495" s="26"/>
      <c r="C495" s="243"/>
      <c r="D495" s="243"/>
      <c r="K495" s="26"/>
      <c r="L495" s="26"/>
    </row>
    <row r="496" spans="2:12" ht="13.5" customHeight="1">
      <c r="B496" s="26"/>
      <c r="C496" s="243"/>
      <c r="D496" s="243"/>
      <c r="K496" s="26"/>
      <c r="L496" s="26"/>
    </row>
    <row r="497" spans="2:12" ht="13.5" customHeight="1">
      <c r="B497" s="26"/>
      <c r="C497" s="243"/>
      <c r="D497" s="243"/>
      <c r="K497" s="26"/>
      <c r="L497" s="26"/>
    </row>
    <row r="498" spans="2:12" ht="13.5" customHeight="1">
      <c r="B498" s="26"/>
      <c r="C498" s="243"/>
      <c r="D498" s="243"/>
      <c r="K498" s="26"/>
      <c r="L498" s="26"/>
    </row>
    <row r="499" spans="2:12" ht="13.5" customHeight="1">
      <c r="B499" s="26"/>
      <c r="C499" s="243"/>
      <c r="D499" s="243"/>
      <c r="K499" s="26"/>
      <c r="L499" s="26"/>
    </row>
    <row r="500" spans="2:12" ht="13.5" customHeight="1">
      <c r="B500" s="26"/>
      <c r="C500" s="243"/>
      <c r="D500" s="243"/>
      <c r="K500" s="26"/>
      <c r="L500" s="26"/>
    </row>
    <row r="501" spans="2:12" ht="13.5" customHeight="1">
      <c r="B501" s="26"/>
      <c r="C501" s="243"/>
      <c r="D501" s="243"/>
      <c r="K501" s="26"/>
      <c r="L501" s="26"/>
    </row>
    <row r="502" spans="2:12" ht="13.5" customHeight="1">
      <c r="B502" s="26"/>
      <c r="C502" s="243"/>
      <c r="D502" s="243"/>
      <c r="K502" s="26"/>
      <c r="L502" s="26"/>
    </row>
    <row r="503" spans="2:12" ht="13.5" customHeight="1">
      <c r="B503" s="26"/>
      <c r="C503" s="243"/>
      <c r="D503" s="243"/>
      <c r="K503" s="26"/>
      <c r="L503" s="26"/>
    </row>
    <row r="504" spans="2:12" ht="13.5" customHeight="1">
      <c r="B504" s="26"/>
      <c r="C504" s="243"/>
      <c r="D504" s="243"/>
      <c r="K504" s="26"/>
      <c r="L504" s="26"/>
    </row>
    <row r="505" spans="2:12" ht="13.5" customHeight="1">
      <c r="B505" s="26"/>
      <c r="C505" s="243"/>
      <c r="D505" s="243"/>
      <c r="K505" s="26"/>
      <c r="L505" s="26"/>
    </row>
    <row r="506" spans="2:12" ht="13.5" customHeight="1">
      <c r="B506" s="26"/>
      <c r="C506" s="243"/>
      <c r="D506" s="243"/>
      <c r="K506" s="26"/>
      <c r="L506" s="26"/>
    </row>
    <row r="507" spans="2:12" ht="13.5" customHeight="1">
      <c r="B507" s="26"/>
      <c r="C507" s="243"/>
      <c r="D507" s="243"/>
      <c r="K507" s="26"/>
      <c r="L507" s="26"/>
    </row>
    <row r="508" spans="2:12" ht="13.5" customHeight="1">
      <c r="B508" s="26"/>
      <c r="C508" s="243"/>
      <c r="D508" s="243"/>
      <c r="K508" s="26"/>
      <c r="L508" s="26"/>
    </row>
    <row r="509" spans="2:12" ht="13.5" customHeight="1">
      <c r="B509" s="26"/>
      <c r="C509" s="243"/>
      <c r="D509" s="243"/>
      <c r="K509" s="26"/>
      <c r="L509" s="26"/>
    </row>
    <row r="510" spans="2:12" ht="13.5" customHeight="1">
      <c r="B510" s="26"/>
      <c r="C510" s="243"/>
      <c r="D510" s="243"/>
      <c r="K510" s="26"/>
      <c r="L510" s="26"/>
    </row>
    <row r="511" spans="2:12" ht="13.5" customHeight="1">
      <c r="B511" s="26"/>
      <c r="C511" s="243"/>
      <c r="D511" s="243"/>
      <c r="K511" s="26"/>
      <c r="L511" s="26"/>
    </row>
    <row r="512" spans="2:12" ht="13.5" customHeight="1">
      <c r="B512" s="26"/>
      <c r="C512" s="243"/>
      <c r="D512" s="243"/>
      <c r="K512" s="26"/>
      <c r="L512" s="26"/>
    </row>
    <row r="513" spans="2:12" ht="13.5" customHeight="1">
      <c r="B513" s="26"/>
      <c r="C513" s="243"/>
      <c r="D513" s="243"/>
      <c r="K513" s="26"/>
      <c r="L513" s="26"/>
    </row>
    <row r="514" spans="2:12" ht="13.5" customHeight="1">
      <c r="B514" s="26"/>
      <c r="C514" s="243"/>
      <c r="D514" s="243"/>
      <c r="K514" s="26"/>
      <c r="L514" s="26"/>
    </row>
    <row r="515" spans="2:12" ht="13.5" customHeight="1">
      <c r="B515" s="26"/>
      <c r="C515" s="243"/>
      <c r="D515" s="243"/>
      <c r="K515" s="26"/>
      <c r="L515" s="26"/>
    </row>
    <row r="516" spans="2:12" ht="13.5" customHeight="1">
      <c r="B516" s="26"/>
      <c r="C516" s="243"/>
      <c r="D516" s="243"/>
      <c r="K516" s="26"/>
      <c r="L516" s="26"/>
    </row>
    <row r="517" spans="2:12" ht="13.5" customHeight="1">
      <c r="B517" s="26"/>
      <c r="C517" s="243"/>
      <c r="D517" s="243"/>
      <c r="K517" s="26"/>
      <c r="L517" s="26"/>
    </row>
    <row r="518" spans="2:12" ht="13.5" customHeight="1">
      <c r="B518" s="26"/>
      <c r="C518" s="243"/>
      <c r="D518" s="243"/>
      <c r="K518" s="26"/>
      <c r="L518" s="26"/>
    </row>
    <row r="519" spans="2:12" ht="13.5" customHeight="1">
      <c r="B519" s="26"/>
      <c r="C519" s="243"/>
      <c r="D519" s="243"/>
      <c r="K519" s="26"/>
      <c r="L519" s="26"/>
    </row>
    <row r="520" spans="2:12" ht="13.5" customHeight="1">
      <c r="B520" s="26"/>
      <c r="C520" s="243"/>
      <c r="D520" s="243"/>
      <c r="K520" s="26"/>
      <c r="L520" s="26"/>
    </row>
    <row r="521" spans="2:12" ht="13.5" customHeight="1">
      <c r="B521" s="26"/>
      <c r="C521" s="243"/>
      <c r="D521" s="243"/>
      <c r="K521" s="26"/>
      <c r="L521" s="26"/>
    </row>
    <row r="522" spans="2:12" ht="13.5" customHeight="1">
      <c r="B522" s="26"/>
      <c r="C522" s="243"/>
      <c r="D522" s="243"/>
      <c r="K522" s="26"/>
      <c r="L522" s="26"/>
    </row>
    <row r="523" spans="2:12" ht="13.5" customHeight="1">
      <c r="B523" s="26"/>
      <c r="C523" s="243"/>
      <c r="D523" s="243"/>
      <c r="K523" s="26"/>
      <c r="L523" s="26"/>
    </row>
    <row r="524" spans="2:12" ht="13.5" customHeight="1">
      <c r="B524" s="26"/>
      <c r="C524" s="243"/>
      <c r="D524" s="243"/>
      <c r="K524" s="26"/>
      <c r="L524" s="26"/>
    </row>
    <row r="525" spans="2:12" ht="13.5" customHeight="1">
      <c r="B525" s="26"/>
      <c r="C525" s="243"/>
      <c r="D525" s="243"/>
      <c r="K525" s="26"/>
      <c r="L525" s="26"/>
    </row>
    <row r="526" spans="2:12" ht="13.5" customHeight="1">
      <c r="B526" s="26"/>
      <c r="C526" s="243"/>
      <c r="D526" s="243"/>
      <c r="K526" s="26"/>
      <c r="L526" s="26"/>
    </row>
    <row r="527" spans="2:12" ht="13.5" customHeight="1">
      <c r="B527" s="26"/>
      <c r="C527" s="243"/>
      <c r="D527" s="243"/>
      <c r="K527" s="26"/>
      <c r="L527" s="26"/>
    </row>
    <row r="528" spans="2:12" ht="13.5" customHeight="1">
      <c r="B528" s="26"/>
      <c r="C528" s="243"/>
      <c r="D528" s="243"/>
      <c r="K528" s="26"/>
      <c r="L528" s="26"/>
    </row>
    <row r="529" spans="2:12" ht="13.5" customHeight="1">
      <c r="B529" s="26"/>
      <c r="C529" s="243"/>
      <c r="D529" s="243"/>
      <c r="K529" s="26"/>
      <c r="L529" s="26"/>
    </row>
    <row r="530" spans="2:12" ht="13.5" customHeight="1">
      <c r="B530" s="26"/>
      <c r="C530" s="243"/>
      <c r="D530" s="243"/>
      <c r="K530" s="26"/>
      <c r="L530" s="26"/>
    </row>
    <row r="531" spans="2:12" ht="13.5" customHeight="1">
      <c r="B531" s="26"/>
      <c r="C531" s="243"/>
      <c r="D531" s="243"/>
      <c r="K531" s="26"/>
      <c r="L531" s="26"/>
    </row>
    <row r="532" spans="2:12" ht="13.5" customHeight="1">
      <c r="B532" s="26"/>
      <c r="C532" s="243"/>
      <c r="D532" s="243"/>
      <c r="K532" s="26"/>
      <c r="L532" s="26"/>
    </row>
    <row r="533" spans="2:12" ht="13.5" customHeight="1">
      <c r="B533" s="26"/>
      <c r="C533" s="243"/>
      <c r="D533" s="243"/>
      <c r="L533" s="26"/>
    </row>
    <row r="534" spans="2:12" ht="13.5" customHeight="1">
      <c r="B534" s="26"/>
      <c r="C534" s="243"/>
      <c r="D534" s="243"/>
    </row>
    <row r="535" spans="2:12" ht="13.5" customHeight="1">
      <c r="B535" s="26"/>
      <c r="C535" s="243"/>
      <c r="D535" s="243"/>
    </row>
    <row r="536" spans="2:12" ht="13.5" customHeight="1">
      <c r="B536" s="26"/>
      <c r="C536" s="243"/>
      <c r="D536" s="243"/>
    </row>
    <row r="537" spans="2:12" ht="13.5" customHeight="1">
      <c r="B537" s="26"/>
      <c r="C537" s="243"/>
      <c r="D537" s="243"/>
    </row>
    <row r="538" spans="2:12" ht="13.5" customHeight="1">
      <c r="B538" s="26"/>
      <c r="C538" s="243"/>
      <c r="D538" s="243"/>
    </row>
    <row r="539" spans="2:12" ht="13.5" customHeight="1">
      <c r="B539" s="26"/>
      <c r="C539" s="243"/>
      <c r="D539" s="243"/>
    </row>
    <row r="540" spans="2:12" ht="13.5" customHeight="1">
      <c r="B540" s="26"/>
      <c r="C540" s="243"/>
      <c r="D540" s="243"/>
    </row>
    <row r="541" spans="2:12" ht="13.5" customHeight="1">
      <c r="B541" s="26"/>
      <c r="C541" s="243"/>
      <c r="D541" s="243"/>
    </row>
    <row r="542" spans="2:12" ht="13.5" customHeight="1">
      <c r="B542" s="26"/>
      <c r="C542" s="243"/>
      <c r="D542" s="243"/>
    </row>
    <row r="543" spans="2:12" ht="13.5" customHeight="1">
      <c r="B543" s="26"/>
      <c r="C543" s="243"/>
      <c r="D543" s="243"/>
    </row>
    <row r="544" spans="2:12" ht="13.5" customHeight="1">
      <c r="B544" s="26"/>
      <c r="C544" s="243"/>
      <c r="D544" s="243"/>
    </row>
    <row r="545" spans="2:4" ht="13.5" customHeight="1">
      <c r="B545" s="26"/>
      <c r="C545" s="243"/>
      <c r="D545" s="243"/>
    </row>
    <row r="546" spans="2:4" ht="13.5" customHeight="1">
      <c r="B546" s="26"/>
      <c r="C546" s="243"/>
      <c r="D546" s="243"/>
    </row>
    <row r="547" spans="2:4" ht="13.5" customHeight="1">
      <c r="B547" s="26"/>
      <c r="C547" s="243"/>
      <c r="D547" s="243"/>
    </row>
    <row r="548" spans="2:4" ht="12.95" customHeight="1">
      <c r="B548" s="26"/>
      <c r="C548" s="243"/>
      <c r="D548" s="243"/>
    </row>
    <row r="549" spans="2:4" ht="12.95" customHeight="1">
      <c r="B549" s="26"/>
      <c r="C549" s="243"/>
      <c r="D549" s="243"/>
    </row>
    <row r="550" spans="2:4" ht="12.95" customHeight="1">
      <c r="B550" s="26"/>
      <c r="C550" s="243"/>
      <c r="D550" s="243"/>
    </row>
    <row r="551" spans="2:4" ht="12.95" customHeight="1">
      <c r="B551" s="26"/>
      <c r="C551" s="243"/>
      <c r="D551" s="243"/>
    </row>
    <row r="552" spans="2:4" ht="12.95" customHeight="1">
      <c r="B552" s="26"/>
      <c r="C552" s="243"/>
      <c r="D552" s="243"/>
    </row>
    <row r="553" spans="2:4" ht="12.95" customHeight="1">
      <c r="B553" s="26"/>
      <c r="C553" s="243"/>
      <c r="D553" s="243"/>
    </row>
    <row r="554" spans="2:4" ht="12.95" customHeight="1">
      <c r="B554" s="26"/>
      <c r="C554" s="243"/>
      <c r="D554" s="243"/>
    </row>
    <row r="555" spans="2:4" ht="12.95" customHeight="1">
      <c r="B555" s="26"/>
      <c r="C555" s="243"/>
      <c r="D555" s="243"/>
    </row>
    <row r="556" spans="2:4" ht="12.95" customHeight="1">
      <c r="B556" s="26"/>
      <c r="C556" s="243"/>
      <c r="D556" s="243"/>
    </row>
    <row r="557" spans="2:4" ht="12.95" customHeight="1">
      <c r="B557" s="26"/>
      <c r="C557" s="243"/>
      <c r="D557" s="243"/>
    </row>
    <row r="558" spans="2:4" ht="12.95" customHeight="1">
      <c r="B558" s="26"/>
      <c r="C558" s="243"/>
      <c r="D558" s="243"/>
    </row>
    <row r="559" spans="2:4" ht="12.95" customHeight="1">
      <c r="B559" s="26"/>
      <c r="C559" s="243"/>
      <c r="D559" s="243"/>
    </row>
    <row r="560" spans="2:4" ht="12.95" customHeight="1">
      <c r="B560" s="26"/>
      <c r="C560" s="243"/>
      <c r="D560" s="243"/>
    </row>
    <row r="561" spans="2:4" ht="12.95" customHeight="1">
      <c r="B561" s="26"/>
      <c r="C561" s="243"/>
      <c r="D561" s="243"/>
    </row>
    <row r="562" spans="2:4" ht="12.95" customHeight="1">
      <c r="B562" s="26"/>
      <c r="C562" s="243"/>
      <c r="D562" s="243"/>
    </row>
    <row r="563" spans="2:4" ht="12.95" customHeight="1">
      <c r="B563" s="26"/>
      <c r="C563" s="243"/>
      <c r="D563" s="243"/>
    </row>
    <row r="564" spans="2:4" ht="12.95" customHeight="1">
      <c r="B564" s="26"/>
      <c r="C564" s="243"/>
      <c r="D564" s="243"/>
    </row>
    <row r="565" spans="2:4" ht="12.95" customHeight="1">
      <c r="B565" s="26"/>
      <c r="C565" s="243"/>
      <c r="D565" s="243"/>
    </row>
    <row r="566" spans="2:4" ht="12.95" customHeight="1">
      <c r="B566" s="26"/>
      <c r="C566" s="243"/>
      <c r="D566" s="243"/>
    </row>
    <row r="567" spans="2:4" ht="12.95" customHeight="1">
      <c r="B567" s="26"/>
      <c r="C567" s="243"/>
      <c r="D567" s="243"/>
    </row>
    <row r="568" spans="2:4" ht="12.95" customHeight="1">
      <c r="B568" s="26"/>
      <c r="C568" s="243"/>
      <c r="D568" s="243"/>
    </row>
    <row r="569" spans="2:4" ht="12.95" customHeight="1">
      <c r="B569" s="26"/>
      <c r="C569" s="243"/>
      <c r="D569" s="243"/>
    </row>
    <row r="570" spans="2:4" ht="12.95" customHeight="1">
      <c r="B570" s="26"/>
      <c r="C570" s="243"/>
      <c r="D570" s="243"/>
    </row>
    <row r="571" spans="2:4" ht="12.95" customHeight="1">
      <c r="B571" s="26"/>
      <c r="C571" s="243"/>
      <c r="D571" s="243"/>
    </row>
    <row r="572" spans="2:4" ht="12.95" customHeight="1">
      <c r="B572" s="26"/>
      <c r="C572" s="243"/>
      <c r="D572" s="243"/>
    </row>
    <row r="573" spans="2:4" ht="12.95" customHeight="1">
      <c r="B573" s="26"/>
      <c r="C573" s="243"/>
      <c r="D573" s="243"/>
    </row>
    <row r="574" spans="2:4" ht="12.95" customHeight="1">
      <c r="B574" s="26"/>
      <c r="C574" s="243"/>
      <c r="D574" s="243"/>
    </row>
    <row r="575" spans="2:4" ht="12.95" customHeight="1">
      <c r="B575" s="26"/>
      <c r="C575" s="243"/>
      <c r="D575" s="243"/>
    </row>
    <row r="576" spans="2:4" ht="12.95" customHeight="1">
      <c r="B576" s="26"/>
      <c r="C576" s="243"/>
      <c r="D576" s="243"/>
    </row>
    <row r="577" spans="2:4" ht="12.95" customHeight="1">
      <c r="B577" s="26"/>
      <c r="C577" s="243"/>
      <c r="D577" s="243"/>
    </row>
    <row r="578" spans="2:4" ht="12.95" customHeight="1">
      <c r="B578" s="26"/>
      <c r="C578" s="243"/>
      <c r="D578" s="243"/>
    </row>
    <row r="579" spans="2:4" ht="12.95" customHeight="1">
      <c r="B579" s="26"/>
      <c r="C579" s="243"/>
      <c r="D579" s="243"/>
    </row>
    <row r="580" spans="2:4" ht="12.95" customHeight="1">
      <c r="B580" s="26"/>
      <c r="C580" s="243"/>
      <c r="D580" s="243"/>
    </row>
    <row r="581" spans="2:4" ht="12.95" customHeight="1">
      <c r="B581" s="26"/>
      <c r="C581" s="243"/>
      <c r="D581" s="243"/>
    </row>
    <row r="582" spans="2:4" ht="12.95" customHeight="1">
      <c r="B582" s="26"/>
      <c r="C582" s="243"/>
      <c r="D582" s="243"/>
    </row>
    <row r="583" spans="2:4" ht="12.95" customHeight="1">
      <c r="B583" s="26"/>
      <c r="C583" s="243"/>
      <c r="D583" s="243"/>
    </row>
    <row r="584" spans="2:4" ht="12.95" customHeight="1">
      <c r="B584" s="26"/>
      <c r="C584" s="243"/>
      <c r="D584" s="243"/>
    </row>
    <row r="585" spans="2:4" ht="12.95" customHeight="1">
      <c r="B585" s="26"/>
      <c r="C585" s="243"/>
      <c r="D585" s="243"/>
    </row>
    <row r="586" spans="2:4" ht="12.95" customHeight="1">
      <c r="B586" s="26"/>
      <c r="C586" s="243"/>
      <c r="D586" s="243"/>
    </row>
    <row r="587" spans="2:4" ht="12.95" customHeight="1">
      <c r="B587" s="26"/>
      <c r="C587" s="243"/>
      <c r="D587" s="243"/>
    </row>
    <row r="588" spans="2:4" ht="12.95" customHeight="1">
      <c r="B588" s="26"/>
      <c r="C588" s="243"/>
      <c r="D588" s="243"/>
    </row>
    <row r="589" spans="2:4" ht="12.95" customHeight="1">
      <c r="B589" s="26"/>
      <c r="C589" s="243"/>
      <c r="D589" s="243"/>
    </row>
    <row r="590" spans="2:4" ht="12.95" customHeight="1">
      <c r="B590" s="26"/>
      <c r="C590" s="243"/>
      <c r="D590" s="243"/>
    </row>
    <row r="591" spans="2:4" ht="12.95" customHeight="1">
      <c r="B591" s="26"/>
      <c r="C591" s="243"/>
      <c r="D591" s="243"/>
    </row>
    <row r="592" spans="2:4" ht="12.95" customHeight="1">
      <c r="B592" s="26"/>
      <c r="C592" s="243"/>
      <c r="D592" s="243"/>
    </row>
    <row r="593" spans="2:4" ht="12.95" customHeight="1">
      <c r="B593" s="26"/>
      <c r="C593" s="243"/>
      <c r="D593" s="243"/>
    </row>
    <row r="594" spans="2:4" ht="12.95" customHeight="1">
      <c r="B594" s="26"/>
      <c r="C594" s="243"/>
      <c r="D594" s="243"/>
    </row>
    <row r="595" spans="2:4" ht="12.95" customHeight="1">
      <c r="B595" s="26"/>
      <c r="C595" s="243"/>
      <c r="D595" s="243"/>
    </row>
    <row r="596" spans="2:4" ht="12.95" customHeight="1">
      <c r="B596" s="26"/>
      <c r="C596" s="243"/>
      <c r="D596" s="243"/>
    </row>
    <row r="597" spans="2:4" ht="12.95" customHeight="1">
      <c r="B597" s="26"/>
      <c r="C597" s="243"/>
      <c r="D597" s="243"/>
    </row>
    <row r="598" spans="2:4" ht="12.95" customHeight="1">
      <c r="B598" s="26"/>
      <c r="C598" s="243"/>
      <c r="D598" s="243"/>
    </row>
    <row r="599" spans="2:4" ht="12.95" customHeight="1">
      <c r="B599" s="26"/>
      <c r="C599" s="243"/>
      <c r="D599" s="243"/>
    </row>
    <row r="600" spans="2:4" ht="12.95" customHeight="1">
      <c r="B600" s="26"/>
      <c r="C600" s="243"/>
      <c r="D600" s="243"/>
    </row>
    <row r="601" spans="2:4" ht="12.95" customHeight="1">
      <c r="B601" s="26"/>
      <c r="C601" s="243"/>
      <c r="D601" s="243"/>
    </row>
    <row r="602" spans="2:4" ht="12.95" customHeight="1">
      <c r="B602" s="26"/>
      <c r="C602" s="243"/>
      <c r="D602" s="243"/>
    </row>
    <row r="603" spans="2:4" ht="12.95" customHeight="1">
      <c r="B603" s="26"/>
      <c r="C603" s="243"/>
      <c r="D603" s="243"/>
    </row>
    <row r="604" spans="2:4" ht="12.95" customHeight="1">
      <c r="B604" s="26"/>
      <c r="C604" s="243"/>
      <c r="D604" s="243"/>
    </row>
    <row r="605" spans="2:4" ht="12.95" customHeight="1">
      <c r="B605" s="26"/>
      <c r="C605" s="243"/>
      <c r="D605" s="243"/>
    </row>
    <row r="606" spans="2:4" ht="12.95" customHeight="1">
      <c r="B606" s="26"/>
      <c r="C606" s="243"/>
      <c r="D606" s="243"/>
    </row>
    <row r="607" spans="2:4" ht="12.95" customHeight="1">
      <c r="B607" s="26"/>
      <c r="C607" s="243"/>
      <c r="D607" s="243"/>
    </row>
    <row r="608" spans="2:4" ht="12.95" customHeight="1">
      <c r="B608" s="26"/>
      <c r="C608" s="243"/>
      <c r="D608" s="243"/>
    </row>
    <row r="609" spans="2:4" ht="12.95" customHeight="1">
      <c r="B609" s="26"/>
      <c r="C609" s="243"/>
      <c r="D609" s="243"/>
    </row>
    <row r="610" spans="2:4" ht="12.95" customHeight="1">
      <c r="B610" s="26"/>
      <c r="C610" s="243"/>
      <c r="D610" s="243"/>
    </row>
    <row r="611" spans="2:4" ht="12.95" customHeight="1">
      <c r="B611" s="26"/>
      <c r="C611" s="243"/>
      <c r="D611" s="243"/>
    </row>
    <row r="612" spans="2:4" ht="12.95" customHeight="1">
      <c r="B612" s="26"/>
      <c r="C612" s="243"/>
      <c r="D612" s="243"/>
    </row>
    <row r="613" spans="2:4" ht="12.95" customHeight="1">
      <c r="B613" s="26"/>
      <c r="C613" s="243"/>
      <c r="D613" s="243"/>
    </row>
    <row r="614" spans="2:4" ht="12.95" customHeight="1">
      <c r="B614" s="26"/>
      <c r="C614" s="243"/>
      <c r="D614" s="243"/>
    </row>
    <row r="615" spans="2:4" ht="12.95" customHeight="1">
      <c r="B615" s="26"/>
      <c r="C615" s="243"/>
      <c r="D615" s="243"/>
    </row>
    <row r="616" spans="2:4" ht="12.95" customHeight="1">
      <c r="B616" s="26"/>
      <c r="C616" s="243"/>
      <c r="D616" s="243"/>
    </row>
    <row r="617" spans="2:4" ht="12.95" customHeight="1">
      <c r="B617" s="26"/>
      <c r="C617" s="243"/>
      <c r="D617" s="243"/>
    </row>
    <row r="618" spans="2:4" ht="12.95" customHeight="1">
      <c r="B618" s="26"/>
      <c r="C618" s="243"/>
      <c r="D618" s="243"/>
    </row>
    <row r="619" spans="2:4" ht="12.95" customHeight="1">
      <c r="B619" s="26"/>
      <c r="C619" s="243"/>
      <c r="D619" s="243"/>
    </row>
    <row r="620" spans="2:4" ht="12.95" customHeight="1">
      <c r="B620" s="26"/>
      <c r="C620" s="243"/>
      <c r="D620" s="243"/>
    </row>
    <row r="621" spans="2:4" ht="12.95" customHeight="1">
      <c r="B621" s="26"/>
      <c r="C621" s="243"/>
      <c r="D621" s="243"/>
    </row>
    <row r="622" spans="2:4" ht="12.95" customHeight="1">
      <c r="B622" s="26"/>
      <c r="C622" s="243"/>
      <c r="D622" s="243"/>
    </row>
    <row r="623" spans="2:4" ht="12.95" customHeight="1">
      <c r="B623" s="26"/>
      <c r="C623" s="243"/>
      <c r="D623" s="243"/>
    </row>
    <row r="624" spans="2:4" ht="12.95" customHeight="1">
      <c r="B624" s="26"/>
      <c r="C624" s="243"/>
      <c r="D624" s="243"/>
    </row>
    <row r="625" spans="2:4" ht="12.95" customHeight="1">
      <c r="B625" s="26"/>
      <c r="C625" s="243"/>
      <c r="D625" s="243"/>
    </row>
    <row r="626" spans="2:4" ht="12.95" customHeight="1">
      <c r="B626" s="26"/>
      <c r="C626" s="243"/>
      <c r="D626" s="243"/>
    </row>
    <row r="627" spans="2:4" ht="12.95" customHeight="1">
      <c r="B627" s="26"/>
      <c r="C627" s="243"/>
      <c r="D627" s="243"/>
    </row>
    <row r="628" spans="2:4" ht="12.95" customHeight="1">
      <c r="B628" s="26"/>
      <c r="C628" s="243"/>
      <c r="D628" s="243"/>
    </row>
    <row r="629" spans="2:4" ht="12.95" customHeight="1">
      <c r="B629" s="26"/>
      <c r="C629" s="243"/>
      <c r="D629" s="243"/>
    </row>
    <row r="630" spans="2:4" ht="12.95" customHeight="1">
      <c r="B630" s="26"/>
      <c r="C630" s="243"/>
      <c r="D630" s="243"/>
    </row>
    <row r="631" spans="2:4" ht="12.95" customHeight="1">
      <c r="B631" s="26"/>
      <c r="C631" s="243"/>
      <c r="D631" s="243"/>
    </row>
    <row r="632" spans="2:4" ht="12.95" customHeight="1">
      <c r="B632" s="26"/>
      <c r="C632" s="243"/>
      <c r="D632" s="243"/>
    </row>
    <row r="633" spans="2:4" ht="12.95" customHeight="1">
      <c r="B633" s="26"/>
      <c r="C633" s="243"/>
      <c r="D633" s="243"/>
    </row>
    <row r="634" spans="2:4" ht="12.95" customHeight="1">
      <c r="B634" s="26"/>
      <c r="C634" s="243"/>
      <c r="D634" s="243"/>
    </row>
    <row r="635" spans="2:4" ht="12.95" customHeight="1">
      <c r="B635" s="26"/>
      <c r="C635" s="243"/>
      <c r="D635" s="243"/>
    </row>
    <row r="636" spans="2:4" ht="12.95" customHeight="1">
      <c r="B636" s="26"/>
      <c r="C636" s="243"/>
      <c r="D636" s="243"/>
    </row>
    <row r="637" spans="2:4" ht="12.95" customHeight="1">
      <c r="B637" s="26"/>
      <c r="C637" s="243"/>
      <c r="D637" s="243"/>
    </row>
    <row r="638" spans="2:4" ht="12.95" customHeight="1">
      <c r="B638" s="26"/>
      <c r="C638" s="243"/>
      <c r="D638" s="243"/>
    </row>
    <row r="639" spans="2:4" ht="12.95" customHeight="1">
      <c r="B639" s="26"/>
      <c r="C639" s="243"/>
      <c r="D639" s="243"/>
    </row>
    <row r="640" spans="2:4" ht="12.95" customHeight="1">
      <c r="B640" s="26"/>
      <c r="C640" s="243"/>
      <c r="D640" s="243"/>
    </row>
    <row r="641" spans="2:4" ht="12.95" customHeight="1">
      <c r="B641" s="26"/>
      <c r="C641" s="243"/>
      <c r="D641" s="243"/>
    </row>
    <row r="642" spans="2:4" ht="12.95" customHeight="1">
      <c r="B642" s="26"/>
      <c r="C642" s="243"/>
      <c r="D642" s="243"/>
    </row>
    <row r="643" spans="2:4" ht="12.95" customHeight="1">
      <c r="B643" s="26"/>
      <c r="C643" s="243"/>
      <c r="D643" s="243"/>
    </row>
    <row r="644" spans="2:4" ht="12.95" customHeight="1">
      <c r="B644" s="26"/>
      <c r="C644" s="243"/>
      <c r="D644" s="243"/>
    </row>
    <row r="645" spans="2:4" ht="12.95" customHeight="1">
      <c r="B645" s="26"/>
      <c r="C645" s="243"/>
      <c r="D645" s="243"/>
    </row>
    <row r="646" spans="2:4" ht="12.95" customHeight="1">
      <c r="B646" s="26"/>
      <c r="C646" s="243"/>
      <c r="D646" s="243"/>
    </row>
    <row r="647" spans="2:4" ht="12.95" customHeight="1">
      <c r="B647" s="26"/>
      <c r="C647" s="243"/>
      <c r="D647" s="243"/>
    </row>
    <row r="648" spans="2:4" ht="12.95" customHeight="1">
      <c r="B648" s="26"/>
      <c r="C648" s="243"/>
      <c r="D648" s="243"/>
    </row>
    <row r="649" spans="2:4" ht="12.95" customHeight="1">
      <c r="B649" s="26"/>
      <c r="C649" s="243"/>
      <c r="D649" s="243"/>
    </row>
    <row r="650" spans="2:4" ht="12.95" customHeight="1">
      <c r="B650" s="26"/>
      <c r="C650" s="243"/>
      <c r="D650" s="243"/>
    </row>
    <row r="651" spans="2:4" ht="12.95" customHeight="1">
      <c r="B651" s="26"/>
      <c r="C651" s="243"/>
      <c r="D651" s="243"/>
    </row>
    <row r="652" spans="2:4" ht="12.95" customHeight="1">
      <c r="B652" s="26"/>
      <c r="C652" s="243"/>
      <c r="D652" s="243"/>
    </row>
    <row r="653" spans="2:4" ht="12.95" customHeight="1">
      <c r="B653" s="26"/>
      <c r="C653" s="243"/>
      <c r="D653" s="243"/>
    </row>
    <row r="654" spans="2:4" ht="12.95" customHeight="1">
      <c r="B654" s="26"/>
      <c r="C654" s="243"/>
      <c r="D654" s="243"/>
    </row>
    <row r="655" spans="2:4" ht="12.95" customHeight="1">
      <c r="B655" s="26"/>
      <c r="C655" s="243"/>
      <c r="D655" s="243"/>
    </row>
    <row r="656" spans="2:4" ht="12.95" customHeight="1">
      <c r="B656" s="26"/>
      <c r="C656" s="243"/>
      <c r="D656" s="243"/>
    </row>
    <row r="657" spans="2:4" ht="12.95" customHeight="1">
      <c r="B657" s="26"/>
      <c r="C657" s="243"/>
      <c r="D657" s="243"/>
    </row>
    <row r="658" spans="2:4" ht="12.95" customHeight="1">
      <c r="B658" s="26"/>
      <c r="C658" s="243"/>
      <c r="D658" s="243"/>
    </row>
    <row r="659" spans="2:4" ht="12.95" customHeight="1">
      <c r="B659" s="26"/>
      <c r="C659" s="243"/>
      <c r="D659" s="243"/>
    </row>
    <row r="660" spans="2:4" ht="12.95" customHeight="1">
      <c r="B660" s="26"/>
      <c r="C660" s="243"/>
      <c r="D660" s="243"/>
    </row>
    <row r="661" spans="2:4" ht="12.95" customHeight="1">
      <c r="B661" s="26"/>
      <c r="C661" s="243"/>
      <c r="D661" s="243"/>
    </row>
    <row r="662" spans="2:4" ht="12.95" customHeight="1">
      <c r="B662" s="26"/>
      <c r="C662" s="243"/>
      <c r="D662" s="243"/>
    </row>
    <row r="663" spans="2:4" ht="12.95" customHeight="1">
      <c r="B663" s="26"/>
      <c r="C663" s="243"/>
      <c r="D663" s="243"/>
    </row>
    <row r="664" spans="2:4" ht="12.95" customHeight="1">
      <c r="B664" s="26"/>
      <c r="C664" s="243"/>
      <c r="D664" s="243"/>
    </row>
    <row r="665" spans="2:4" ht="12.95" customHeight="1">
      <c r="B665" s="26"/>
      <c r="C665" s="243"/>
      <c r="D665" s="243"/>
    </row>
    <row r="666" spans="2:4" ht="12.95" customHeight="1">
      <c r="B666" s="26"/>
      <c r="C666" s="243"/>
      <c r="D666" s="243"/>
    </row>
    <row r="667" spans="2:4" ht="12.95" customHeight="1">
      <c r="B667" s="26"/>
      <c r="C667" s="243"/>
      <c r="D667" s="243"/>
    </row>
    <row r="668" spans="2:4" ht="12.95" customHeight="1">
      <c r="B668" s="26"/>
      <c r="C668" s="243"/>
      <c r="D668" s="243"/>
    </row>
    <row r="669" spans="2:4" ht="12.95" customHeight="1">
      <c r="B669" s="26"/>
      <c r="C669" s="243"/>
      <c r="D669" s="243"/>
    </row>
    <row r="670" spans="2:4" ht="12.95" customHeight="1">
      <c r="B670" s="26"/>
      <c r="C670" s="243"/>
      <c r="D670" s="243"/>
    </row>
    <row r="671" spans="2:4" ht="12.95" customHeight="1">
      <c r="B671" s="26"/>
      <c r="C671" s="243"/>
      <c r="D671" s="243"/>
    </row>
    <row r="672" spans="2:4" ht="12.95" customHeight="1">
      <c r="B672" s="26"/>
      <c r="C672" s="243"/>
      <c r="D672" s="243"/>
    </row>
    <row r="673" spans="2:4" ht="12.95" customHeight="1">
      <c r="B673" s="26"/>
      <c r="C673" s="243"/>
      <c r="D673" s="243"/>
    </row>
    <row r="674" spans="2:4" ht="12.95" customHeight="1">
      <c r="B674" s="26"/>
      <c r="C674" s="243"/>
      <c r="D674" s="243"/>
    </row>
    <row r="675" spans="2:4" ht="12.95" customHeight="1">
      <c r="B675" s="26"/>
      <c r="C675" s="243"/>
      <c r="D675" s="243"/>
    </row>
    <row r="676" spans="2:4" ht="12.95" customHeight="1">
      <c r="B676" s="26"/>
      <c r="C676" s="243"/>
      <c r="D676" s="243"/>
    </row>
    <row r="677" spans="2:4" ht="12.95" customHeight="1">
      <c r="B677" s="26"/>
      <c r="C677" s="243"/>
      <c r="D677" s="243"/>
    </row>
    <row r="678" spans="2:4" ht="12.95" customHeight="1">
      <c r="B678" s="26"/>
      <c r="C678" s="243"/>
      <c r="D678" s="243"/>
    </row>
    <row r="679" spans="2:4" ht="12.95" customHeight="1">
      <c r="B679" s="26"/>
      <c r="C679" s="243"/>
      <c r="D679" s="243"/>
    </row>
    <row r="680" spans="2:4" ht="12.95" customHeight="1">
      <c r="B680" s="26"/>
      <c r="C680" s="243"/>
      <c r="D680" s="243"/>
    </row>
    <row r="681" spans="2:4" ht="12.95" customHeight="1">
      <c r="B681" s="26"/>
      <c r="C681" s="243"/>
      <c r="D681" s="243"/>
    </row>
    <row r="682" spans="2:4" ht="12.95" customHeight="1">
      <c r="B682" s="26"/>
      <c r="C682" s="243"/>
      <c r="D682" s="243"/>
    </row>
    <row r="683" spans="2:4" ht="12.95" customHeight="1">
      <c r="B683" s="26"/>
      <c r="C683" s="243"/>
      <c r="D683" s="243"/>
    </row>
    <row r="684" spans="2:4" ht="12.95" customHeight="1">
      <c r="B684" s="26"/>
      <c r="C684" s="243"/>
      <c r="D684" s="243"/>
    </row>
    <row r="685" spans="2:4" ht="12.95" customHeight="1">
      <c r="B685" s="26"/>
      <c r="C685" s="243"/>
      <c r="D685" s="243"/>
    </row>
    <row r="686" spans="2:4" ht="12.95" customHeight="1">
      <c r="B686" s="26"/>
      <c r="C686" s="243"/>
      <c r="D686" s="243"/>
    </row>
    <row r="687" spans="2:4" ht="12.95" customHeight="1">
      <c r="B687" s="26"/>
      <c r="C687" s="243"/>
      <c r="D687" s="243"/>
    </row>
    <row r="688" spans="2:4" ht="12.95" customHeight="1">
      <c r="B688" s="26"/>
      <c r="C688" s="243"/>
      <c r="D688" s="243"/>
    </row>
    <row r="689" spans="2:4" ht="12.95" customHeight="1">
      <c r="B689" s="26"/>
      <c r="C689" s="243"/>
      <c r="D689" s="243"/>
    </row>
    <row r="690" spans="2:4" ht="12.95" customHeight="1">
      <c r="B690" s="26"/>
      <c r="C690" s="243"/>
      <c r="D690" s="243"/>
    </row>
    <row r="691" spans="2:4" ht="12.95" customHeight="1">
      <c r="B691" s="26"/>
      <c r="C691" s="243"/>
      <c r="D691" s="243"/>
    </row>
    <row r="692" spans="2:4" ht="12.95" customHeight="1">
      <c r="B692" s="26"/>
      <c r="C692" s="243"/>
      <c r="D692" s="243"/>
    </row>
    <row r="693" spans="2:4" ht="12.95" customHeight="1">
      <c r="B693" s="26"/>
      <c r="C693" s="243"/>
      <c r="D693" s="243"/>
    </row>
    <row r="694" spans="2:4" ht="12.95" customHeight="1">
      <c r="B694" s="26"/>
      <c r="C694" s="243"/>
      <c r="D694" s="243"/>
    </row>
    <row r="695" spans="2:4" ht="12.95" customHeight="1">
      <c r="B695" s="26"/>
      <c r="C695" s="243"/>
      <c r="D695" s="243"/>
    </row>
    <row r="696" spans="2:4" ht="12.95" customHeight="1">
      <c r="B696" s="26"/>
      <c r="C696" s="243"/>
      <c r="D696" s="243"/>
    </row>
    <row r="697" spans="2:4" ht="12.95" customHeight="1">
      <c r="B697" s="26"/>
      <c r="C697" s="243"/>
      <c r="D697" s="243"/>
    </row>
    <row r="698" spans="2:4" ht="12.95" customHeight="1">
      <c r="B698" s="26"/>
      <c r="C698" s="243"/>
      <c r="D698" s="243"/>
    </row>
    <row r="699" spans="2:4" ht="12.95" customHeight="1">
      <c r="B699" s="26"/>
      <c r="C699" s="243"/>
      <c r="D699" s="243"/>
    </row>
    <row r="700" spans="2:4" ht="12.95" customHeight="1">
      <c r="B700" s="26"/>
      <c r="C700" s="243"/>
      <c r="D700" s="243"/>
    </row>
    <row r="701" spans="2:4" ht="12.95" customHeight="1">
      <c r="B701" s="26"/>
      <c r="C701" s="243"/>
      <c r="D701" s="243"/>
    </row>
    <row r="702" spans="2:4" ht="12.95" customHeight="1">
      <c r="B702" s="26"/>
      <c r="C702" s="243"/>
      <c r="D702" s="243"/>
    </row>
    <row r="703" spans="2:4" ht="12.95" customHeight="1">
      <c r="B703" s="26"/>
      <c r="C703" s="243"/>
      <c r="D703" s="243"/>
    </row>
    <row r="704" spans="2:4" ht="12.95" customHeight="1">
      <c r="B704" s="26"/>
      <c r="C704" s="243"/>
      <c r="D704" s="243"/>
    </row>
    <row r="705" spans="2:4" ht="12.95" customHeight="1">
      <c r="B705" s="26"/>
      <c r="C705" s="243"/>
      <c r="D705" s="243"/>
    </row>
    <row r="706" spans="2:4" ht="12.95" customHeight="1">
      <c r="B706" s="26"/>
      <c r="C706" s="243"/>
      <c r="D706" s="243"/>
    </row>
    <row r="707" spans="2:4" ht="12.95" customHeight="1">
      <c r="B707" s="26"/>
      <c r="C707" s="243"/>
      <c r="D707" s="243"/>
    </row>
    <row r="708" spans="2:4" ht="12.95" customHeight="1">
      <c r="B708" s="26"/>
      <c r="C708" s="243"/>
      <c r="D708" s="243"/>
    </row>
    <row r="709" spans="2:4" ht="12.95" customHeight="1">
      <c r="B709" s="26"/>
      <c r="C709" s="243"/>
      <c r="D709" s="243"/>
    </row>
    <row r="710" spans="2:4" ht="12.95" customHeight="1">
      <c r="B710" s="26"/>
      <c r="C710" s="243"/>
      <c r="D710" s="243"/>
    </row>
    <row r="711" spans="2:4" ht="12.95" customHeight="1">
      <c r="B711" s="26"/>
      <c r="C711" s="243"/>
      <c r="D711" s="243"/>
    </row>
    <row r="712" spans="2:4" ht="12.95" customHeight="1">
      <c r="B712" s="26"/>
      <c r="C712" s="243"/>
      <c r="D712" s="243"/>
    </row>
    <row r="713" spans="2:4" ht="12.95" customHeight="1">
      <c r="B713" s="26"/>
      <c r="C713" s="243"/>
      <c r="D713" s="243"/>
    </row>
    <row r="714" spans="2:4" ht="12.95" customHeight="1">
      <c r="B714" s="26"/>
      <c r="C714" s="243"/>
      <c r="D714" s="243"/>
    </row>
    <row r="715" spans="2:4" ht="12.95" customHeight="1">
      <c r="B715" s="26"/>
      <c r="C715" s="243"/>
      <c r="D715" s="243"/>
    </row>
    <row r="716" spans="2:4" ht="12.95" customHeight="1">
      <c r="B716" s="26"/>
      <c r="C716" s="243"/>
      <c r="D716" s="243"/>
    </row>
    <row r="717" spans="2:4" ht="12.95" customHeight="1">
      <c r="B717" s="26"/>
      <c r="C717" s="243"/>
      <c r="D717" s="243"/>
    </row>
    <row r="718" spans="2:4" ht="12.95" customHeight="1">
      <c r="B718" s="26"/>
      <c r="C718" s="243"/>
      <c r="D718" s="243"/>
    </row>
    <row r="719" spans="2:4" ht="12.95" customHeight="1">
      <c r="B719" s="26"/>
      <c r="C719" s="243"/>
      <c r="D719" s="243"/>
    </row>
    <row r="720" spans="2:4" ht="12.95" customHeight="1">
      <c r="B720" s="26"/>
      <c r="C720" s="243"/>
      <c r="D720" s="243"/>
    </row>
    <row r="721" spans="2:4" ht="12.95" customHeight="1">
      <c r="B721" s="26"/>
      <c r="C721" s="243"/>
      <c r="D721" s="243"/>
    </row>
    <row r="722" spans="2:4" ht="12.95" customHeight="1">
      <c r="B722" s="26"/>
      <c r="C722" s="243"/>
      <c r="D722" s="243"/>
    </row>
    <row r="723" spans="2:4" ht="12.95" customHeight="1">
      <c r="B723" s="26"/>
      <c r="C723" s="243"/>
      <c r="D723" s="243"/>
    </row>
    <row r="724" spans="2:4" ht="12.95" customHeight="1">
      <c r="B724" s="26"/>
      <c r="C724" s="243"/>
      <c r="D724" s="243"/>
    </row>
    <row r="725" spans="2:4" ht="12.95" customHeight="1">
      <c r="B725" s="26"/>
      <c r="C725" s="243"/>
      <c r="D725" s="243"/>
    </row>
    <row r="726" spans="2:4" ht="12.95" customHeight="1">
      <c r="B726" s="26"/>
      <c r="C726" s="243"/>
      <c r="D726" s="243"/>
    </row>
    <row r="727" spans="2:4" ht="12.95" customHeight="1">
      <c r="B727" s="26"/>
      <c r="C727" s="243"/>
      <c r="D727" s="243"/>
    </row>
    <row r="728" spans="2:4" ht="12.95" customHeight="1">
      <c r="B728" s="26"/>
      <c r="C728" s="243"/>
      <c r="D728" s="243"/>
    </row>
    <row r="729" spans="2:4" ht="12.95" customHeight="1">
      <c r="B729" s="26"/>
      <c r="C729" s="243"/>
      <c r="D729" s="243"/>
    </row>
    <row r="730" spans="2:4" ht="12.95" customHeight="1">
      <c r="B730" s="26"/>
      <c r="C730" s="243"/>
      <c r="D730" s="243"/>
    </row>
    <row r="731" spans="2:4" ht="12.95" customHeight="1">
      <c r="B731" s="26"/>
      <c r="C731" s="243"/>
      <c r="D731" s="243"/>
    </row>
    <row r="732" spans="2:4" ht="12.95" customHeight="1">
      <c r="B732" s="26"/>
      <c r="C732" s="243"/>
      <c r="D732" s="243"/>
    </row>
    <row r="733" spans="2:4" ht="12.95" customHeight="1">
      <c r="B733" s="26"/>
      <c r="C733" s="243"/>
      <c r="D733" s="243"/>
    </row>
    <row r="734" spans="2:4" ht="12.95" customHeight="1">
      <c r="B734" s="26"/>
      <c r="C734" s="243"/>
      <c r="D734" s="243"/>
    </row>
    <row r="735" spans="2:4" ht="12.95" customHeight="1">
      <c r="B735" s="26"/>
      <c r="C735" s="243"/>
      <c r="D735" s="243"/>
    </row>
    <row r="736" spans="2:4" ht="12.95" customHeight="1">
      <c r="B736" s="26"/>
      <c r="C736" s="243"/>
      <c r="D736" s="243"/>
    </row>
    <row r="737" spans="2:4" ht="12.95" customHeight="1">
      <c r="B737" s="26"/>
      <c r="C737" s="243"/>
      <c r="D737" s="243"/>
    </row>
    <row r="738" spans="2:4" ht="12.95" customHeight="1">
      <c r="B738" s="26"/>
      <c r="C738" s="243"/>
      <c r="D738" s="243"/>
    </row>
    <row r="739" spans="2:4" ht="12.95" customHeight="1">
      <c r="B739" s="26"/>
      <c r="C739" s="243"/>
      <c r="D739" s="243"/>
    </row>
    <row r="740" spans="2:4" ht="12.95" customHeight="1">
      <c r="B740" s="26"/>
      <c r="C740" s="243"/>
      <c r="D740" s="243"/>
    </row>
    <row r="741" spans="2:4" ht="12.95" customHeight="1">
      <c r="B741" s="26"/>
      <c r="C741" s="243"/>
      <c r="D741" s="243"/>
    </row>
    <row r="742" spans="2:4" ht="12.95" customHeight="1">
      <c r="B742" s="26"/>
      <c r="C742" s="243"/>
      <c r="D742" s="243"/>
    </row>
    <row r="743" spans="2:4" ht="12.95" customHeight="1">
      <c r="B743" s="26"/>
      <c r="C743" s="243"/>
      <c r="D743" s="243"/>
    </row>
    <row r="744" spans="2:4" ht="12.95" customHeight="1">
      <c r="B744" s="26"/>
      <c r="C744" s="243"/>
      <c r="D744" s="243"/>
    </row>
    <row r="745" spans="2:4" ht="12.95" customHeight="1">
      <c r="B745" s="26"/>
      <c r="C745" s="243"/>
      <c r="D745" s="243"/>
    </row>
    <row r="746" spans="2:4" ht="12.95" customHeight="1">
      <c r="B746" s="26"/>
      <c r="C746" s="243"/>
      <c r="D746" s="243"/>
    </row>
    <row r="747" spans="2:4" ht="12.95" customHeight="1">
      <c r="B747" s="26"/>
      <c r="C747" s="243"/>
      <c r="D747" s="243"/>
    </row>
    <row r="748" spans="2:4" ht="12.95" customHeight="1">
      <c r="B748" s="26"/>
      <c r="C748" s="243"/>
      <c r="D748" s="243"/>
    </row>
    <row r="749" spans="2:4" ht="12.95" customHeight="1">
      <c r="B749" s="26"/>
      <c r="C749" s="243"/>
      <c r="D749" s="243"/>
    </row>
    <row r="750" spans="2:4" ht="12.95" customHeight="1">
      <c r="B750" s="26"/>
      <c r="C750" s="243"/>
      <c r="D750" s="243"/>
    </row>
    <row r="751" spans="2:4" ht="12.95" customHeight="1">
      <c r="B751" s="26"/>
      <c r="C751" s="243"/>
      <c r="D751" s="243"/>
    </row>
    <row r="752" spans="2:4" ht="12.95" customHeight="1">
      <c r="B752" s="26"/>
      <c r="C752" s="243"/>
      <c r="D752" s="243"/>
    </row>
    <row r="753" spans="2:4" ht="12.95" customHeight="1">
      <c r="B753" s="26"/>
      <c r="C753" s="243"/>
      <c r="D753" s="243"/>
    </row>
    <row r="754" spans="2:4" ht="12.95" customHeight="1">
      <c r="B754" s="26"/>
      <c r="C754" s="243"/>
      <c r="D754" s="243"/>
    </row>
    <row r="755" spans="2:4" ht="12.95" customHeight="1">
      <c r="B755" s="26"/>
      <c r="C755" s="243"/>
      <c r="D755" s="243"/>
    </row>
    <row r="756" spans="2:4" ht="12.95" customHeight="1">
      <c r="B756" s="26"/>
      <c r="C756" s="243"/>
      <c r="D756" s="243"/>
    </row>
    <row r="757" spans="2:4" ht="12.95" customHeight="1">
      <c r="B757" s="26"/>
      <c r="C757" s="243"/>
      <c r="D757" s="243"/>
    </row>
    <row r="758" spans="2:4" ht="12.95" customHeight="1">
      <c r="B758" s="26"/>
      <c r="C758" s="243"/>
      <c r="D758" s="243"/>
    </row>
    <row r="759" spans="2:4" ht="12.95" customHeight="1">
      <c r="B759" s="26"/>
      <c r="C759" s="243"/>
      <c r="D759" s="243"/>
    </row>
    <row r="760" spans="2:4" ht="12.95" customHeight="1">
      <c r="B760" s="26"/>
      <c r="C760" s="243"/>
      <c r="D760" s="243"/>
    </row>
    <row r="761" spans="2:4" ht="12.95" customHeight="1">
      <c r="B761" s="26"/>
      <c r="C761" s="243"/>
      <c r="D761" s="243"/>
    </row>
    <row r="762" spans="2:4" ht="12.95" customHeight="1">
      <c r="B762" s="26"/>
      <c r="C762" s="243"/>
      <c r="D762" s="243"/>
    </row>
    <row r="763" spans="2:4" ht="12.95" customHeight="1">
      <c r="B763" s="26"/>
      <c r="C763" s="243"/>
      <c r="D763" s="243"/>
    </row>
    <row r="764" spans="2:4" ht="12.95" customHeight="1">
      <c r="B764" s="26"/>
      <c r="C764" s="243"/>
      <c r="D764" s="243"/>
    </row>
    <row r="765" spans="2:4" ht="12.95" customHeight="1">
      <c r="B765" s="26"/>
      <c r="C765" s="243"/>
      <c r="D765" s="243"/>
    </row>
    <row r="766" spans="2:4" ht="12.95" customHeight="1">
      <c r="B766" s="26"/>
      <c r="C766" s="243"/>
      <c r="D766" s="243"/>
    </row>
    <row r="767" spans="2:4" ht="12.95" customHeight="1">
      <c r="B767" s="26"/>
      <c r="C767" s="243"/>
      <c r="D767" s="243"/>
    </row>
    <row r="768" spans="2:4" ht="12.95" customHeight="1">
      <c r="B768" s="26"/>
      <c r="C768" s="243"/>
      <c r="D768" s="243"/>
    </row>
    <row r="769" spans="2:4" ht="12.95" customHeight="1">
      <c r="B769" s="26"/>
      <c r="C769" s="243"/>
      <c r="D769" s="243"/>
    </row>
    <row r="770" spans="2:4" ht="12.95" customHeight="1">
      <c r="B770" s="26"/>
      <c r="C770" s="243"/>
      <c r="D770" s="243"/>
    </row>
    <row r="771" spans="2:4" ht="12.95" customHeight="1">
      <c r="B771" s="26"/>
      <c r="C771" s="243"/>
      <c r="D771" s="243"/>
    </row>
    <row r="772" spans="2:4" ht="12.95" customHeight="1">
      <c r="B772" s="26"/>
      <c r="C772" s="243"/>
      <c r="D772" s="243"/>
    </row>
    <row r="773" spans="2:4" ht="12.95" customHeight="1">
      <c r="B773" s="26"/>
      <c r="C773" s="243"/>
      <c r="D773" s="243"/>
    </row>
    <row r="774" spans="2:4" ht="12.95" customHeight="1">
      <c r="B774" s="26"/>
      <c r="C774" s="243"/>
      <c r="D774" s="243"/>
    </row>
    <row r="775" spans="2:4" ht="12.95" customHeight="1">
      <c r="B775" s="26"/>
      <c r="C775" s="243"/>
      <c r="D775" s="243"/>
    </row>
    <row r="776" spans="2:4" ht="12.95" customHeight="1">
      <c r="B776" s="26"/>
      <c r="C776" s="243"/>
      <c r="D776" s="243"/>
    </row>
    <row r="777" spans="2:4" ht="12.95" customHeight="1">
      <c r="B777" s="26"/>
      <c r="C777" s="243"/>
      <c r="D777" s="243"/>
    </row>
    <row r="778" spans="2:4" ht="12.95" customHeight="1">
      <c r="B778" s="26"/>
      <c r="C778" s="243"/>
      <c r="D778" s="243"/>
    </row>
    <row r="779" spans="2:4" ht="12.95" customHeight="1">
      <c r="B779" s="26"/>
      <c r="C779" s="243"/>
      <c r="D779" s="243"/>
    </row>
    <row r="780" spans="2:4" ht="12.95" customHeight="1">
      <c r="B780" s="26"/>
      <c r="C780" s="243"/>
      <c r="D780" s="243"/>
    </row>
    <row r="781" spans="2:4" ht="12.95" customHeight="1">
      <c r="B781" s="26"/>
      <c r="C781" s="243"/>
      <c r="D781" s="243"/>
    </row>
    <row r="782" spans="2:4" ht="12.95" customHeight="1">
      <c r="B782" s="26"/>
      <c r="C782" s="243"/>
      <c r="D782" s="243"/>
    </row>
    <row r="783" spans="2:4" ht="12.95" customHeight="1">
      <c r="B783" s="26"/>
      <c r="C783" s="243"/>
      <c r="D783" s="243"/>
    </row>
    <row r="784" spans="2:4" ht="12.95" customHeight="1">
      <c r="B784" s="26"/>
      <c r="C784" s="243"/>
      <c r="D784" s="243"/>
    </row>
    <row r="785" spans="2:4" ht="12.95" customHeight="1">
      <c r="B785" s="26"/>
      <c r="C785" s="243"/>
      <c r="D785" s="243"/>
    </row>
    <row r="786" spans="2:4" ht="12.95" customHeight="1">
      <c r="B786" s="26"/>
      <c r="C786" s="243"/>
      <c r="D786" s="243"/>
    </row>
    <row r="787" spans="2:4" ht="12.95" customHeight="1">
      <c r="B787" s="26"/>
      <c r="C787" s="243"/>
      <c r="D787" s="243"/>
    </row>
    <row r="788" spans="2:4" ht="12.95" customHeight="1">
      <c r="B788" s="26"/>
      <c r="C788" s="243"/>
      <c r="D788" s="243"/>
    </row>
    <row r="789" spans="2:4" ht="12.95" customHeight="1">
      <c r="B789" s="26"/>
      <c r="C789" s="243"/>
      <c r="D789" s="243"/>
    </row>
    <row r="790" spans="2:4" ht="12.95" customHeight="1">
      <c r="B790" s="26"/>
      <c r="C790" s="243"/>
      <c r="D790" s="243"/>
    </row>
    <row r="791" spans="2:4" ht="12.95" customHeight="1">
      <c r="B791" s="26"/>
      <c r="C791" s="243"/>
      <c r="D791" s="243"/>
    </row>
    <row r="792" spans="2:4" ht="12.95" customHeight="1">
      <c r="B792" s="26"/>
      <c r="C792" s="243"/>
      <c r="D792" s="243"/>
    </row>
    <row r="793" spans="2:4" ht="12.95" customHeight="1">
      <c r="B793" s="26"/>
      <c r="C793" s="243"/>
      <c r="D793" s="243"/>
    </row>
    <row r="794" spans="2:4" ht="12.95" customHeight="1">
      <c r="B794" s="26"/>
      <c r="C794" s="243"/>
      <c r="D794" s="243"/>
    </row>
    <row r="795" spans="2:4" ht="12.95" customHeight="1">
      <c r="B795" s="26"/>
      <c r="C795" s="243"/>
      <c r="D795" s="243"/>
    </row>
    <row r="796" spans="2:4" ht="12.95" customHeight="1">
      <c r="B796" s="26"/>
      <c r="C796" s="243"/>
      <c r="D796" s="243"/>
    </row>
    <row r="797" spans="2:4" ht="12.95" customHeight="1">
      <c r="B797" s="26"/>
      <c r="C797" s="243"/>
      <c r="D797" s="243"/>
    </row>
    <row r="798" spans="2:4" ht="12.95" customHeight="1">
      <c r="B798" s="26"/>
      <c r="C798" s="243"/>
      <c r="D798" s="243"/>
    </row>
    <row r="799" spans="2:4" ht="12.95" customHeight="1">
      <c r="B799" s="26"/>
      <c r="C799" s="243"/>
      <c r="D799" s="243"/>
    </row>
    <row r="800" spans="2:4" ht="12.95" customHeight="1">
      <c r="B800" s="26"/>
      <c r="C800" s="243"/>
      <c r="D800" s="243"/>
    </row>
    <row r="801" spans="2:4" ht="12.95" customHeight="1">
      <c r="B801" s="26"/>
      <c r="C801" s="243"/>
      <c r="D801" s="243"/>
    </row>
    <row r="802" spans="2:4" ht="12.95" customHeight="1">
      <c r="B802" s="26"/>
      <c r="C802" s="243"/>
      <c r="D802" s="243"/>
    </row>
    <row r="803" spans="2:4" ht="12.95" customHeight="1">
      <c r="B803" s="26"/>
      <c r="C803" s="243"/>
      <c r="D803" s="243"/>
    </row>
    <row r="804" spans="2:4" ht="12.95" customHeight="1">
      <c r="B804" s="26"/>
      <c r="C804" s="243"/>
      <c r="D804" s="243"/>
    </row>
    <row r="805" spans="2:4" ht="12.95" customHeight="1">
      <c r="B805" s="26"/>
      <c r="C805" s="243"/>
      <c r="D805" s="243"/>
    </row>
    <row r="806" spans="2:4" ht="12.95" customHeight="1">
      <c r="B806" s="26"/>
      <c r="C806" s="243"/>
      <c r="D806" s="243"/>
    </row>
    <row r="807" spans="2:4" ht="12.95" customHeight="1">
      <c r="B807" s="26"/>
      <c r="C807" s="243"/>
      <c r="D807" s="243"/>
    </row>
    <row r="808" spans="2:4" ht="12.95" customHeight="1">
      <c r="B808" s="26"/>
      <c r="C808" s="243"/>
      <c r="D808" s="243"/>
    </row>
    <row r="809" spans="2:4" ht="12.95" customHeight="1">
      <c r="B809" s="26"/>
      <c r="C809" s="243"/>
      <c r="D809" s="243"/>
    </row>
    <row r="810" spans="2:4" ht="12.95" customHeight="1">
      <c r="B810" s="26"/>
      <c r="C810" s="243"/>
      <c r="D810" s="243"/>
    </row>
    <row r="811" spans="2:4" ht="12.95" customHeight="1">
      <c r="B811" s="26"/>
      <c r="C811" s="243"/>
      <c r="D811" s="243"/>
    </row>
    <row r="812" spans="2:4" ht="12.95" customHeight="1">
      <c r="B812" s="26"/>
      <c r="C812" s="243"/>
      <c r="D812" s="243"/>
    </row>
    <row r="813" spans="2:4" ht="12.95" customHeight="1">
      <c r="B813" s="26"/>
      <c r="C813" s="243"/>
      <c r="D813" s="243"/>
    </row>
    <row r="814" spans="2:4" ht="12.95" customHeight="1">
      <c r="B814" s="26"/>
      <c r="C814" s="243"/>
      <c r="D814" s="243"/>
    </row>
    <row r="815" spans="2:4" ht="12.95" customHeight="1">
      <c r="B815" s="26"/>
      <c r="C815" s="243"/>
      <c r="D815" s="243"/>
    </row>
    <row r="816" spans="2:4" ht="12.95" customHeight="1">
      <c r="B816" s="26"/>
      <c r="C816" s="243"/>
      <c r="D816" s="243"/>
    </row>
    <row r="817" spans="2:4" ht="12.95" customHeight="1">
      <c r="B817" s="26"/>
      <c r="C817" s="243"/>
      <c r="D817" s="243"/>
    </row>
    <row r="818" spans="2:4" ht="12.95" customHeight="1">
      <c r="B818" s="26"/>
      <c r="C818" s="243"/>
      <c r="D818" s="243"/>
    </row>
    <row r="819" spans="2:4" ht="12.95" customHeight="1">
      <c r="B819" s="26"/>
      <c r="C819" s="243"/>
      <c r="D819" s="243"/>
    </row>
    <row r="820" spans="2:4" ht="12.95" customHeight="1">
      <c r="B820" s="26"/>
      <c r="C820" s="243"/>
      <c r="D820" s="243"/>
    </row>
    <row r="821" spans="2:4" ht="12.95" customHeight="1">
      <c r="B821" s="26"/>
      <c r="C821" s="243"/>
      <c r="D821" s="243"/>
    </row>
    <row r="822" spans="2:4" ht="12.95" customHeight="1">
      <c r="B822" s="26"/>
      <c r="C822" s="243"/>
      <c r="D822" s="243"/>
    </row>
    <row r="823" spans="2:4" ht="12.95" customHeight="1">
      <c r="B823" s="26"/>
      <c r="C823" s="243"/>
      <c r="D823" s="243"/>
    </row>
    <row r="824" spans="2:4" ht="12.95" customHeight="1">
      <c r="B824" s="26"/>
      <c r="C824" s="243"/>
      <c r="D824" s="243"/>
    </row>
    <row r="825" spans="2:4" ht="12.95" customHeight="1">
      <c r="B825" s="26"/>
      <c r="C825" s="243"/>
      <c r="D825" s="243"/>
    </row>
    <row r="826" spans="2:4" ht="12.95" customHeight="1">
      <c r="B826" s="26"/>
      <c r="C826" s="243"/>
      <c r="D826" s="243"/>
    </row>
    <row r="827" spans="2:4" ht="12.95" customHeight="1">
      <c r="B827" s="26"/>
      <c r="C827" s="243"/>
      <c r="D827" s="243"/>
    </row>
    <row r="828" spans="2:4" ht="12.95" customHeight="1">
      <c r="B828" s="26"/>
      <c r="C828" s="243"/>
      <c r="D828" s="243"/>
    </row>
    <row r="829" spans="2:4" ht="12.95" customHeight="1">
      <c r="B829" s="26"/>
      <c r="C829" s="243"/>
      <c r="D829" s="243"/>
    </row>
    <row r="830" spans="2:4" ht="12.95" customHeight="1">
      <c r="B830" s="26"/>
      <c r="C830" s="243"/>
      <c r="D830" s="243"/>
    </row>
    <row r="831" spans="2:4" ht="12.95" customHeight="1">
      <c r="B831" s="26"/>
      <c r="C831" s="243"/>
      <c r="D831" s="243"/>
    </row>
    <row r="832" spans="2:4" ht="12.95" customHeight="1">
      <c r="B832" s="26"/>
      <c r="C832" s="243"/>
      <c r="D832" s="243"/>
    </row>
    <row r="833" spans="2:4" ht="12.95" customHeight="1">
      <c r="B833" s="26"/>
      <c r="C833" s="243"/>
      <c r="D833" s="243"/>
    </row>
    <row r="834" spans="2:4" ht="12.95" customHeight="1">
      <c r="B834" s="26"/>
      <c r="C834" s="243"/>
      <c r="D834" s="243"/>
    </row>
    <row r="835" spans="2:4" ht="12.95" customHeight="1">
      <c r="B835" s="26"/>
      <c r="C835" s="243"/>
      <c r="D835" s="243"/>
    </row>
    <row r="836" spans="2:4" ht="12.95" customHeight="1">
      <c r="B836" s="26"/>
      <c r="C836" s="243"/>
      <c r="D836" s="243"/>
    </row>
    <row r="837" spans="2:4" ht="12.95" customHeight="1">
      <c r="B837" s="26"/>
      <c r="C837" s="243"/>
      <c r="D837" s="243"/>
    </row>
    <row r="838" spans="2:4" ht="12.95" customHeight="1">
      <c r="B838" s="26"/>
      <c r="C838" s="243"/>
      <c r="D838" s="243"/>
    </row>
    <row r="839" spans="2:4" ht="12.95" customHeight="1">
      <c r="B839" s="26"/>
      <c r="C839" s="243"/>
      <c r="D839" s="243"/>
    </row>
    <row r="840" spans="2:4" ht="12.95" customHeight="1">
      <c r="B840" s="26"/>
      <c r="C840" s="243"/>
      <c r="D840" s="243"/>
    </row>
    <row r="841" spans="2:4" ht="12.95" customHeight="1">
      <c r="B841" s="26"/>
      <c r="C841" s="243"/>
      <c r="D841" s="243"/>
    </row>
    <row r="842" spans="2:4" ht="12.95" customHeight="1">
      <c r="B842" s="26"/>
      <c r="C842" s="243"/>
      <c r="D842" s="243"/>
    </row>
    <row r="843" spans="2:4" ht="12.95" customHeight="1">
      <c r="B843" s="26"/>
      <c r="C843" s="243"/>
      <c r="D843" s="243"/>
    </row>
    <row r="844" spans="2:4" ht="12.95" customHeight="1">
      <c r="B844" s="26"/>
      <c r="C844" s="243"/>
      <c r="D844" s="243"/>
    </row>
    <row r="845" spans="2:4" ht="12.95" customHeight="1">
      <c r="B845" s="26"/>
      <c r="C845" s="243"/>
      <c r="D845" s="243"/>
    </row>
    <row r="846" spans="2:4" ht="12.95" customHeight="1">
      <c r="B846" s="26"/>
      <c r="C846" s="243"/>
      <c r="D846" s="243"/>
    </row>
    <row r="847" spans="2:4" ht="12.95" customHeight="1">
      <c r="B847" s="26"/>
      <c r="C847" s="243"/>
      <c r="D847" s="243"/>
    </row>
    <row r="848" spans="2:4" ht="12.95" customHeight="1">
      <c r="B848" s="26"/>
      <c r="C848" s="243"/>
      <c r="D848" s="243"/>
    </row>
    <row r="849" spans="2:4" ht="12.95" customHeight="1">
      <c r="B849" s="26"/>
      <c r="C849" s="243"/>
      <c r="D849" s="243"/>
    </row>
    <row r="850" spans="2:4" ht="12.95" customHeight="1">
      <c r="B850" s="26"/>
      <c r="C850" s="243"/>
      <c r="D850" s="243"/>
    </row>
    <row r="851" spans="2:4" ht="12.95" customHeight="1">
      <c r="B851" s="26"/>
      <c r="C851" s="243"/>
      <c r="D851" s="243"/>
    </row>
    <row r="852" spans="2:4" ht="12.95" customHeight="1">
      <c r="B852" s="26"/>
      <c r="C852" s="243"/>
      <c r="D852" s="243"/>
    </row>
    <row r="853" spans="2:4" ht="12.95" customHeight="1">
      <c r="B853" s="26"/>
      <c r="C853" s="243"/>
      <c r="D853" s="243"/>
    </row>
    <row r="854" spans="2:4" ht="12.95" customHeight="1">
      <c r="B854" s="26"/>
      <c r="C854" s="243"/>
      <c r="D854" s="243"/>
    </row>
    <row r="855" spans="2:4" ht="12.95" customHeight="1">
      <c r="B855" s="26"/>
      <c r="C855" s="243"/>
      <c r="D855" s="243"/>
    </row>
    <row r="856" spans="2:4" ht="12.95" customHeight="1">
      <c r="B856" s="26"/>
      <c r="C856" s="243"/>
      <c r="D856" s="243"/>
    </row>
    <row r="857" spans="2:4" ht="12.95" customHeight="1">
      <c r="B857" s="26"/>
      <c r="C857" s="243"/>
      <c r="D857" s="243"/>
    </row>
    <row r="858" spans="2:4" ht="12.95" customHeight="1">
      <c r="B858" s="26"/>
      <c r="C858" s="243"/>
      <c r="D858" s="243"/>
    </row>
    <row r="859" spans="2:4" ht="12.95" customHeight="1">
      <c r="B859" s="26"/>
      <c r="C859" s="243"/>
      <c r="D859" s="243"/>
    </row>
    <row r="860" spans="2:4" ht="12.95" customHeight="1">
      <c r="B860" s="26"/>
      <c r="C860" s="243"/>
      <c r="D860" s="243"/>
    </row>
    <row r="861" spans="2:4" ht="12.95" customHeight="1">
      <c r="B861" s="26"/>
      <c r="C861" s="243"/>
      <c r="D861" s="243"/>
    </row>
    <row r="862" spans="2:4" ht="12.95" customHeight="1">
      <c r="B862" s="26"/>
      <c r="C862" s="243"/>
      <c r="D862" s="243"/>
    </row>
    <row r="863" spans="2:4" ht="12.95" customHeight="1">
      <c r="B863" s="26"/>
      <c r="C863" s="243"/>
      <c r="D863" s="243"/>
    </row>
    <row r="864" spans="2:4" ht="12.95" customHeight="1">
      <c r="B864" s="26"/>
      <c r="C864" s="243"/>
      <c r="D864" s="243"/>
    </row>
    <row r="865" spans="2:4" ht="12.95" customHeight="1">
      <c r="B865" s="26"/>
      <c r="C865" s="243"/>
      <c r="D865" s="243"/>
    </row>
    <row r="866" spans="2:4" ht="12.95" customHeight="1">
      <c r="B866" s="26"/>
      <c r="C866" s="243"/>
      <c r="D866" s="243"/>
    </row>
    <row r="867" spans="2:4" ht="12.95" customHeight="1">
      <c r="B867" s="26"/>
      <c r="C867" s="243"/>
      <c r="D867" s="243"/>
    </row>
    <row r="868" spans="2:4" ht="12.95" customHeight="1">
      <c r="B868" s="26"/>
      <c r="C868" s="243"/>
      <c r="D868" s="243"/>
    </row>
    <row r="869" spans="2:4" ht="12.95" customHeight="1">
      <c r="B869" s="26"/>
      <c r="C869" s="243"/>
      <c r="D869" s="243"/>
    </row>
    <row r="870" spans="2:4" ht="12.95" customHeight="1">
      <c r="B870" s="26"/>
      <c r="C870" s="243"/>
      <c r="D870" s="243"/>
    </row>
    <row r="871" spans="2:4" ht="12.95" customHeight="1">
      <c r="B871" s="26"/>
      <c r="C871" s="243"/>
      <c r="D871" s="243"/>
    </row>
    <row r="872" spans="2:4" ht="12.95" customHeight="1">
      <c r="B872" s="26"/>
      <c r="C872" s="243"/>
      <c r="D872" s="243"/>
    </row>
    <row r="873" spans="2:4" ht="12.95" customHeight="1">
      <c r="B873" s="26"/>
      <c r="C873" s="243"/>
      <c r="D873" s="243"/>
    </row>
    <row r="874" spans="2:4" ht="12.95" customHeight="1">
      <c r="B874" s="26"/>
      <c r="C874" s="243"/>
      <c r="D874" s="243"/>
    </row>
    <row r="875" spans="2:4" ht="12.95" customHeight="1">
      <c r="B875" s="26"/>
      <c r="C875" s="243"/>
      <c r="D875" s="243"/>
    </row>
    <row r="876" spans="2:4" ht="12.95" customHeight="1">
      <c r="B876" s="26"/>
      <c r="C876" s="243"/>
      <c r="D876" s="243"/>
    </row>
    <row r="877" spans="2:4" ht="12.95" customHeight="1">
      <c r="B877" s="26"/>
      <c r="C877" s="243"/>
      <c r="D877" s="243"/>
    </row>
    <row r="878" spans="2:4" ht="12.95" customHeight="1">
      <c r="B878" s="26"/>
      <c r="C878" s="243"/>
      <c r="D878" s="243"/>
    </row>
    <row r="879" spans="2:4" ht="12.95" customHeight="1">
      <c r="B879" s="26"/>
      <c r="C879" s="243"/>
      <c r="D879" s="243"/>
    </row>
    <row r="880" spans="2:4" ht="12.95" customHeight="1">
      <c r="B880" s="26"/>
      <c r="C880" s="243"/>
      <c r="D880" s="243"/>
    </row>
    <row r="881" spans="2:4" ht="12.95" customHeight="1">
      <c r="B881" s="26"/>
      <c r="C881" s="243"/>
      <c r="D881" s="243"/>
    </row>
    <row r="882" spans="2:4" ht="12.95" customHeight="1">
      <c r="B882" s="26"/>
      <c r="C882" s="243"/>
      <c r="D882" s="243"/>
    </row>
    <row r="883" spans="2:4" ht="12.95" customHeight="1">
      <c r="B883" s="26"/>
      <c r="C883" s="243"/>
      <c r="D883" s="243"/>
    </row>
    <row r="884" spans="2:4" ht="12.95" customHeight="1">
      <c r="B884" s="26"/>
      <c r="C884" s="243"/>
      <c r="D884" s="243"/>
    </row>
    <row r="885" spans="2:4" ht="12.95" customHeight="1">
      <c r="B885" s="26"/>
      <c r="C885" s="243"/>
      <c r="D885" s="243"/>
    </row>
    <row r="886" spans="2:4" ht="12.95" customHeight="1">
      <c r="B886" s="26"/>
      <c r="C886" s="243"/>
      <c r="D886" s="243"/>
    </row>
    <row r="887" spans="2:4" ht="12.95" customHeight="1">
      <c r="B887" s="26"/>
      <c r="C887" s="243"/>
      <c r="D887" s="243"/>
    </row>
    <row r="888" spans="2:4" ht="12.95" customHeight="1">
      <c r="B888" s="26"/>
      <c r="C888" s="243"/>
      <c r="D888" s="243"/>
    </row>
    <row r="889" spans="2:4" ht="12.95" customHeight="1">
      <c r="B889" s="26"/>
      <c r="C889" s="243"/>
      <c r="D889" s="243"/>
    </row>
    <row r="890" spans="2:4" ht="12.95" customHeight="1">
      <c r="B890" s="26"/>
      <c r="C890" s="243"/>
      <c r="D890" s="243"/>
    </row>
    <row r="891" spans="2:4" ht="12.95" customHeight="1">
      <c r="B891" s="26"/>
      <c r="C891" s="243"/>
      <c r="D891" s="243"/>
    </row>
    <row r="892" spans="2:4" ht="12.95" customHeight="1">
      <c r="B892" s="26"/>
      <c r="C892" s="243"/>
      <c r="D892" s="243"/>
    </row>
    <row r="893" spans="2:4" ht="12.95" customHeight="1">
      <c r="B893" s="26"/>
      <c r="C893" s="243"/>
      <c r="D893" s="243"/>
    </row>
    <row r="894" spans="2:4" ht="12.95" customHeight="1">
      <c r="B894" s="26"/>
      <c r="C894" s="243"/>
      <c r="D894" s="243"/>
    </row>
    <row r="895" spans="2:4" ht="12.95" customHeight="1">
      <c r="B895" s="26"/>
      <c r="C895" s="243"/>
      <c r="D895" s="243"/>
    </row>
    <row r="896" spans="2:4" ht="12.95" customHeight="1">
      <c r="B896" s="26"/>
      <c r="C896" s="243"/>
      <c r="D896" s="243"/>
    </row>
    <row r="897" spans="2:4" ht="12.95" customHeight="1">
      <c r="B897" s="26"/>
      <c r="C897" s="243"/>
      <c r="D897" s="243"/>
    </row>
    <row r="898" spans="2:4" ht="12.95" customHeight="1">
      <c r="B898" s="26"/>
      <c r="C898" s="243"/>
      <c r="D898" s="243"/>
    </row>
    <row r="899" spans="2:4" ht="12.95" customHeight="1">
      <c r="B899" s="26"/>
      <c r="C899" s="243"/>
      <c r="D899" s="243"/>
    </row>
    <row r="900" spans="2:4" ht="12.95" customHeight="1">
      <c r="B900" s="26"/>
      <c r="C900" s="243"/>
      <c r="D900" s="243"/>
    </row>
    <row r="901" spans="2:4" ht="12.95" customHeight="1">
      <c r="B901" s="26"/>
      <c r="C901" s="243"/>
      <c r="D901" s="243"/>
    </row>
    <row r="902" spans="2:4" ht="12.95" customHeight="1">
      <c r="B902" s="26"/>
      <c r="C902" s="243"/>
      <c r="D902" s="243"/>
    </row>
    <row r="903" spans="2:4" ht="12.95" customHeight="1">
      <c r="B903" s="26"/>
      <c r="C903" s="243"/>
      <c r="D903" s="243"/>
    </row>
    <row r="904" spans="2:4" ht="12.95" customHeight="1">
      <c r="B904" s="26"/>
      <c r="C904" s="243"/>
      <c r="D904" s="243"/>
    </row>
    <row r="905" spans="2:4" ht="12.95" customHeight="1">
      <c r="B905" s="26"/>
      <c r="C905" s="243"/>
      <c r="D905" s="243"/>
    </row>
    <row r="906" spans="2:4" ht="12.95" customHeight="1">
      <c r="B906" s="26"/>
      <c r="C906" s="243"/>
      <c r="D906" s="243"/>
    </row>
    <row r="907" spans="2:4" ht="12.95" customHeight="1">
      <c r="B907" s="26"/>
      <c r="C907" s="243"/>
      <c r="D907" s="243"/>
    </row>
    <row r="908" spans="2:4" ht="12.95" customHeight="1">
      <c r="B908" s="26"/>
      <c r="C908" s="243"/>
      <c r="D908" s="243"/>
    </row>
    <row r="909" spans="2:4" ht="12.95" customHeight="1">
      <c r="B909" s="26"/>
      <c r="C909" s="243"/>
      <c r="D909" s="243"/>
    </row>
    <row r="910" spans="2:4" ht="12.95" customHeight="1">
      <c r="B910" s="26"/>
      <c r="C910" s="243"/>
      <c r="D910" s="243"/>
    </row>
    <row r="911" spans="2:4" ht="12.95" customHeight="1">
      <c r="B911" s="26"/>
      <c r="C911" s="243"/>
      <c r="D911" s="243"/>
    </row>
    <row r="912" spans="2:4" ht="12.95" customHeight="1">
      <c r="B912" s="26"/>
      <c r="C912" s="243"/>
      <c r="D912" s="243"/>
    </row>
    <row r="913" spans="2:4" ht="12.95" customHeight="1">
      <c r="B913" s="26"/>
      <c r="C913" s="243"/>
      <c r="D913" s="243"/>
    </row>
    <row r="914" spans="2:4" ht="12.95" customHeight="1">
      <c r="B914" s="26"/>
      <c r="C914" s="243"/>
      <c r="D914" s="243"/>
    </row>
    <row r="915" spans="2:4" ht="12.95" customHeight="1">
      <c r="B915" s="26"/>
      <c r="C915" s="243"/>
      <c r="D915" s="243"/>
    </row>
    <row r="916" spans="2:4" ht="12.95" customHeight="1">
      <c r="B916" s="26"/>
      <c r="C916" s="243"/>
      <c r="D916" s="243"/>
    </row>
    <row r="917" spans="2:4" ht="12.95" customHeight="1">
      <c r="B917" s="26"/>
      <c r="C917" s="243"/>
      <c r="D917" s="243"/>
    </row>
    <row r="918" spans="2:4" ht="12.95" customHeight="1">
      <c r="B918" s="26"/>
      <c r="C918" s="243"/>
      <c r="D918" s="243"/>
    </row>
    <row r="919" spans="2:4" ht="12.95" customHeight="1">
      <c r="B919" s="26"/>
      <c r="C919" s="243"/>
      <c r="D919" s="243"/>
    </row>
    <row r="920" spans="2:4" ht="12.95" customHeight="1">
      <c r="B920" s="26"/>
      <c r="C920" s="243"/>
      <c r="D920" s="243"/>
    </row>
    <row r="921" spans="2:4" ht="12.95" customHeight="1">
      <c r="B921" s="26"/>
      <c r="C921" s="243"/>
      <c r="D921" s="243"/>
    </row>
    <row r="922" spans="2:4" ht="12.95" customHeight="1">
      <c r="B922" s="26"/>
      <c r="C922" s="243"/>
      <c r="D922" s="243"/>
    </row>
    <row r="923" spans="2:4" ht="12.95" customHeight="1">
      <c r="B923" s="26"/>
      <c r="C923" s="243"/>
      <c r="D923" s="243"/>
    </row>
    <row r="924" spans="2:4" ht="12.95" customHeight="1">
      <c r="B924" s="26"/>
      <c r="C924" s="243"/>
      <c r="D924" s="243"/>
    </row>
    <row r="925" spans="2:4" ht="12.95" customHeight="1">
      <c r="B925" s="26"/>
      <c r="C925" s="243"/>
      <c r="D925" s="243"/>
    </row>
    <row r="926" spans="2:4" ht="12.95" customHeight="1">
      <c r="B926" s="26"/>
      <c r="C926" s="243"/>
      <c r="D926" s="243"/>
    </row>
    <row r="927" spans="2:4" ht="12.95" customHeight="1">
      <c r="B927" s="26"/>
      <c r="C927" s="243"/>
      <c r="D927" s="243"/>
    </row>
    <row r="928" spans="2:4" ht="12.95" customHeight="1">
      <c r="B928" s="26"/>
      <c r="C928" s="243"/>
      <c r="D928" s="243"/>
    </row>
    <row r="929" spans="2:4" ht="12.95" customHeight="1">
      <c r="B929" s="26"/>
      <c r="C929" s="243"/>
      <c r="D929" s="243"/>
    </row>
    <row r="930" spans="2:4" ht="12.95" customHeight="1">
      <c r="B930" s="26"/>
      <c r="C930" s="243"/>
      <c r="D930" s="243"/>
    </row>
    <row r="931" spans="2:4" ht="12.95" customHeight="1">
      <c r="B931" s="26"/>
      <c r="C931" s="243"/>
      <c r="D931" s="243"/>
    </row>
    <row r="932" spans="2:4" ht="12.95" customHeight="1">
      <c r="B932" s="26"/>
      <c r="C932" s="243"/>
      <c r="D932" s="243"/>
    </row>
    <row r="933" spans="2:4" ht="12.95" customHeight="1">
      <c r="B933" s="26"/>
      <c r="C933" s="243"/>
      <c r="D933" s="243"/>
    </row>
    <row r="934" spans="2:4" ht="12.95" customHeight="1">
      <c r="B934" s="26"/>
      <c r="C934" s="243"/>
      <c r="D934" s="243"/>
    </row>
    <row r="935" spans="2:4" ht="12.95" customHeight="1">
      <c r="B935" s="26"/>
      <c r="C935" s="243"/>
      <c r="D935" s="243"/>
    </row>
    <row r="936" spans="2:4" ht="12.95" customHeight="1">
      <c r="B936" s="26"/>
      <c r="C936" s="243"/>
      <c r="D936" s="243"/>
    </row>
    <row r="937" spans="2:4" ht="12.95" customHeight="1">
      <c r="B937" s="26"/>
      <c r="C937" s="243"/>
      <c r="D937" s="243"/>
    </row>
    <row r="938" spans="2:4" ht="12.95" customHeight="1">
      <c r="B938" s="26"/>
      <c r="C938" s="243"/>
      <c r="D938" s="243"/>
    </row>
    <row r="939" spans="2:4" ht="12.95" customHeight="1">
      <c r="B939" s="26"/>
      <c r="C939" s="243"/>
      <c r="D939" s="243"/>
    </row>
    <row r="940" spans="2:4" ht="12.95" customHeight="1">
      <c r="B940" s="26"/>
      <c r="C940" s="243"/>
      <c r="D940" s="243"/>
    </row>
    <row r="941" spans="2:4" ht="12.95" customHeight="1">
      <c r="B941" s="26"/>
      <c r="C941" s="243"/>
      <c r="D941" s="243"/>
    </row>
    <row r="942" spans="2:4" ht="12.95" customHeight="1">
      <c r="B942" s="26"/>
      <c r="C942" s="243"/>
      <c r="D942" s="243"/>
    </row>
    <row r="943" spans="2:4" ht="12.95" customHeight="1">
      <c r="B943" s="26"/>
      <c r="C943" s="243"/>
      <c r="D943" s="243"/>
    </row>
    <row r="944" spans="2:4" ht="12.95" customHeight="1">
      <c r="B944" s="26"/>
      <c r="C944" s="243"/>
      <c r="D944" s="243"/>
    </row>
    <row r="945" spans="2:4" ht="12.95" customHeight="1">
      <c r="B945" s="26"/>
      <c r="C945" s="243"/>
      <c r="D945" s="243"/>
    </row>
    <row r="946" spans="2:4" ht="12.95" customHeight="1">
      <c r="B946" s="26"/>
      <c r="C946" s="243"/>
      <c r="D946" s="243"/>
    </row>
    <row r="947" spans="2:4" ht="12.95" customHeight="1">
      <c r="B947" s="26"/>
      <c r="C947" s="243"/>
      <c r="D947" s="243"/>
    </row>
    <row r="948" spans="2:4" ht="12.95" customHeight="1">
      <c r="B948" s="26"/>
      <c r="C948" s="243"/>
      <c r="D948" s="243"/>
    </row>
    <row r="949" spans="2:4" ht="12.95" customHeight="1">
      <c r="B949" s="26"/>
      <c r="C949" s="243"/>
      <c r="D949" s="243"/>
    </row>
    <row r="950" spans="2:4" ht="12.95" customHeight="1">
      <c r="B950" s="26"/>
      <c r="C950" s="243"/>
      <c r="D950" s="243"/>
    </row>
    <row r="951" spans="2:4" ht="12.95" customHeight="1">
      <c r="B951" s="26"/>
      <c r="C951" s="243"/>
      <c r="D951" s="243"/>
    </row>
    <row r="952" spans="2:4" ht="12.95" customHeight="1">
      <c r="B952" s="26"/>
      <c r="C952" s="243"/>
      <c r="D952" s="243"/>
    </row>
    <row r="953" spans="2:4" ht="12.95" customHeight="1">
      <c r="B953" s="26"/>
      <c r="C953" s="243"/>
      <c r="D953" s="243"/>
    </row>
    <row r="954" spans="2:4" ht="12.95" customHeight="1">
      <c r="B954" s="26"/>
      <c r="C954" s="243"/>
      <c r="D954" s="243"/>
    </row>
    <row r="955" spans="2:4" ht="12.95" customHeight="1">
      <c r="B955" s="26"/>
      <c r="C955" s="243"/>
      <c r="D955" s="243"/>
    </row>
    <row r="956" spans="2:4" ht="12.95" customHeight="1">
      <c r="B956" s="26"/>
      <c r="C956" s="243"/>
      <c r="D956" s="243"/>
    </row>
    <row r="957" spans="2:4" ht="12.95" customHeight="1">
      <c r="B957" s="26"/>
      <c r="C957" s="243"/>
      <c r="D957" s="243"/>
    </row>
    <row r="958" spans="2:4" ht="12.95" customHeight="1">
      <c r="B958" s="26"/>
      <c r="C958" s="243"/>
      <c r="D958" s="243"/>
    </row>
    <row r="959" spans="2:4" ht="12.95" customHeight="1">
      <c r="B959" s="26"/>
      <c r="C959" s="243"/>
      <c r="D959" s="243"/>
    </row>
    <row r="960" spans="2:4" ht="12.95" customHeight="1">
      <c r="B960" s="26"/>
      <c r="C960" s="243"/>
      <c r="D960" s="243"/>
    </row>
    <row r="961" spans="2:4" ht="12.95" customHeight="1">
      <c r="B961" s="26"/>
      <c r="C961" s="243"/>
      <c r="D961" s="243"/>
    </row>
    <row r="962" spans="2:4" ht="12.95" customHeight="1">
      <c r="B962" s="26"/>
      <c r="C962" s="243"/>
      <c r="D962" s="243"/>
    </row>
    <row r="963" spans="2:4" ht="12.95" customHeight="1">
      <c r="B963" s="26"/>
      <c r="C963" s="243"/>
      <c r="D963" s="243"/>
    </row>
    <row r="964" spans="2:4" ht="12.95" customHeight="1">
      <c r="B964" s="26"/>
      <c r="C964" s="243"/>
      <c r="D964" s="243"/>
    </row>
    <row r="965" spans="2:4" ht="12.95" customHeight="1">
      <c r="B965" s="26"/>
      <c r="C965" s="243"/>
      <c r="D965" s="243"/>
    </row>
    <row r="966" spans="2:4" ht="12.95" customHeight="1">
      <c r="B966" s="26"/>
      <c r="C966" s="243"/>
      <c r="D966" s="243"/>
    </row>
    <row r="967" spans="2:4" ht="12.95" customHeight="1">
      <c r="B967" s="26"/>
      <c r="C967" s="243"/>
      <c r="D967" s="243"/>
    </row>
    <row r="968" spans="2:4" ht="12.95" customHeight="1">
      <c r="B968" s="26"/>
      <c r="C968" s="243"/>
      <c r="D968" s="243"/>
    </row>
    <row r="969" spans="2:4" ht="12.95" customHeight="1">
      <c r="B969" s="26"/>
      <c r="C969" s="243"/>
      <c r="D969" s="243"/>
    </row>
    <row r="970" spans="2:4" ht="12.95" customHeight="1">
      <c r="B970" s="26"/>
      <c r="C970" s="243"/>
      <c r="D970" s="243"/>
    </row>
    <row r="971" spans="2:4" ht="12.95" customHeight="1">
      <c r="B971" s="26"/>
      <c r="C971" s="243"/>
      <c r="D971" s="243"/>
    </row>
    <row r="972" spans="2:4" ht="12.95" customHeight="1">
      <c r="B972" s="26"/>
      <c r="C972" s="243"/>
      <c r="D972" s="243"/>
    </row>
    <row r="973" spans="2:4" ht="12.95" customHeight="1">
      <c r="B973" s="26"/>
      <c r="C973" s="243"/>
      <c r="D973" s="243"/>
    </row>
    <row r="974" spans="2:4" ht="12.95" customHeight="1">
      <c r="B974" s="26"/>
      <c r="C974" s="243"/>
      <c r="D974" s="243"/>
    </row>
    <row r="975" spans="2:4" ht="12.95" customHeight="1">
      <c r="B975" s="26"/>
      <c r="C975" s="243"/>
      <c r="D975" s="243"/>
    </row>
    <row r="976" spans="2:4" ht="12.95" customHeight="1">
      <c r="B976" s="26"/>
      <c r="C976" s="243"/>
      <c r="D976" s="243"/>
    </row>
    <row r="977" spans="2:4" ht="12.95" customHeight="1">
      <c r="B977" s="26"/>
      <c r="C977" s="243"/>
      <c r="D977" s="243"/>
    </row>
    <row r="978" spans="2:4" ht="12.95" customHeight="1">
      <c r="B978" s="26"/>
      <c r="C978" s="243"/>
      <c r="D978" s="243"/>
    </row>
    <row r="979" spans="2:4" ht="12.95" customHeight="1">
      <c r="B979" s="26"/>
      <c r="C979" s="243"/>
      <c r="D979" s="243"/>
    </row>
    <row r="980" spans="2:4" ht="12.95" customHeight="1">
      <c r="B980" s="26"/>
      <c r="C980" s="243"/>
      <c r="D980" s="243"/>
    </row>
    <row r="981" spans="2:4" ht="12.95" customHeight="1">
      <c r="B981" s="26"/>
      <c r="C981" s="243"/>
      <c r="D981" s="243"/>
    </row>
    <row r="982" spans="2:4" ht="12.95" customHeight="1">
      <c r="B982" s="26"/>
      <c r="C982" s="243"/>
      <c r="D982" s="243"/>
    </row>
    <row r="983" spans="2:4" ht="12.95" customHeight="1">
      <c r="B983" s="26"/>
      <c r="C983" s="243"/>
      <c r="D983" s="243"/>
    </row>
    <row r="984" spans="2:4" ht="12.95" customHeight="1">
      <c r="B984" s="26"/>
      <c r="C984" s="243"/>
      <c r="D984" s="243"/>
    </row>
    <row r="985" spans="2:4" ht="12.95" customHeight="1">
      <c r="B985" s="26"/>
      <c r="C985" s="243"/>
      <c r="D985" s="243"/>
    </row>
    <row r="986" spans="2:4" ht="12.95" customHeight="1">
      <c r="B986" s="26"/>
      <c r="C986" s="243"/>
      <c r="D986" s="243"/>
    </row>
    <row r="987" spans="2:4" ht="12.95" customHeight="1">
      <c r="B987" s="26"/>
      <c r="C987" s="243"/>
      <c r="D987" s="243"/>
    </row>
    <row r="988" spans="2:4" ht="12.95" customHeight="1">
      <c r="B988" s="26"/>
      <c r="C988" s="243"/>
      <c r="D988" s="243"/>
    </row>
    <row r="989" spans="2:4" ht="12.95" customHeight="1">
      <c r="B989" s="26"/>
      <c r="C989" s="243"/>
      <c r="D989" s="243"/>
    </row>
    <row r="990" spans="2:4" ht="12.95" customHeight="1">
      <c r="B990" s="26"/>
      <c r="C990" s="243"/>
      <c r="D990" s="243"/>
    </row>
    <row r="991" spans="2:4" ht="12.95" customHeight="1">
      <c r="B991" s="26"/>
      <c r="C991" s="243"/>
      <c r="D991" s="243"/>
    </row>
    <row r="992" spans="2:4" ht="12.95" customHeight="1">
      <c r="B992" s="26"/>
      <c r="C992" s="243"/>
      <c r="D992" s="243"/>
    </row>
    <row r="993" spans="2:4" ht="12.95" customHeight="1">
      <c r="B993" s="26"/>
      <c r="C993" s="243"/>
      <c r="D993" s="243"/>
    </row>
    <row r="994" spans="2:4" ht="12.95" customHeight="1">
      <c r="B994" s="26"/>
      <c r="C994" s="243"/>
      <c r="D994" s="243"/>
    </row>
    <row r="995" spans="2:4" ht="12.95" customHeight="1">
      <c r="B995" s="26"/>
      <c r="C995" s="243"/>
      <c r="D995" s="243"/>
    </row>
    <row r="996" spans="2:4" ht="12.95" customHeight="1">
      <c r="B996" s="26"/>
      <c r="C996" s="243"/>
      <c r="D996" s="243"/>
    </row>
    <row r="997" spans="2:4" ht="12.95" customHeight="1">
      <c r="B997" s="26"/>
      <c r="C997" s="243"/>
      <c r="D997" s="243"/>
    </row>
    <row r="998" spans="2:4" ht="12.95" customHeight="1">
      <c r="B998" s="26"/>
      <c r="C998" s="243"/>
      <c r="D998" s="243"/>
    </row>
    <row r="999" spans="2:4" ht="12.95" customHeight="1">
      <c r="B999" s="26"/>
      <c r="C999" s="243"/>
      <c r="D999" s="243"/>
    </row>
    <row r="1000" spans="2:4" ht="12.95" customHeight="1">
      <c r="B1000" s="26"/>
      <c r="C1000" s="243"/>
      <c r="D1000" s="243"/>
    </row>
    <row r="1001" spans="2:4" ht="12.95" customHeight="1">
      <c r="B1001" s="26"/>
      <c r="C1001" s="243"/>
      <c r="D1001" s="243"/>
    </row>
    <row r="1002" spans="2:4" ht="12.95" customHeight="1">
      <c r="B1002" s="26"/>
      <c r="C1002" s="243"/>
      <c r="D1002" s="243"/>
    </row>
    <row r="1003" spans="2:4" ht="12.95" customHeight="1">
      <c r="B1003" s="26"/>
      <c r="C1003" s="243"/>
      <c r="D1003" s="243"/>
    </row>
    <row r="1004" spans="2:4" ht="12.95" customHeight="1">
      <c r="B1004" s="26"/>
      <c r="C1004" s="243"/>
      <c r="D1004" s="243"/>
    </row>
    <row r="1005" spans="2:4" ht="12.95" customHeight="1">
      <c r="B1005" s="26"/>
      <c r="C1005" s="243"/>
      <c r="D1005" s="243"/>
    </row>
    <row r="1006" spans="2:4" ht="12.95" customHeight="1">
      <c r="B1006" s="26"/>
      <c r="C1006" s="243"/>
      <c r="D1006" s="243"/>
    </row>
    <row r="1007" spans="2:4" ht="12.95" customHeight="1">
      <c r="B1007" s="26"/>
      <c r="C1007" s="243"/>
      <c r="D1007" s="243"/>
    </row>
    <row r="1008" spans="2:4" ht="12.95" customHeight="1">
      <c r="B1008" s="26"/>
      <c r="C1008" s="243"/>
      <c r="D1008" s="243"/>
    </row>
    <row r="1009" spans="2:4" ht="12.95" customHeight="1">
      <c r="B1009" s="26"/>
      <c r="C1009" s="243"/>
      <c r="D1009" s="243"/>
    </row>
    <row r="1010" spans="2:4" ht="12.95" customHeight="1">
      <c r="B1010" s="26"/>
      <c r="C1010" s="243"/>
      <c r="D1010" s="243"/>
    </row>
    <row r="1011" spans="2:4" ht="12.95" customHeight="1">
      <c r="B1011" s="26"/>
      <c r="C1011" s="243"/>
      <c r="D1011" s="243"/>
    </row>
    <row r="1012" spans="2:4" ht="12.95" customHeight="1">
      <c r="B1012" s="26"/>
      <c r="C1012" s="243"/>
      <c r="D1012" s="243"/>
    </row>
    <row r="1013" spans="2:4" ht="12.95" customHeight="1">
      <c r="B1013" s="26"/>
      <c r="C1013" s="243"/>
      <c r="D1013" s="243"/>
    </row>
    <row r="1014" spans="2:4" ht="12.95" customHeight="1">
      <c r="B1014" s="26"/>
      <c r="C1014" s="243"/>
      <c r="D1014" s="243"/>
    </row>
    <row r="1015" spans="2:4" ht="12.95" customHeight="1">
      <c r="B1015" s="26"/>
      <c r="C1015" s="243"/>
      <c r="D1015" s="243"/>
    </row>
    <row r="1016" spans="2:4" ht="12.95" customHeight="1">
      <c r="B1016" s="26"/>
      <c r="C1016" s="243"/>
      <c r="D1016" s="243"/>
    </row>
    <row r="1017" spans="2:4" ht="12.95" customHeight="1">
      <c r="B1017" s="26"/>
      <c r="C1017" s="243"/>
      <c r="D1017" s="243"/>
    </row>
    <row r="1018" spans="2:4" ht="12.95" customHeight="1">
      <c r="B1018" s="26"/>
      <c r="C1018" s="243"/>
      <c r="D1018" s="243"/>
    </row>
    <row r="1019" spans="2:4" ht="12.95" customHeight="1">
      <c r="B1019" s="26"/>
      <c r="C1019" s="243"/>
      <c r="D1019" s="243"/>
    </row>
    <row r="1020" spans="2:4" ht="12.95" customHeight="1">
      <c r="B1020" s="26"/>
      <c r="C1020" s="243"/>
      <c r="D1020" s="243"/>
    </row>
    <row r="1021" spans="2:4" ht="12.95" customHeight="1">
      <c r="B1021" s="26"/>
      <c r="C1021" s="243"/>
      <c r="D1021" s="243"/>
    </row>
    <row r="1022" spans="2:4" ht="12.95" customHeight="1">
      <c r="B1022" s="26"/>
      <c r="C1022" s="243"/>
      <c r="D1022" s="243"/>
    </row>
    <row r="1023" spans="2:4" ht="12.95" customHeight="1">
      <c r="B1023" s="26"/>
      <c r="C1023" s="243"/>
      <c r="D1023" s="243"/>
    </row>
    <row r="1024" spans="2:4" ht="12.95" customHeight="1">
      <c r="B1024" s="26"/>
      <c r="C1024" s="243"/>
      <c r="D1024" s="243"/>
    </row>
    <row r="1025" spans="2:4" ht="12.95" customHeight="1">
      <c r="B1025" s="26"/>
      <c r="C1025" s="243"/>
      <c r="D1025" s="243"/>
    </row>
    <row r="1026" spans="2:4" ht="12.95" customHeight="1">
      <c r="B1026" s="26"/>
      <c r="C1026" s="243"/>
      <c r="D1026" s="243"/>
    </row>
    <row r="1027" spans="2:4" ht="12.95" customHeight="1">
      <c r="B1027" s="26"/>
      <c r="C1027" s="243"/>
      <c r="D1027" s="243"/>
    </row>
    <row r="1028" spans="2:4" ht="12.95" customHeight="1">
      <c r="B1028" s="26"/>
      <c r="C1028" s="243"/>
      <c r="D1028" s="243"/>
    </row>
    <row r="1029" spans="2:4" ht="12.95" customHeight="1">
      <c r="B1029" s="26"/>
      <c r="C1029" s="243"/>
      <c r="D1029" s="243"/>
    </row>
    <row r="1030" spans="2:4" ht="12.95" customHeight="1">
      <c r="B1030" s="26"/>
      <c r="C1030" s="243"/>
      <c r="D1030" s="243"/>
    </row>
    <row r="1031" spans="2:4" ht="12.95" customHeight="1">
      <c r="B1031" s="26"/>
      <c r="C1031" s="243"/>
      <c r="D1031" s="243"/>
    </row>
    <row r="1032" spans="2:4" ht="12.95" customHeight="1">
      <c r="B1032" s="26"/>
      <c r="C1032" s="243"/>
      <c r="D1032" s="243"/>
    </row>
    <row r="1033" spans="2:4" ht="12.95" customHeight="1">
      <c r="B1033" s="26"/>
      <c r="C1033" s="243"/>
      <c r="D1033" s="243"/>
    </row>
    <row r="1034" spans="2:4" ht="12.95" customHeight="1">
      <c r="B1034" s="26"/>
      <c r="C1034" s="243"/>
      <c r="D1034" s="243"/>
    </row>
    <row r="1035" spans="2:4" ht="12.95" customHeight="1">
      <c r="B1035" s="26"/>
      <c r="C1035" s="243"/>
      <c r="D1035" s="243"/>
    </row>
    <row r="1036" spans="2:4" ht="12.95" customHeight="1">
      <c r="B1036" s="26"/>
      <c r="C1036" s="243"/>
      <c r="D1036" s="243"/>
    </row>
    <row r="1037" spans="2:4" ht="12.95" customHeight="1">
      <c r="B1037" s="26"/>
      <c r="C1037" s="243"/>
      <c r="D1037" s="243"/>
    </row>
    <row r="1038" spans="2:4" ht="12.95" customHeight="1">
      <c r="B1038" s="26"/>
      <c r="C1038" s="243"/>
      <c r="D1038" s="243"/>
    </row>
    <row r="1039" spans="2:4" ht="12.95" customHeight="1">
      <c r="B1039" s="26"/>
      <c r="C1039" s="243"/>
      <c r="D1039" s="243"/>
    </row>
    <row r="1040" spans="2:4" ht="12.95" customHeight="1">
      <c r="B1040" s="26"/>
      <c r="C1040" s="243"/>
      <c r="D1040" s="243"/>
    </row>
    <row r="1041" spans="2:4" ht="12.95" customHeight="1">
      <c r="B1041" s="26"/>
      <c r="C1041" s="243"/>
      <c r="D1041" s="243"/>
    </row>
    <row r="1042" spans="2:4" ht="12.95" customHeight="1">
      <c r="B1042" s="26"/>
      <c r="C1042" s="243"/>
      <c r="D1042" s="243"/>
    </row>
    <row r="1043" spans="2:4" ht="12.95" customHeight="1">
      <c r="B1043" s="26"/>
      <c r="C1043" s="243"/>
      <c r="D1043" s="243"/>
    </row>
    <row r="1044" spans="2:4" ht="12.95" customHeight="1">
      <c r="B1044" s="26"/>
      <c r="C1044" s="243"/>
      <c r="D1044" s="243"/>
    </row>
    <row r="1045" spans="2:4" ht="12.95" customHeight="1">
      <c r="B1045" s="26"/>
      <c r="C1045" s="243"/>
      <c r="D1045" s="243"/>
    </row>
    <row r="1046" spans="2:4" ht="12.95" customHeight="1">
      <c r="B1046" s="26"/>
      <c r="C1046" s="243"/>
      <c r="D1046" s="243"/>
    </row>
    <row r="1047" spans="2:4" ht="12.95" customHeight="1">
      <c r="B1047" s="26"/>
      <c r="C1047" s="243"/>
      <c r="D1047" s="243"/>
    </row>
    <row r="1048" spans="2:4" ht="12.95" customHeight="1">
      <c r="B1048" s="26"/>
      <c r="C1048" s="243"/>
      <c r="D1048" s="243"/>
    </row>
    <row r="1049" spans="2:4" ht="12.95" customHeight="1">
      <c r="B1049" s="26"/>
      <c r="C1049" s="243"/>
      <c r="D1049" s="243"/>
    </row>
    <row r="1050" spans="2:4" ht="12.95" customHeight="1">
      <c r="B1050" s="26"/>
      <c r="C1050" s="243"/>
      <c r="D1050" s="243"/>
    </row>
    <row r="1051" spans="2:4" ht="12.95" customHeight="1">
      <c r="B1051" s="26"/>
      <c r="C1051" s="243"/>
      <c r="D1051" s="243"/>
    </row>
    <row r="1052" spans="2:4" ht="12.95" customHeight="1">
      <c r="B1052" s="26"/>
      <c r="C1052" s="243"/>
      <c r="D1052" s="243"/>
    </row>
    <row r="1053" spans="2:4" ht="12.95" customHeight="1">
      <c r="B1053" s="26"/>
      <c r="C1053" s="243"/>
      <c r="D1053" s="243"/>
    </row>
    <row r="1054" spans="2:4" ht="12.95" customHeight="1">
      <c r="B1054" s="26"/>
      <c r="C1054" s="243"/>
      <c r="D1054" s="243"/>
    </row>
    <row r="1055" spans="2:4" ht="12.95" customHeight="1">
      <c r="B1055" s="26"/>
      <c r="C1055" s="243"/>
      <c r="D1055" s="243"/>
    </row>
    <row r="1056" spans="2:4" ht="12.95" customHeight="1">
      <c r="B1056" s="26"/>
      <c r="C1056" s="243"/>
      <c r="D1056" s="243"/>
    </row>
    <row r="1057" spans="2:4" ht="12.95" customHeight="1">
      <c r="B1057" s="26"/>
      <c r="C1057" s="243"/>
      <c r="D1057" s="243"/>
    </row>
    <row r="1058" spans="2:4" ht="12.95" customHeight="1">
      <c r="B1058" s="26"/>
      <c r="C1058" s="243"/>
      <c r="D1058" s="243"/>
    </row>
    <row r="1059" spans="2:4" ht="12.95" customHeight="1">
      <c r="B1059" s="26"/>
      <c r="C1059" s="243"/>
      <c r="D1059" s="243"/>
    </row>
    <row r="1060" spans="2:4" ht="12.95" customHeight="1">
      <c r="B1060" s="26"/>
      <c r="C1060" s="243"/>
      <c r="D1060" s="243"/>
    </row>
    <row r="1061" spans="2:4" ht="12.95" customHeight="1">
      <c r="B1061" s="26"/>
      <c r="C1061" s="243"/>
      <c r="D1061" s="243"/>
    </row>
    <row r="1062" spans="2:4" ht="12.95" customHeight="1">
      <c r="B1062" s="26"/>
      <c r="C1062" s="243"/>
      <c r="D1062" s="243"/>
    </row>
    <row r="1063" spans="2:4" ht="12.95" customHeight="1">
      <c r="B1063" s="26"/>
      <c r="C1063" s="243"/>
      <c r="D1063" s="243"/>
    </row>
    <row r="1064" spans="2:4" ht="12.95" customHeight="1">
      <c r="B1064" s="26"/>
      <c r="C1064" s="243"/>
      <c r="D1064" s="243"/>
    </row>
    <row r="1065" spans="2:4" ht="12.95" customHeight="1">
      <c r="B1065" s="26"/>
      <c r="C1065" s="243"/>
      <c r="D1065" s="243"/>
    </row>
    <row r="1066" spans="2:4" ht="12.95" customHeight="1">
      <c r="B1066" s="26"/>
      <c r="C1066" s="243"/>
      <c r="D1066" s="243"/>
    </row>
    <row r="1067" spans="2:4" ht="12.95" customHeight="1">
      <c r="B1067" s="26"/>
      <c r="C1067" s="243"/>
      <c r="D1067" s="243"/>
    </row>
    <row r="1068" spans="2:4" ht="12.95" customHeight="1">
      <c r="B1068" s="26"/>
      <c r="C1068" s="243"/>
      <c r="D1068" s="243"/>
    </row>
    <row r="1069" spans="2:4" ht="12.95" customHeight="1">
      <c r="B1069" s="26"/>
      <c r="C1069" s="243"/>
      <c r="D1069" s="243"/>
    </row>
    <row r="1070" spans="2:4" ht="12.95" customHeight="1">
      <c r="B1070" s="26"/>
      <c r="C1070" s="243"/>
      <c r="D1070" s="243"/>
    </row>
    <row r="1071" spans="2:4" ht="12.95" customHeight="1">
      <c r="B1071" s="26"/>
      <c r="C1071" s="243"/>
      <c r="D1071" s="243"/>
    </row>
    <row r="1072" spans="2:4" ht="12.95" customHeight="1">
      <c r="B1072" s="26"/>
      <c r="C1072" s="243"/>
      <c r="D1072" s="243"/>
    </row>
    <row r="1073" spans="2:4" ht="12.95" customHeight="1">
      <c r="B1073" s="26"/>
      <c r="C1073" s="243"/>
      <c r="D1073" s="243"/>
    </row>
    <row r="1074" spans="2:4" ht="12.95" customHeight="1">
      <c r="B1074" s="26"/>
      <c r="C1074" s="243"/>
      <c r="D1074" s="243"/>
    </row>
    <row r="1075" spans="2:4" ht="12.95" customHeight="1">
      <c r="B1075" s="26"/>
      <c r="C1075" s="243"/>
      <c r="D1075" s="243"/>
    </row>
    <row r="1076" spans="2:4" ht="12.95" customHeight="1">
      <c r="B1076" s="26"/>
      <c r="C1076" s="243"/>
      <c r="D1076" s="243"/>
    </row>
    <row r="1077" spans="2:4" ht="12.95" customHeight="1">
      <c r="B1077" s="26"/>
      <c r="C1077" s="243"/>
      <c r="D1077" s="243"/>
    </row>
    <row r="1078" spans="2:4" ht="12.95" customHeight="1">
      <c r="B1078" s="26"/>
      <c r="C1078" s="243"/>
      <c r="D1078" s="243"/>
    </row>
    <row r="1079" spans="2:4" ht="12.95" customHeight="1">
      <c r="B1079" s="26"/>
      <c r="C1079" s="243"/>
      <c r="D1079" s="243"/>
    </row>
    <row r="1080" spans="2:4" ht="12.95" customHeight="1">
      <c r="B1080" s="26"/>
      <c r="C1080" s="243"/>
      <c r="D1080" s="243"/>
    </row>
    <row r="1081" spans="2:4" ht="12.95" customHeight="1">
      <c r="B1081" s="26"/>
      <c r="C1081" s="243"/>
      <c r="D1081" s="243"/>
    </row>
    <row r="1082" spans="2:4" ht="12.95" customHeight="1">
      <c r="B1082" s="26"/>
      <c r="C1082" s="243"/>
      <c r="D1082" s="243"/>
    </row>
    <row r="1083" spans="2:4" ht="12.95" customHeight="1">
      <c r="B1083" s="26"/>
      <c r="C1083" s="243"/>
      <c r="D1083" s="243"/>
    </row>
    <row r="1084" spans="2:4" ht="12.95" customHeight="1">
      <c r="B1084" s="26"/>
      <c r="C1084" s="243"/>
      <c r="D1084" s="243"/>
    </row>
    <row r="1085" spans="2:4" ht="12.95" customHeight="1">
      <c r="B1085" s="26"/>
      <c r="C1085" s="243"/>
      <c r="D1085" s="243"/>
    </row>
    <row r="1086" spans="2:4" ht="12.95" customHeight="1">
      <c r="B1086" s="26"/>
      <c r="C1086" s="243"/>
      <c r="D1086" s="243"/>
    </row>
    <row r="1087" spans="2:4" ht="12.95" customHeight="1">
      <c r="B1087" s="26"/>
      <c r="C1087" s="243"/>
      <c r="D1087" s="243"/>
    </row>
    <row r="1088" spans="2:4" ht="12.95" customHeight="1">
      <c r="B1088" s="26"/>
      <c r="C1088" s="243"/>
      <c r="D1088" s="243"/>
    </row>
    <row r="1089" spans="2:4" ht="12.95" customHeight="1">
      <c r="B1089" s="26"/>
      <c r="C1089" s="243"/>
      <c r="D1089" s="243"/>
    </row>
    <row r="1090" spans="2:4" ht="12.95" customHeight="1">
      <c r="B1090" s="26"/>
      <c r="C1090" s="243"/>
      <c r="D1090" s="243"/>
    </row>
    <row r="1091" spans="2:4" ht="12.95" customHeight="1">
      <c r="B1091" s="26"/>
      <c r="C1091" s="243"/>
      <c r="D1091" s="243"/>
    </row>
    <row r="1092" spans="2:4" ht="12.95" customHeight="1">
      <c r="B1092" s="26"/>
      <c r="C1092" s="243"/>
      <c r="D1092" s="243"/>
    </row>
    <row r="1093" spans="2:4" ht="12.95" customHeight="1">
      <c r="B1093" s="26"/>
      <c r="C1093" s="243"/>
      <c r="D1093" s="243"/>
    </row>
    <row r="1094" spans="2:4" ht="12.95" customHeight="1">
      <c r="B1094" s="26"/>
      <c r="C1094" s="243"/>
      <c r="D1094" s="243"/>
    </row>
    <row r="1095" spans="2:4" ht="12.95" customHeight="1">
      <c r="B1095" s="26"/>
      <c r="C1095" s="243"/>
      <c r="D1095" s="243"/>
    </row>
    <row r="1096" spans="2:4" ht="12.95" customHeight="1">
      <c r="B1096" s="26"/>
      <c r="C1096" s="243"/>
      <c r="D1096" s="243"/>
    </row>
    <row r="1097" spans="2:4" ht="12.95" customHeight="1">
      <c r="B1097" s="26"/>
      <c r="C1097" s="243"/>
      <c r="D1097" s="243"/>
    </row>
    <row r="1098" spans="2:4" ht="12.95" customHeight="1">
      <c r="B1098" s="26"/>
      <c r="C1098" s="243"/>
      <c r="D1098" s="243"/>
    </row>
    <row r="1099" spans="2:4" ht="12.95" customHeight="1">
      <c r="B1099" s="26"/>
      <c r="C1099" s="243"/>
      <c r="D1099" s="243"/>
    </row>
    <row r="1100" spans="2:4" ht="12.95" customHeight="1">
      <c r="B1100" s="26"/>
      <c r="C1100" s="243"/>
      <c r="D1100" s="243"/>
    </row>
    <row r="1101" spans="2:4" ht="12.95" customHeight="1">
      <c r="B1101" s="26"/>
      <c r="C1101" s="243"/>
      <c r="D1101" s="243"/>
    </row>
    <row r="1102" spans="2:4" ht="12.95" customHeight="1">
      <c r="B1102" s="26"/>
      <c r="C1102" s="243"/>
      <c r="D1102" s="243"/>
    </row>
    <row r="1103" spans="2:4" ht="12.95" customHeight="1">
      <c r="B1103" s="26"/>
      <c r="C1103" s="243"/>
      <c r="D1103" s="243"/>
    </row>
    <row r="1104" spans="2:4" ht="12.95" customHeight="1">
      <c r="B1104" s="26"/>
      <c r="C1104" s="243"/>
      <c r="D1104" s="243"/>
    </row>
    <row r="1105" spans="2:4" ht="12.95" customHeight="1">
      <c r="B1105" s="26"/>
      <c r="C1105" s="243"/>
      <c r="D1105" s="243"/>
    </row>
    <row r="1106" spans="2:4" ht="12.95" customHeight="1">
      <c r="B1106" s="26"/>
      <c r="C1106" s="243"/>
      <c r="D1106" s="243"/>
    </row>
    <row r="1107" spans="2:4" ht="12.95" customHeight="1">
      <c r="B1107" s="26"/>
      <c r="C1107" s="243"/>
      <c r="D1107" s="243"/>
    </row>
    <row r="1108" spans="2:4" ht="12.95" customHeight="1">
      <c r="B1108" s="26"/>
      <c r="C1108" s="243"/>
      <c r="D1108" s="243"/>
    </row>
    <row r="1109" spans="2:4" ht="12.95" customHeight="1">
      <c r="B1109" s="26"/>
      <c r="C1109" s="243"/>
      <c r="D1109" s="243"/>
    </row>
    <row r="1110" spans="2:4" ht="12.95" customHeight="1">
      <c r="B1110" s="26"/>
      <c r="C1110" s="243"/>
      <c r="D1110" s="243"/>
    </row>
    <row r="1111" spans="2:4" ht="12.95" customHeight="1">
      <c r="B1111" s="26"/>
      <c r="C1111" s="243"/>
      <c r="D1111" s="243"/>
    </row>
    <row r="1112" spans="2:4" ht="12.95" customHeight="1">
      <c r="B1112" s="26"/>
      <c r="C1112" s="243"/>
      <c r="D1112" s="243"/>
    </row>
    <row r="1113" spans="2:4" ht="12.95" customHeight="1">
      <c r="B1113" s="26"/>
      <c r="C1113" s="243"/>
      <c r="D1113" s="243"/>
    </row>
    <row r="1114" spans="2:4" ht="12.95" customHeight="1">
      <c r="B1114" s="26"/>
      <c r="C1114" s="243"/>
      <c r="D1114" s="243"/>
    </row>
    <row r="1115" spans="2:4" ht="12.95" customHeight="1">
      <c r="B1115" s="26"/>
      <c r="C1115" s="243"/>
      <c r="D1115" s="243"/>
    </row>
    <row r="1116" spans="2:4" ht="12.95" customHeight="1">
      <c r="B1116" s="26"/>
      <c r="C1116" s="243"/>
      <c r="D1116" s="243"/>
    </row>
    <row r="1117" spans="2:4" ht="12.95" customHeight="1">
      <c r="B1117" s="26"/>
      <c r="C1117" s="243"/>
      <c r="D1117" s="243"/>
    </row>
    <row r="1118" spans="2:4" ht="12.95" customHeight="1">
      <c r="B1118" s="26"/>
      <c r="C1118" s="243"/>
      <c r="D1118" s="243"/>
    </row>
    <row r="1119" spans="2:4" ht="12.95" customHeight="1">
      <c r="B1119" s="26"/>
      <c r="C1119" s="243"/>
      <c r="D1119" s="243"/>
    </row>
    <row r="1120" spans="2:4" ht="12.95" customHeight="1">
      <c r="B1120" s="26"/>
      <c r="C1120" s="243"/>
      <c r="D1120" s="243"/>
    </row>
    <row r="1121" spans="2:4" ht="12.95" customHeight="1">
      <c r="B1121" s="26"/>
      <c r="C1121" s="243"/>
      <c r="D1121" s="243"/>
    </row>
    <row r="1122" spans="2:4" ht="12.95" customHeight="1">
      <c r="B1122" s="26"/>
      <c r="C1122" s="243"/>
      <c r="D1122" s="243"/>
    </row>
    <row r="1123" spans="2:4" ht="12.95" customHeight="1">
      <c r="B1123" s="26"/>
      <c r="C1123" s="243"/>
      <c r="D1123" s="243"/>
    </row>
    <row r="1124" spans="2:4" ht="12.95" customHeight="1">
      <c r="B1124" s="26"/>
      <c r="C1124" s="243"/>
      <c r="D1124" s="243"/>
    </row>
    <row r="1125" spans="2:4" ht="12.95" customHeight="1">
      <c r="B1125" s="26"/>
      <c r="C1125" s="243"/>
      <c r="D1125" s="243"/>
    </row>
    <row r="1126" spans="2:4" ht="12.95" customHeight="1">
      <c r="B1126" s="26"/>
      <c r="C1126" s="243"/>
      <c r="D1126" s="243"/>
    </row>
    <row r="1127" spans="2:4" ht="12.95" customHeight="1">
      <c r="B1127" s="26"/>
      <c r="C1127" s="243"/>
      <c r="D1127" s="243"/>
    </row>
    <row r="1128" spans="2:4" ht="12.95" customHeight="1">
      <c r="B1128" s="26"/>
      <c r="C1128" s="243"/>
      <c r="D1128" s="243"/>
    </row>
    <row r="1129" spans="2:4" ht="12.95" customHeight="1">
      <c r="B1129" s="26"/>
      <c r="C1129" s="243"/>
      <c r="D1129" s="243"/>
    </row>
    <row r="1130" spans="2:4" ht="12.95" customHeight="1">
      <c r="B1130" s="26"/>
      <c r="C1130" s="243"/>
      <c r="D1130" s="243"/>
    </row>
    <row r="1131" spans="2:4" ht="12.95" customHeight="1">
      <c r="B1131" s="26"/>
      <c r="C1131" s="243"/>
      <c r="D1131" s="243"/>
    </row>
    <row r="1132" spans="2:4" ht="12.95" customHeight="1">
      <c r="B1132" s="26"/>
      <c r="C1132" s="243"/>
      <c r="D1132" s="243"/>
    </row>
    <row r="1133" spans="2:4" ht="12.95" customHeight="1">
      <c r="B1133" s="26"/>
      <c r="C1133" s="243"/>
      <c r="D1133" s="243"/>
    </row>
    <row r="1134" spans="2:4" ht="12.95" customHeight="1">
      <c r="B1134" s="26"/>
      <c r="C1134" s="243"/>
      <c r="D1134" s="243"/>
    </row>
    <row r="1135" spans="2:4" ht="12.95" customHeight="1">
      <c r="B1135" s="26"/>
      <c r="C1135" s="243"/>
      <c r="D1135" s="243"/>
    </row>
    <row r="1136" spans="2:4" ht="12.95" customHeight="1">
      <c r="B1136" s="26"/>
      <c r="C1136" s="243"/>
      <c r="D1136" s="243"/>
    </row>
    <row r="1137" spans="2:4" ht="12.95" customHeight="1">
      <c r="B1137" s="26"/>
      <c r="C1137" s="243"/>
      <c r="D1137" s="243"/>
    </row>
    <row r="1138" spans="2:4" ht="12.95" customHeight="1">
      <c r="B1138" s="26"/>
      <c r="C1138" s="243"/>
      <c r="D1138" s="243"/>
    </row>
    <row r="1139" spans="2:4" ht="12.95" customHeight="1">
      <c r="B1139" s="26"/>
      <c r="C1139" s="243"/>
      <c r="D1139" s="243"/>
    </row>
    <row r="1140" spans="2:4" ht="12.95" customHeight="1">
      <c r="B1140" s="26"/>
      <c r="C1140" s="243"/>
      <c r="D1140" s="243"/>
    </row>
    <row r="1141" spans="2:4" ht="12.95" customHeight="1">
      <c r="B1141" s="26"/>
      <c r="C1141" s="243"/>
      <c r="D1141" s="243"/>
    </row>
    <row r="1142" spans="2:4" ht="12.95" customHeight="1">
      <c r="B1142" s="26"/>
      <c r="C1142" s="243"/>
      <c r="D1142" s="243"/>
    </row>
    <row r="1143" spans="2:4" ht="12.95" customHeight="1">
      <c r="B1143" s="26"/>
      <c r="C1143" s="243"/>
      <c r="D1143" s="243"/>
    </row>
    <row r="1144" spans="2:4" ht="12.95" customHeight="1">
      <c r="B1144" s="26"/>
      <c r="C1144" s="243"/>
      <c r="D1144" s="243"/>
    </row>
    <row r="1145" spans="2:4" ht="12.95" customHeight="1">
      <c r="B1145" s="26"/>
      <c r="C1145" s="243"/>
      <c r="D1145" s="243"/>
    </row>
    <row r="1146" spans="2:4" ht="12.95" customHeight="1">
      <c r="B1146" s="26"/>
      <c r="C1146" s="243"/>
      <c r="D1146" s="243"/>
    </row>
    <row r="1147" spans="2:4" ht="12.95" customHeight="1">
      <c r="B1147" s="26"/>
      <c r="C1147" s="243"/>
      <c r="D1147" s="243"/>
    </row>
    <row r="1148" spans="2:4" ht="12.95" customHeight="1">
      <c r="B1148" s="26"/>
      <c r="C1148" s="243"/>
      <c r="D1148" s="243"/>
    </row>
    <row r="1149" spans="2:4" ht="12.95" customHeight="1">
      <c r="B1149" s="26"/>
      <c r="C1149" s="243"/>
      <c r="D1149" s="243"/>
    </row>
    <row r="1150" spans="2:4" ht="12.95" customHeight="1">
      <c r="B1150" s="26"/>
      <c r="C1150" s="243"/>
      <c r="D1150" s="243"/>
    </row>
    <row r="1151" spans="2:4" ht="12.95" customHeight="1">
      <c r="B1151" s="26"/>
      <c r="C1151" s="243"/>
      <c r="D1151" s="243"/>
    </row>
    <row r="1152" spans="2:4" ht="12.95" customHeight="1">
      <c r="B1152" s="26"/>
      <c r="C1152" s="243"/>
      <c r="D1152" s="243"/>
    </row>
    <row r="1153" spans="2:4" ht="12.95" customHeight="1">
      <c r="B1153" s="26"/>
      <c r="C1153" s="243"/>
      <c r="D1153" s="243"/>
    </row>
    <row r="1154" spans="2:4" ht="12.95" customHeight="1">
      <c r="B1154" s="26"/>
      <c r="C1154" s="243"/>
      <c r="D1154" s="243"/>
    </row>
    <row r="1155" spans="2:4" ht="12.95" customHeight="1">
      <c r="B1155" s="26"/>
      <c r="C1155" s="243"/>
      <c r="D1155" s="243"/>
    </row>
    <row r="1156" spans="2:4" ht="12.95" customHeight="1">
      <c r="B1156" s="26"/>
      <c r="C1156" s="243"/>
      <c r="D1156" s="243"/>
    </row>
    <row r="1157" spans="2:4" ht="12.95" customHeight="1">
      <c r="B1157" s="26"/>
      <c r="C1157" s="243"/>
      <c r="D1157" s="243"/>
    </row>
    <row r="1158" spans="2:4" ht="12.95" customHeight="1">
      <c r="B1158" s="26"/>
      <c r="C1158" s="243"/>
      <c r="D1158" s="243"/>
    </row>
    <row r="1159" spans="2:4" ht="12.95" customHeight="1">
      <c r="B1159" s="26"/>
      <c r="C1159" s="243"/>
      <c r="D1159" s="243"/>
    </row>
    <row r="1160" spans="2:4" ht="12.95" customHeight="1">
      <c r="B1160" s="26"/>
      <c r="C1160" s="243"/>
      <c r="D1160" s="243"/>
    </row>
    <row r="1161" spans="2:4" ht="12.95" customHeight="1">
      <c r="B1161" s="26"/>
      <c r="C1161" s="243"/>
      <c r="D1161" s="243"/>
    </row>
    <row r="1162" spans="2:4" ht="12.95" customHeight="1">
      <c r="B1162" s="26"/>
      <c r="C1162" s="243"/>
      <c r="D1162" s="243"/>
    </row>
    <row r="1163" spans="2:4" ht="12.95" customHeight="1">
      <c r="B1163" s="26"/>
      <c r="C1163" s="243"/>
      <c r="D1163" s="243"/>
    </row>
    <row r="1164" spans="2:4" ht="12.95" customHeight="1">
      <c r="B1164" s="26"/>
      <c r="C1164" s="243"/>
      <c r="D1164" s="243"/>
    </row>
    <row r="1165" spans="2:4" ht="12.95" customHeight="1">
      <c r="B1165" s="26"/>
      <c r="C1165" s="243"/>
      <c r="D1165" s="243"/>
    </row>
    <row r="1166" spans="2:4" ht="12.95" customHeight="1">
      <c r="B1166" s="26"/>
      <c r="C1166" s="243"/>
      <c r="D1166" s="243"/>
    </row>
    <row r="1167" spans="2:4" ht="12.95" customHeight="1">
      <c r="B1167" s="26"/>
      <c r="C1167" s="243"/>
      <c r="D1167" s="243"/>
    </row>
    <row r="1168" spans="2:4" ht="12.95" customHeight="1">
      <c r="B1168" s="26"/>
      <c r="C1168" s="243"/>
      <c r="D1168" s="243"/>
    </row>
    <row r="1169" spans="2:4" ht="12.95" customHeight="1">
      <c r="B1169" s="26"/>
      <c r="C1169" s="243"/>
      <c r="D1169" s="243"/>
    </row>
    <row r="1170" spans="2:4" ht="12.95" customHeight="1">
      <c r="B1170" s="26"/>
      <c r="C1170" s="243"/>
      <c r="D1170" s="243"/>
    </row>
    <row r="1171" spans="2:4" ht="12.95" customHeight="1">
      <c r="B1171" s="26"/>
      <c r="C1171" s="243"/>
      <c r="D1171" s="243"/>
    </row>
    <row r="1172" spans="2:4" ht="12.95" customHeight="1">
      <c r="B1172" s="26"/>
      <c r="C1172" s="243"/>
      <c r="D1172" s="243"/>
    </row>
    <row r="1173" spans="2:4" ht="12.95" customHeight="1">
      <c r="B1173" s="26"/>
      <c r="C1173" s="243"/>
      <c r="D1173" s="243"/>
    </row>
    <row r="1174" spans="2:4" ht="12.95" customHeight="1">
      <c r="B1174" s="26"/>
      <c r="C1174" s="243"/>
      <c r="D1174" s="243"/>
    </row>
    <row r="1175" spans="2:4" ht="12.95" customHeight="1">
      <c r="B1175" s="26"/>
      <c r="C1175" s="243"/>
      <c r="D1175" s="243"/>
    </row>
    <row r="1176" spans="2:4" ht="12.95" customHeight="1">
      <c r="B1176" s="26"/>
      <c r="C1176" s="243"/>
      <c r="D1176" s="243"/>
    </row>
    <row r="1177" spans="2:4" ht="12.95" customHeight="1">
      <c r="B1177" s="26"/>
      <c r="C1177" s="243"/>
      <c r="D1177" s="243"/>
    </row>
    <row r="1178" spans="2:4" ht="12.95" customHeight="1">
      <c r="B1178" s="26"/>
      <c r="C1178" s="243"/>
      <c r="D1178" s="243"/>
    </row>
    <row r="1179" spans="2:4" ht="12.95" customHeight="1">
      <c r="B1179" s="26"/>
      <c r="C1179" s="243"/>
      <c r="D1179" s="243"/>
    </row>
    <row r="1180" spans="2:4" ht="12.95" customHeight="1">
      <c r="B1180" s="26"/>
      <c r="C1180" s="243"/>
      <c r="D1180" s="243"/>
    </row>
    <row r="1181" spans="2:4" ht="12.95" customHeight="1">
      <c r="B1181" s="26"/>
      <c r="C1181" s="243"/>
      <c r="D1181" s="243"/>
    </row>
    <row r="1182" spans="2:4" ht="12.95" customHeight="1">
      <c r="B1182" s="26"/>
      <c r="C1182" s="243"/>
      <c r="D1182" s="243"/>
    </row>
    <row r="1183" spans="2:4" ht="12.95" customHeight="1">
      <c r="B1183" s="26"/>
      <c r="C1183" s="243"/>
      <c r="D1183" s="243"/>
    </row>
    <row r="1184" spans="2:4" ht="12.95" customHeight="1">
      <c r="B1184" s="26"/>
      <c r="C1184" s="243"/>
      <c r="D1184" s="243"/>
    </row>
    <row r="1185" spans="2:4" ht="12.95" customHeight="1">
      <c r="B1185" s="26"/>
      <c r="C1185" s="243"/>
      <c r="D1185" s="243"/>
    </row>
    <row r="1186" spans="2:4" ht="12.95" customHeight="1">
      <c r="B1186" s="26"/>
      <c r="C1186" s="243"/>
      <c r="D1186" s="243"/>
    </row>
    <row r="1187" spans="2:4" ht="12.95" customHeight="1">
      <c r="B1187" s="26"/>
      <c r="C1187" s="243"/>
      <c r="D1187" s="243"/>
    </row>
    <row r="1188" spans="2:4" ht="12.95" customHeight="1">
      <c r="B1188" s="26"/>
      <c r="C1188" s="243"/>
      <c r="D1188" s="243"/>
    </row>
    <row r="1189" spans="2:4" ht="12.95" customHeight="1">
      <c r="B1189" s="26"/>
      <c r="C1189" s="243"/>
      <c r="D1189" s="243"/>
    </row>
    <row r="1190" spans="2:4" ht="12.95" customHeight="1">
      <c r="B1190" s="26"/>
      <c r="C1190" s="243"/>
      <c r="D1190" s="243"/>
    </row>
    <row r="1191" spans="2:4" ht="12.95" customHeight="1">
      <c r="B1191" s="26"/>
      <c r="C1191" s="243"/>
      <c r="D1191" s="243"/>
    </row>
    <row r="1192" spans="2:4" ht="12.95" customHeight="1">
      <c r="B1192" s="26"/>
      <c r="C1192" s="243"/>
      <c r="D1192" s="243"/>
    </row>
    <row r="1193" spans="2:4" ht="12.95" customHeight="1">
      <c r="B1193" s="26"/>
      <c r="C1193" s="243"/>
      <c r="D1193" s="243"/>
    </row>
    <row r="1194" spans="2:4" ht="12.95" customHeight="1">
      <c r="B1194" s="26"/>
      <c r="C1194" s="243"/>
      <c r="D1194" s="243"/>
    </row>
    <row r="1195" spans="2:4" ht="12.95" customHeight="1">
      <c r="B1195" s="26"/>
      <c r="C1195" s="243"/>
      <c r="D1195" s="243"/>
    </row>
    <row r="1196" spans="2:4" ht="12.95" customHeight="1">
      <c r="B1196" s="26"/>
      <c r="C1196" s="243"/>
      <c r="D1196" s="243"/>
    </row>
    <row r="1197" spans="2:4" ht="12.95" customHeight="1">
      <c r="B1197" s="26"/>
      <c r="C1197" s="243"/>
      <c r="D1197" s="243"/>
    </row>
    <row r="1198" spans="2:4" ht="12.95" customHeight="1">
      <c r="B1198" s="26"/>
      <c r="C1198" s="243"/>
      <c r="D1198" s="243"/>
    </row>
    <row r="1199" spans="2:4" ht="12.95" customHeight="1">
      <c r="B1199" s="26"/>
      <c r="C1199" s="243"/>
      <c r="D1199" s="243"/>
    </row>
    <row r="1200" spans="2:4" ht="12.95" customHeight="1">
      <c r="B1200" s="26"/>
      <c r="C1200" s="243"/>
      <c r="D1200" s="243"/>
    </row>
    <row r="1201" spans="2:4" ht="12.95" customHeight="1">
      <c r="B1201" s="26"/>
      <c r="C1201" s="243"/>
      <c r="D1201" s="243"/>
    </row>
    <row r="1202" spans="2:4" ht="12.95" customHeight="1">
      <c r="B1202" s="26"/>
      <c r="C1202" s="243"/>
      <c r="D1202" s="243"/>
    </row>
    <row r="1203" spans="2:4" ht="12.95" customHeight="1">
      <c r="B1203" s="26"/>
      <c r="C1203" s="243"/>
      <c r="D1203" s="243"/>
    </row>
    <row r="1204" spans="2:4" ht="12.95" customHeight="1">
      <c r="B1204" s="26"/>
      <c r="C1204" s="243"/>
      <c r="D1204" s="243"/>
    </row>
    <row r="1205" spans="2:4" ht="12.95" customHeight="1">
      <c r="B1205" s="26"/>
      <c r="C1205" s="243"/>
      <c r="D1205" s="243"/>
    </row>
    <row r="1206" spans="2:4" ht="12.95" customHeight="1">
      <c r="B1206" s="26"/>
      <c r="C1206" s="243"/>
      <c r="D1206" s="243"/>
    </row>
    <row r="1207" spans="2:4" ht="12.95" customHeight="1">
      <c r="B1207" s="26"/>
      <c r="C1207" s="243"/>
      <c r="D1207" s="243"/>
    </row>
    <row r="1208" spans="2:4" ht="12.95" customHeight="1">
      <c r="B1208" s="26"/>
      <c r="C1208" s="243"/>
      <c r="D1208" s="243"/>
    </row>
    <row r="1209" spans="2:4" ht="12.95" customHeight="1">
      <c r="B1209" s="26"/>
      <c r="C1209" s="243"/>
      <c r="D1209" s="243"/>
    </row>
    <row r="1210" spans="2:4" ht="12.95" customHeight="1">
      <c r="B1210" s="26"/>
      <c r="C1210" s="243"/>
      <c r="D1210" s="243"/>
    </row>
    <row r="1211" spans="2:4" ht="12.95" customHeight="1">
      <c r="B1211" s="26"/>
      <c r="C1211" s="243"/>
      <c r="D1211" s="243"/>
    </row>
    <row r="1212" spans="2:4" ht="12.95" customHeight="1">
      <c r="B1212" s="26"/>
      <c r="C1212" s="243"/>
      <c r="D1212" s="243"/>
    </row>
    <row r="1213" spans="2:4" ht="12.95" customHeight="1">
      <c r="B1213" s="26"/>
      <c r="C1213" s="243"/>
      <c r="D1213" s="243"/>
    </row>
    <row r="1214" spans="2:4" ht="12.95" customHeight="1">
      <c r="B1214" s="26"/>
      <c r="C1214" s="243"/>
      <c r="D1214" s="243"/>
    </row>
    <row r="1215" spans="2:4" ht="12.95" customHeight="1">
      <c r="B1215" s="26"/>
      <c r="C1215" s="243"/>
      <c r="D1215" s="243"/>
    </row>
    <row r="1216" spans="2:4" ht="12.95" customHeight="1">
      <c r="B1216" s="26"/>
      <c r="C1216" s="243"/>
      <c r="D1216" s="243"/>
    </row>
    <row r="1217" spans="2:4" ht="12.95" customHeight="1">
      <c r="B1217" s="26"/>
      <c r="C1217" s="243"/>
      <c r="D1217" s="243"/>
    </row>
    <row r="1218" spans="2:4" ht="12.95" customHeight="1">
      <c r="B1218" s="26"/>
      <c r="C1218" s="243"/>
      <c r="D1218" s="243"/>
    </row>
    <row r="1219" spans="2:4" ht="12.95" customHeight="1">
      <c r="B1219" s="26"/>
      <c r="C1219" s="243"/>
      <c r="D1219" s="243"/>
    </row>
    <row r="1220" spans="2:4" ht="12.95" customHeight="1">
      <c r="B1220" s="26"/>
      <c r="C1220" s="243"/>
      <c r="D1220" s="243"/>
    </row>
    <row r="1221" spans="2:4" ht="12.95" customHeight="1">
      <c r="B1221" s="26"/>
      <c r="C1221" s="243"/>
      <c r="D1221" s="243"/>
    </row>
    <row r="1222" spans="2:4" ht="12.95" customHeight="1">
      <c r="B1222" s="26"/>
      <c r="C1222" s="243"/>
      <c r="D1222" s="243"/>
    </row>
    <row r="1223" spans="2:4" ht="12.95" customHeight="1">
      <c r="B1223" s="26"/>
      <c r="C1223" s="243"/>
      <c r="D1223" s="243"/>
    </row>
    <row r="1224" spans="2:4" ht="12.95" customHeight="1">
      <c r="B1224" s="26"/>
      <c r="C1224" s="243"/>
      <c r="D1224" s="243"/>
    </row>
    <row r="1225" spans="2:4" ht="12.95" customHeight="1">
      <c r="B1225" s="26"/>
      <c r="C1225" s="243"/>
      <c r="D1225" s="243"/>
    </row>
    <row r="1226" spans="2:4" ht="12.95" customHeight="1">
      <c r="B1226" s="26"/>
      <c r="C1226" s="243"/>
      <c r="D1226" s="243"/>
    </row>
    <row r="1227" spans="2:4" ht="12.95" customHeight="1">
      <c r="B1227" s="26"/>
      <c r="C1227" s="243"/>
      <c r="D1227" s="243"/>
    </row>
    <row r="1228" spans="2:4" ht="12.95" customHeight="1">
      <c r="B1228" s="26"/>
      <c r="C1228" s="243"/>
      <c r="D1228" s="243"/>
    </row>
    <row r="1229" spans="2:4" ht="12.95" customHeight="1">
      <c r="B1229" s="26"/>
      <c r="C1229" s="243"/>
      <c r="D1229" s="243"/>
    </row>
    <row r="1230" spans="2:4" ht="12.95" customHeight="1">
      <c r="B1230" s="26"/>
      <c r="C1230" s="243"/>
      <c r="D1230" s="243"/>
    </row>
    <row r="1231" spans="2:4" ht="12.95" customHeight="1">
      <c r="B1231" s="26"/>
      <c r="C1231" s="243"/>
      <c r="D1231" s="243"/>
    </row>
    <row r="1232" spans="2:4" ht="12.95" customHeight="1">
      <c r="B1232" s="26"/>
      <c r="C1232" s="243"/>
      <c r="D1232" s="243"/>
    </row>
    <row r="1233" spans="2:4" ht="12.95" customHeight="1">
      <c r="B1233" s="26"/>
      <c r="C1233" s="243"/>
      <c r="D1233" s="243"/>
    </row>
    <row r="1234" spans="2:4" ht="12.95" customHeight="1">
      <c r="B1234" s="26"/>
      <c r="C1234" s="243"/>
      <c r="D1234" s="243"/>
    </row>
    <row r="1235" spans="2:4" ht="12.95" customHeight="1">
      <c r="B1235" s="26"/>
      <c r="C1235" s="243"/>
      <c r="D1235" s="243"/>
    </row>
    <row r="1236" spans="2:4" ht="12.95" customHeight="1">
      <c r="B1236" s="26"/>
      <c r="C1236" s="243"/>
      <c r="D1236" s="243"/>
    </row>
    <row r="1237" spans="2:4" ht="12.95" customHeight="1">
      <c r="B1237" s="26"/>
      <c r="C1237" s="243"/>
      <c r="D1237" s="243"/>
    </row>
    <row r="1238" spans="2:4" ht="12.95" customHeight="1">
      <c r="B1238" s="26"/>
      <c r="C1238" s="243"/>
      <c r="D1238" s="243"/>
    </row>
    <row r="1239" spans="2:4" ht="12.95" customHeight="1">
      <c r="B1239" s="26"/>
      <c r="C1239" s="243"/>
      <c r="D1239" s="243"/>
    </row>
    <row r="1240" spans="2:4" ht="12.95" customHeight="1">
      <c r="B1240" s="26"/>
      <c r="C1240" s="243"/>
      <c r="D1240" s="243"/>
    </row>
    <row r="1241" spans="2:4" ht="12.95" customHeight="1">
      <c r="B1241" s="26"/>
      <c r="C1241" s="243"/>
      <c r="D1241" s="243"/>
    </row>
    <row r="1242" spans="2:4" ht="12.95" customHeight="1">
      <c r="B1242" s="26"/>
      <c r="C1242" s="243"/>
      <c r="D1242" s="243"/>
    </row>
    <row r="1243" spans="2:4" ht="12.95" customHeight="1">
      <c r="B1243" s="26"/>
      <c r="C1243" s="243"/>
      <c r="D1243" s="243"/>
    </row>
    <row r="1244" spans="2:4" ht="12.95" customHeight="1">
      <c r="B1244" s="26"/>
      <c r="C1244" s="243"/>
      <c r="D1244" s="243"/>
    </row>
    <row r="1245" spans="2:4" ht="12.95" customHeight="1">
      <c r="B1245" s="26"/>
      <c r="C1245" s="243"/>
      <c r="D1245" s="243"/>
    </row>
    <row r="1246" spans="2:4" ht="12.95" customHeight="1">
      <c r="B1246" s="26"/>
      <c r="C1246" s="243"/>
      <c r="D1246" s="243"/>
    </row>
    <row r="1247" spans="2:4" ht="12.95" customHeight="1">
      <c r="B1247" s="26"/>
      <c r="C1247" s="243"/>
      <c r="D1247" s="243"/>
    </row>
    <row r="1248" spans="2:4" ht="12.95" customHeight="1">
      <c r="B1248" s="26"/>
      <c r="C1248" s="243"/>
      <c r="D1248" s="243"/>
    </row>
    <row r="1249" spans="2:4" ht="12.95" customHeight="1">
      <c r="B1249" s="26"/>
      <c r="C1249" s="243"/>
      <c r="D1249" s="243"/>
    </row>
    <row r="1250" spans="2:4" ht="12.95" customHeight="1">
      <c r="B1250" s="26"/>
      <c r="C1250" s="243"/>
      <c r="D1250" s="243"/>
    </row>
    <row r="1251" spans="2:4" ht="12.95" customHeight="1">
      <c r="B1251" s="26"/>
      <c r="C1251" s="243"/>
      <c r="D1251" s="243"/>
    </row>
    <row r="1252" spans="2:4" ht="12.95" customHeight="1">
      <c r="B1252" s="26"/>
      <c r="C1252" s="243"/>
      <c r="D1252" s="243"/>
    </row>
    <row r="1253" spans="2:4" ht="12.95" customHeight="1">
      <c r="B1253" s="26"/>
      <c r="C1253" s="243"/>
      <c r="D1253" s="243"/>
    </row>
    <row r="1254" spans="2:4" ht="12.95" customHeight="1">
      <c r="B1254" s="26"/>
      <c r="C1254" s="243"/>
      <c r="D1254" s="243"/>
    </row>
    <row r="1255" spans="2:4" ht="12.95" customHeight="1">
      <c r="B1255" s="26"/>
      <c r="C1255" s="243"/>
      <c r="D1255" s="243"/>
    </row>
    <row r="1256" spans="2:4" ht="12.95" customHeight="1">
      <c r="B1256" s="26"/>
      <c r="C1256" s="243"/>
      <c r="D1256" s="243"/>
    </row>
    <row r="1257" spans="2:4" ht="12.95" customHeight="1">
      <c r="B1257" s="26"/>
      <c r="C1257" s="243"/>
      <c r="D1257" s="243"/>
    </row>
    <row r="1258" spans="2:4" ht="12.95" customHeight="1">
      <c r="B1258" s="26"/>
      <c r="C1258" s="243"/>
      <c r="D1258" s="243"/>
    </row>
    <row r="1259" spans="2:4" ht="12.95" customHeight="1">
      <c r="B1259" s="26"/>
      <c r="C1259" s="243"/>
      <c r="D1259" s="243"/>
    </row>
    <row r="1260" spans="2:4" ht="12.95" customHeight="1">
      <c r="B1260" s="26"/>
      <c r="C1260" s="243"/>
      <c r="D1260" s="243"/>
    </row>
    <row r="1261" spans="2:4" ht="12.95" customHeight="1">
      <c r="B1261" s="26"/>
      <c r="C1261" s="243"/>
      <c r="D1261" s="243"/>
    </row>
    <row r="1262" spans="2:4" ht="12.95" customHeight="1">
      <c r="B1262" s="26"/>
      <c r="C1262" s="243"/>
      <c r="D1262" s="243"/>
    </row>
    <row r="1263" spans="2:4" ht="12.95" customHeight="1">
      <c r="B1263" s="26"/>
      <c r="C1263" s="243"/>
      <c r="D1263" s="243"/>
    </row>
    <row r="1264" spans="2:4" ht="12.95" customHeight="1">
      <c r="B1264" s="26"/>
      <c r="C1264" s="243"/>
      <c r="D1264" s="243"/>
    </row>
    <row r="1265" spans="2:4" ht="12.95" customHeight="1">
      <c r="B1265" s="26"/>
      <c r="C1265" s="243"/>
      <c r="D1265" s="243"/>
    </row>
    <row r="1266" spans="2:4" ht="12.95" customHeight="1">
      <c r="B1266" s="26"/>
      <c r="C1266" s="243"/>
      <c r="D1266" s="243"/>
    </row>
    <row r="1267" spans="2:4" ht="12.95" customHeight="1">
      <c r="B1267" s="26"/>
      <c r="C1267" s="243"/>
      <c r="D1267" s="243"/>
    </row>
    <row r="1268" spans="2:4" ht="12.95" customHeight="1">
      <c r="B1268" s="26"/>
      <c r="C1268" s="243"/>
      <c r="D1268" s="243"/>
    </row>
    <row r="1269" spans="2:4" ht="12.95" customHeight="1">
      <c r="B1269" s="26"/>
      <c r="C1269" s="243"/>
      <c r="D1269" s="243"/>
    </row>
    <row r="1270" spans="2:4" ht="12.95" customHeight="1">
      <c r="B1270" s="26"/>
      <c r="C1270" s="243"/>
      <c r="D1270" s="243"/>
    </row>
    <row r="1271" spans="2:4" ht="12.95" customHeight="1">
      <c r="B1271" s="26"/>
      <c r="C1271" s="243"/>
      <c r="D1271" s="243"/>
    </row>
    <row r="1272" spans="2:4" ht="12.95" customHeight="1">
      <c r="B1272" s="26"/>
      <c r="C1272" s="243"/>
      <c r="D1272" s="243"/>
    </row>
    <row r="1273" spans="2:4" ht="12.95" customHeight="1">
      <c r="B1273" s="26"/>
      <c r="C1273" s="243"/>
      <c r="D1273" s="243"/>
    </row>
    <row r="1274" spans="2:4" ht="12.95" customHeight="1">
      <c r="B1274" s="26"/>
      <c r="C1274" s="243"/>
      <c r="D1274" s="243"/>
    </row>
    <row r="1275" spans="2:4" ht="12.95" customHeight="1">
      <c r="B1275" s="26"/>
      <c r="C1275" s="243"/>
      <c r="D1275" s="243"/>
    </row>
    <row r="1276" spans="2:4" ht="12.95" customHeight="1">
      <c r="B1276" s="26"/>
      <c r="C1276" s="243"/>
      <c r="D1276" s="243"/>
    </row>
    <row r="1277" spans="2:4" ht="12.95" customHeight="1">
      <c r="B1277" s="26"/>
      <c r="C1277" s="243"/>
      <c r="D1277" s="243"/>
    </row>
    <row r="1278" spans="2:4" ht="12.95" customHeight="1">
      <c r="B1278" s="26"/>
      <c r="C1278" s="243"/>
      <c r="D1278" s="243"/>
    </row>
    <row r="1279" spans="2:4" ht="12.95" customHeight="1">
      <c r="B1279" s="26"/>
      <c r="C1279" s="243"/>
      <c r="D1279" s="243"/>
    </row>
    <row r="1280" spans="2:4" ht="12.95" customHeight="1">
      <c r="B1280" s="26"/>
      <c r="C1280" s="243"/>
      <c r="D1280" s="243"/>
    </row>
    <row r="1281" spans="2:4" ht="12.95" customHeight="1">
      <c r="B1281" s="26"/>
      <c r="C1281" s="243"/>
      <c r="D1281" s="243"/>
    </row>
    <row r="1282" spans="2:4" ht="12.95" customHeight="1">
      <c r="B1282" s="26"/>
      <c r="C1282" s="243"/>
      <c r="D1282" s="243"/>
    </row>
    <row r="1283" spans="2:4" ht="12.95" customHeight="1">
      <c r="B1283" s="26"/>
      <c r="C1283" s="243"/>
      <c r="D1283" s="243"/>
    </row>
    <row r="1284" spans="2:4" ht="12.95" customHeight="1">
      <c r="B1284" s="26"/>
      <c r="C1284" s="243"/>
      <c r="D1284" s="243"/>
    </row>
    <row r="1285" spans="2:4" ht="12.95" customHeight="1">
      <c r="B1285" s="26"/>
      <c r="C1285" s="243"/>
      <c r="D1285" s="243"/>
    </row>
    <row r="1286" spans="2:4" ht="12.95" customHeight="1">
      <c r="B1286" s="26"/>
      <c r="C1286" s="243"/>
      <c r="D1286" s="243"/>
    </row>
    <row r="1287" spans="2:4" ht="12.95" customHeight="1">
      <c r="B1287" s="26"/>
      <c r="C1287" s="243"/>
      <c r="D1287" s="243"/>
    </row>
    <row r="1288" spans="2:4" ht="12.95" customHeight="1">
      <c r="B1288" s="26"/>
      <c r="C1288" s="243"/>
      <c r="D1288" s="243"/>
    </row>
    <row r="1289" spans="2:4" ht="12.95" customHeight="1">
      <c r="B1289" s="26"/>
      <c r="C1289" s="243"/>
      <c r="D1289" s="243"/>
    </row>
    <row r="1290" spans="2:4" ht="12.95" customHeight="1">
      <c r="B1290" s="26"/>
      <c r="C1290" s="243"/>
      <c r="D1290" s="243"/>
    </row>
    <row r="1291" spans="2:4" ht="12.95" customHeight="1">
      <c r="B1291" s="26"/>
      <c r="C1291" s="243"/>
      <c r="D1291" s="243"/>
    </row>
    <row r="1292" spans="2:4" ht="12.95" customHeight="1">
      <c r="B1292" s="26"/>
      <c r="C1292" s="243"/>
      <c r="D1292" s="243"/>
    </row>
    <row r="1293" spans="2:4" ht="12.95" customHeight="1">
      <c r="B1293" s="26"/>
      <c r="C1293" s="243"/>
      <c r="D1293" s="243"/>
    </row>
    <row r="1294" spans="2:4" ht="12.95" customHeight="1">
      <c r="B1294" s="26"/>
      <c r="C1294" s="243"/>
      <c r="D1294" s="243"/>
    </row>
    <row r="1295" spans="2:4" ht="12.95" customHeight="1">
      <c r="B1295" s="26"/>
      <c r="C1295" s="243"/>
      <c r="D1295" s="243"/>
    </row>
    <row r="1296" spans="2:4" ht="12.95" customHeight="1">
      <c r="B1296" s="26"/>
      <c r="C1296" s="243"/>
      <c r="D1296" s="243"/>
    </row>
    <row r="1297" spans="2:4" ht="12.95" customHeight="1">
      <c r="B1297" s="26"/>
      <c r="C1297" s="243"/>
      <c r="D1297" s="243"/>
    </row>
    <row r="1298" spans="2:4" ht="12.95" customHeight="1">
      <c r="B1298" s="26"/>
      <c r="C1298" s="243"/>
      <c r="D1298" s="243"/>
    </row>
    <row r="1299" spans="2:4" ht="12.95" customHeight="1">
      <c r="B1299" s="26"/>
      <c r="C1299" s="243"/>
      <c r="D1299" s="243"/>
    </row>
    <row r="1300" spans="2:4" ht="12.95" customHeight="1">
      <c r="B1300" s="26"/>
      <c r="C1300" s="243"/>
      <c r="D1300" s="243"/>
    </row>
    <row r="1301" spans="2:4" ht="12.95" customHeight="1">
      <c r="B1301" s="26"/>
      <c r="C1301" s="243"/>
      <c r="D1301" s="243"/>
    </row>
    <row r="1302" spans="2:4" ht="12.95" customHeight="1">
      <c r="B1302" s="26"/>
      <c r="C1302" s="243"/>
      <c r="D1302" s="243"/>
    </row>
    <row r="1303" spans="2:4" ht="12.95" customHeight="1">
      <c r="B1303" s="26"/>
      <c r="C1303" s="243"/>
      <c r="D1303" s="243"/>
    </row>
    <row r="1304" spans="2:4" ht="12.95" customHeight="1">
      <c r="B1304" s="26"/>
      <c r="C1304" s="243"/>
      <c r="D1304" s="243"/>
    </row>
    <row r="1305" spans="2:4" ht="12.95" customHeight="1">
      <c r="B1305" s="26"/>
      <c r="C1305" s="243"/>
      <c r="D1305" s="243"/>
    </row>
    <row r="1306" spans="2:4" ht="12.95" customHeight="1">
      <c r="B1306" s="26"/>
      <c r="C1306" s="243"/>
      <c r="D1306" s="243"/>
    </row>
    <row r="1307" spans="2:4" ht="12.95" customHeight="1">
      <c r="B1307" s="26"/>
      <c r="C1307" s="243"/>
      <c r="D1307" s="243"/>
    </row>
    <row r="1308" spans="2:4" ht="12.95" customHeight="1">
      <c r="B1308" s="26"/>
      <c r="C1308" s="243"/>
      <c r="D1308" s="243"/>
    </row>
    <row r="1309" spans="2:4" ht="12.95" customHeight="1">
      <c r="B1309" s="26"/>
      <c r="C1309" s="243"/>
      <c r="D1309" s="243"/>
    </row>
    <row r="1310" spans="2:4" ht="12.95" customHeight="1">
      <c r="B1310" s="26"/>
      <c r="C1310" s="243"/>
      <c r="D1310" s="243"/>
    </row>
    <row r="1311" spans="2:4" ht="12.95" customHeight="1">
      <c r="B1311" s="26"/>
      <c r="C1311" s="243"/>
      <c r="D1311" s="243"/>
    </row>
    <row r="1312" spans="2:4" ht="12.95" customHeight="1">
      <c r="B1312" s="26"/>
      <c r="C1312" s="243"/>
      <c r="D1312" s="243"/>
    </row>
    <row r="1313" spans="2:4" ht="12.95" customHeight="1">
      <c r="B1313" s="26"/>
      <c r="C1313" s="243"/>
      <c r="D1313" s="243"/>
    </row>
    <row r="1314" spans="2:4" ht="12.95" customHeight="1">
      <c r="B1314" s="26"/>
      <c r="C1314" s="243"/>
      <c r="D1314" s="243"/>
    </row>
    <row r="1315" spans="2:4" ht="12.95" customHeight="1">
      <c r="B1315" s="26"/>
      <c r="C1315" s="243"/>
      <c r="D1315" s="243"/>
    </row>
    <row r="1316" spans="2:4" ht="12.95" customHeight="1">
      <c r="B1316" s="26"/>
      <c r="C1316" s="243"/>
      <c r="D1316" s="243"/>
    </row>
    <row r="1317" spans="2:4" ht="12.95" customHeight="1">
      <c r="B1317" s="26"/>
      <c r="C1317" s="243"/>
      <c r="D1317" s="243"/>
    </row>
    <row r="1318" spans="2:4" ht="12.95" customHeight="1">
      <c r="B1318" s="26"/>
      <c r="C1318" s="243"/>
      <c r="D1318" s="243"/>
    </row>
    <row r="1319" spans="2:4" ht="12.95" customHeight="1">
      <c r="B1319" s="26"/>
      <c r="C1319" s="243"/>
      <c r="D1319" s="243"/>
    </row>
    <row r="1320" spans="2:4" ht="12.95" customHeight="1">
      <c r="B1320" s="26"/>
      <c r="C1320" s="243"/>
      <c r="D1320" s="243"/>
    </row>
    <row r="1321" spans="2:4" ht="12.95" customHeight="1">
      <c r="B1321" s="26"/>
      <c r="C1321" s="243"/>
      <c r="D1321" s="243"/>
    </row>
    <row r="1322" spans="2:4" ht="12.95" customHeight="1">
      <c r="B1322" s="26"/>
      <c r="C1322" s="243"/>
      <c r="D1322" s="243"/>
    </row>
    <row r="1323" spans="2:4" ht="12.95" customHeight="1">
      <c r="B1323" s="26"/>
      <c r="C1323" s="243"/>
      <c r="D1323" s="243"/>
    </row>
    <row r="1324" spans="2:4" ht="12.95" customHeight="1">
      <c r="B1324" s="26"/>
      <c r="C1324" s="243"/>
      <c r="D1324" s="243"/>
    </row>
    <row r="1325" spans="2:4" ht="12.95" customHeight="1">
      <c r="B1325" s="26"/>
      <c r="C1325" s="243"/>
      <c r="D1325" s="243"/>
    </row>
    <row r="1326" spans="2:4" ht="12.95" customHeight="1">
      <c r="B1326" s="26"/>
      <c r="C1326" s="243"/>
      <c r="D1326" s="243"/>
    </row>
    <row r="1327" spans="2:4" ht="12.95" customHeight="1">
      <c r="B1327" s="26"/>
      <c r="C1327" s="243"/>
      <c r="D1327" s="243"/>
    </row>
    <row r="1328" spans="2:4" ht="12.95" customHeight="1">
      <c r="B1328" s="26"/>
      <c r="C1328" s="243"/>
      <c r="D1328" s="243"/>
    </row>
    <row r="1329" spans="2:4" ht="12.95" customHeight="1">
      <c r="B1329" s="26"/>
      <c r="C1329" s="243"/>
      <c r="D1329" s="243"/>
    </row>
    <row r="1330" spans="2:4" ht="12.95" customHeight="1">
      <c r="B1330" s="26"/>
      <c r="C1330" s="243"/>
      <c r="D1330" s="243"/>
    </row>
    <row r="1331" spans="2:4" ht="12.95" customHeight="1">
      <c r="B1331" s="26"/>
      <c r="C1331" s="243"/>
      <c r="D1331" s="243"/>
    </row>
    <row r="1332" spans="2:4" ht="12.95" customHeight="1">
      <c r="B1332" s="26"/>
      <c r="C1332" s="243"/>
      <c r="D1332" s="243"/>
    </row>
    <row r="1333" spans="2:4" ht="12.95" customHeight="1">
      <c r="B1333" s="26"/>
      <c r="C1333" s="243"/>
      <c r="D1333" s="243"/>
    </row>
    <row r="1334" spans="2:4" ht="12.95" customHeight="1">
      <c r="B1334" s="26"/>
      <c r="C1334" s="243"/>
      <c r="D1334" s="243"/>
    </row>
    <row r="1335" spans="2:4" ht="12.95" customHeight="1">
      <c r="B1335" s="26"/>
      <c r="C1335" s="243"/>
      <c r="D1335" s="243"/>
    </row>
    <row r="1336" spans="2:4" ht="12.95" customHeight="1">
      <c r="B1336" s="26"/>
      <c r="C1336" s="243"/>
      <c r="D1336" s="243"/>
    </row>
    <row r="1337" spans="2:4" ht="12.95" customHeight="1">
      <c r="B1337" s="26"/>
      <c r="C1337" s="243"/>
      <c r="D1337" s="243"/>
    </row>
    <row r="1338" spans="2:4" ht="12.95" customHeight="1">
      <c r="B1338" s="26"/>
      <c r="C1338" s="243"/>
      <c r="D1338" s="243"/>
    </row>
    <row r="1339" spans="2:4" ht="12.95" customHeight="1">
      <c r="B1339" s="26"/>
      <c r="C1339" s="243"/>
      <c r="D1339" s="243"/>
    </row>
    <row r="1340" spans="2:4" ht="12.95" customHeight="1">
      <c r="B1340" s="26"/>
      <c r="C1340" s="243"/>
      <c r="D1340" s="243"/>
    </row>
    <row r="1341" spans="2:4" ht="12.95" customHeight="1">
      <c r="B1341" s="26"/>
      <c r="C1341" s="243"/>
      <c r="D1341" s="243"/>
    </row>
    <row r="1342" spans="2:4" ht="12.95" customHeight="1">
      <c r="B1342" s="26"/>
      <c r="C1342" s="243"/>
      <c r="D1342" s="243"/>
    </row>
    <row r="1343" spans="2:4" ht="12.95" customHeight="1">
      <c r="B1343" s="26"/>
      <c r="C1343" s="243"/>
      <c r="D1343" s="243"/>
    </row>
    <row r="1344" spans="2:4" ht="12.95" customHeight="1">
      <c r="B1344" s="26"/>
      <c r="C1344" s="243"/>
      <c r="D1344" s="243"/>
    </row>
    <row r="1345" spans="2:4" ht="12.95" customHeight="1">
      <c r="B1345" s="26"/>
      <c r="C1345" s="243"/>
      <c r="D1345" s="243"/>
    </row>
    <row r="1346" spans="2:4" ht="12.95" customHeight="1">
      <c r="B1346" s="26"/>
      <c r="C1346" s="243"/>
      <c r="D1346" s="243"/>
    </row>
    <row r="1347" spans="2:4" ht="12.95" customHeight="1">
      <c r="B1347" s="26"/>
      <c r="C1347" s="243"/>
      <c r="D1347" s="243"/>
    </row>
    <row r="1348" spans="2:4" ht="12.95" customHeight="1">
      <c r="B1348" s="26"/>
      <c r="C1348" s="243"/>
      <c r="D1348" s="243"/>
    </row>
    <row r="1349" spans="2:4" ht="12.95" customHeight="1">
      <c r="B1349" s="26"/>
      <c r="C1349" s="243"/>
      <c r="D1349" s="243"/>
    </row>
    <row r="1350" spans="2:4" ht="12.95" customHeight="1">
      <c r="B1350" s="26"/>
      <c r="C1350" s="243"/>
      <c r="D1350" s="243"/>
    </row>
    <row r="1351" spans="2:4" ht="12.95" customHeight="1">
      <c r="B1351" s="26"/>
      <c r="C1351" s="243"/>
      <c r="D1351" s="243"/>
    </row>
    <row r="1352" spans="2:4" ht="12.95" customHeight="1">
      <c r="B1352" s="26"/>
      <c r="C1352" s="243"/>
      <c r="D1352" s="243"/>
    </row>
    <row r="1353" spans="2:4" ht="12.95" customHeight="1">
      <c r="B1353" s="26"/>
      <c r="C1353" s="243"/>
      <c r="D1353" s="243"/>
    </row>
    <row r="1354" spans="2:4" ht="12.95" customHeight="1">
      <c r="B1354" s="26"/>
      <c r="C1354" s="243"/>
      <c r="D1354" s="243"/>
    </row>
    <row r="1355" spans="2:4" ht="12.95" customHeight="1">
      <c r="B1355" s="26"/>
      <c r="C1355" s="243"/>
      <c r="D1355" s="243"/>
    </row>
    <row r="1356" spans="2:4" ht="12.95" customHeight="1">
      <c r="B1356" s="26"/>
      <c r="C1356" s="243"/>
      <c r="D1356" s="243"/>
    </row>
    <row r="1357" spans="2:4" ht="12.95" customHeight="1">
      <c r="B1357" s="26"/>
      <c r="C1357" s="243"/>
      <c r="D1357" s="243"/>
    </row>
    <row r="1358" spans="2:4" ht="12.95" customHeight="1">
      <c r="B1358" s="26"/>
      <c r="C1358" s="243"/>
      <c r="D1358" s="243"/>
    </row>
    <row r="1359" spans="2:4" ht="12.95" customHeight="1">
      <c r="B1359" s="26"/>
      <c r="C1359" s="243"/>
      <c r="D1359" s="243"/>
    </row>
    <row r="1360" spans="2:4" ht="12.95" customHeight="1">
      <c r="B1360" s="26"/>
      <c r="C1360" s="243"/>
      <c r="D1360" s="243"/>
    </row>
    <row r="1361" spans="2:4" ht="12.95" customHeight="1">
      <c r="B1361" s="26"/>
      <c r="C1361" s="243"/>
      <c r="D1361" s="243"/>
    </row>
    <row r="1362" spans="2:4" ht="12.95" customHeight="1">
      <c r="B1362" s="26"/>
      <c r="C1362" s="243"/>
      <c r="D1362" s="243"/>
    </row>
    <row r="1363" spans="2:4" ht="12.95" customHeight="1">
      <c r="B1363" s="26"/>
      <c r="C1363" s="243"/>
      <c r="D1363" s="243"/>
    </row>
    <row r="1364" spans="2:4" ht="12.95" customHeight="1">
      <c r="B1364" s="26"/>
      <c r="C1364" s="243"/>
      <c r="D1364" s="243"/>
    </row>
    <row r="1365" spans="2:4" ht="12.95" customHeight="1">
      <c r="B1365" s="26"/>
      <c r="C1365" s="243"/>
      <c r="D1365" s="243"/>
    </row>
    <row r="1366" spans="2:4" ht="12.95" customHeight="1">
      <c r="B1366" s="26"/>
      <c r="C1366" s="243"/>
      <c r="D1366" s="243"/>
    </row>
    <row r="1367" spans="2:4" ht="12.95" customHeight="1">
      <c r="B1367" s="26"/>
      <c r="C1367" s="243"/>
      <c r="D1367" s="243"/>
    </row>
    <row r="1368" spans="2:4" ht="12.95" customHeight="1">
      <c r="B1368" s="26"/>
      <c r="C1368" s="243"/>
      <c r="D1368" s="243"/>
    </row>
    <row r="1369" spans="2:4" ht="12.95" customHeight="1">
      <c r="B1369" s="26"/>
      <c r="C1369" s="243"/>
      <c r="D1369" s="243"/>
    </row>
    <row r="1370" spans="2:4" ht="12.95" customHeight="1">
      <c r="B1370" s="26"/>
      <c r="C1370" s="243"/>
      <c r="D1370" s="243"/>
    </row>
    <row r="1371" spans="2:4" ht="12.95" customHeight="1">
      <c r="B1371" s="26"/>
      <c r="C1371" s="243"/>
      <c r="D1371" s="243"/>
    </row>
    <row r="1372" spans="2:4" ht="12.95" customHeight="1">
      <c r="B1372" s="26"/>
      <c r="C1372" s="243"/>
      <c r="D1372" s="243"/>
    </row>
    <row r="1373" spans="2:4" ht="12.95" customHeight="1">
      <c r="B1373" s="26"/>
      <c r="C1373" s="243"/>
      <c r="D1373" s="243"/>
    </row>
    <row r="1374" spans="2:4" ht="12.95" customHeight="1">
      <c r="B1374" s="26"/>
      <c r="C1374" s="243"/>
      <c r="D1374" s="243"/>
    </row>
    <row r="1375" spans="2:4" ht="12.95" customHeight="1">
      <c r="B1375" s="26"/>
      <c r="C1375" s="243"/>
      <c r="D1375" s="243"/>
    </row>
    <row r="1376" spans="2:4" ht="12.95" customHeight="1">
      <c r="B1376" s="26"/>
      <c r="C1376" s="243"/>
      <c r="D1376" s="243"/>
    </row>
    <row r="1377" spans="2:4" ht="12.95" customHeight="1">
      <c r="B1377" s="26"/>
      <c r="C1377" s="243"/>
      <c r="D1377" s="243"/>
    </row>
    <row r="1378" spans="2:4" ht="12.95" customHeight="1">
      <c r="B1378" s="26"/>
      <c r="C1378" s="243"/>
      <c r="D1378" s="243"/>
    </row>
    <row r="1379" spans="2:4" ht="12.95" customHeight="1">
      <c r="B1379" s="26"/>
      <c r="C1379" s="243"/>
      <c r="D1379" s="243"/>
    </row>
    <row r="1380" spans="2:4" ht="12.95" customHeight="1">
      <c r="B1380" s="26"/>
      <c r="C1380" s="243"/>
      <c r="D1380" s="243"/>
    </row>
    <row r="1381" spans="2:4" ht="12.95" customHeight="1">
      <c r="B1381" s="26"/>
      <c r="C1381" s="243"/>
      <c r="D1381" s="243"/>
    </row>
    <row r="1382" spans="2:4" ht="12.95" customHeight="1">
      <c r="B1382" s="26"/>
      <c r="C1382" s="243"/>
      <c r="D1382" s="243"/>
    </row>
    <row r="1383" spans="2:4" ht="12.95" customHeight="1">
      <c r="B1383" s="26"/>
      <c r="C1383" s="243"/>
      <c r="D1383" s="243"/>
    </row>
    <row r="1384" spans="2:4" ht="12.95" customHeight="1">
      <c r="B1384" s="26"/>
      <c r="C1384" s="243"/>
      <c r="D1384" s="243"/>
    </row>
    <row r="1385" spans="2:4" ht="12.95" customHeight="1">
      <c r="B1385" s="26"/>
      <c r="C1385" s="243"/>
      <c r="D1385" s="243"/>
    </row>
    <row r="1386" spans="2:4" ht="12.95" customHeight="1">
      <c r="B1386" s="26"/>
      <c r="C1386" s="243"/>
      <c r="D1386" s="243"/>
    </row>
    <row r="1387" spans="2:4" ht="12.95" customHeight="1">
      <c r="B1387" s="26"/>
      <c r="C1387" s="243"/>
      <c r="D1387" s="243"/>
    </row>
    <row r="1388" spans="2:4" ht="12.95" customHeight="1">
      <c r="B1388" s="26"/>
      <c r="C1388" s="243"/>
      <c r="D1388" s="243"/>
    </row>
    <row r="1389" spans="2:4" ht="12.95" customHeight="1">
      <c r="B1389" s="26"/>
      <c r="C1389" s="243"/>
      <c r="D1389" s="243"/>
    </row>
    <row r="1390" spans="2:4" ht="12.95" customHeight="1">
      <c r="B1390" s="26"/>
      <c r="C1390" s="243"/>
      <c r="D1390" s="243"/>
    </row>
    <row r="1391" spans="2:4" ht="12.95" customHeight="1">
      <c r="B1391" s="26"/>
      <c r="C1391" s="243"/>
      <c r="D1391" s="243"/>
    </row>
    <row r="1392" spans="2:4" ht="12.95" customHeight="1">
      <c r="B1392" s="26"/>
      <c r="C1392" s="243"/>
      <c r="D1392" s="243"/>
    </row>
    <row r="1393" spans="2:4" ht="12.95" customHeight="1">
      <c r="B1393" s="26"/>
      <c r="C1393" s="243"/>
      <c r="D1393" s="243"/>
    </row>
    <row r="1394" spans="2:4" ht="12.95" customHeight="1">
      <c r="B1394" s="26"/>
      <c r="C1394" s="243"/>
      <c r="D1394" s="243"/>
    </row>
    <row r="1395" spans="2:4" ht="12.95" customHeight="1">
      <c r="B1395" s="26"/>
      <c r="C1395" s="243"/>
      <c r="D1395" s="243"/>
    </row>
    <row r="1396" spans="2:4" ht="12.95" customHeight="1">
      <c r="B1396" s="26"/>
      <c r="C1396" s="243"/>
      <c r="D1396" s="243"/>
    </row>
    <row r="1397" spans="2:4" ht="12.95" customHeight="1">
      <c r="B1397" s="26"/>
      <c r="C1397" s="243"/>
      <c r="D1397" s="243"/>
    </row>
    <row r="1398" spans="2:4" ht="12.95" customHeight="1">
      <c r="B1398" s="26"/>
      <c r="C1398" s="243"/>
      <c r="D1398" s="243"/>
    </row>
    <row r="1399" spans="2:4" ht="12.95" customHeight="1">
      <c r="B1399" s="26"/>
      <c r="C1399" s="243"/>
      <c r="D1399" s="243"/>
    </row>
    <row r="1400" spans="2:4" ht="12.95" customHeight="1">
      <c r="B1400" s="26"/>
      <c r="C1400" s="243"/>
      <c r="D1400" s="243"/>
    </row>
    <row r="1401" spans="2:4" ht="12.95" customHeight="1">
      <c r="B1401" s="26"/>
      <c r="C1401" s="243"/>
      <c r="D1401" s="243"/>
    </row>
    <row r="1402" spans="2:4" ht="12.95" customHeight="1">
      <c r="B1402" s="26"/>
      <c r="C1402" s="243"/>
      <c r="D1402" s="243"/>
    </row>
    <row r="1403" spans="2:4" ht="12.95" customHeight="1">
      <c r="B1403" s="26"/>
      <c r="C1403" s="243"/>
      <c r="D1403" s="243"/>
    </row>
    <row r="1404" spans="2:4" ht="12.95" customHeight="1">
      <c r="B1404" s="26"/>
      <c r="C1404" s="243"/>
      <c r="D1404" s="243"/>
    </row>
    <row r="1405" spans="2:4" ht="12.95" customHeight="1">
      <c r="B1405" s="26"/>
      <c r="C1405" s="243"/>
      <c r="D1405" s="243"/>
    </row>
    <row r="1406" spans="2:4" ht="12.95" customHeight="1">
      <c r="B1406" s="26"/>
      <c r="C1406" s="243"/>
      <c r="D1406" s="243"/>
    </row>
    <row r="1407" spans="2:4" ht="12.95" customHeight="1">
      <c r="B1407" s="26"/>
      <c r="C1407" s="243"/>
      <c r="D1407" s="243"/>
    </row>
    <row r="1408" spans="2:4" ht="12.95" customHeight="1">
      <c r="B1408" s="26"/>
      <c r="C1408" s="243"/>
      <c r="D1408" s="243"/>
    </row>
    <row r="1409" spans="2:4" ht="12.95" customHeight="1">
      <c r="B1409" s="26"/>
      <c r="C1409" s="243"/>
      <c r="D1409" s="243"/>
    </row>
    <row r="1410" spans="2:4" ht="12.95" customHeight="1">
      <c r="B1410" s="26"/>
      <c r="C1410" s="243"/>
      <c r="D1410" s="243"/>
    </row>
    <row r="1411" spans="2:4" ht="12.95" customHeight="1">
      <c r="B1411" s="26"/>
      <c r="C1411" s="243"/>
      <c r="D1411" s="243"/>
    </row>
    <row r="1412" spans="2:4" ht="12.95" customHeight="1">
      <c r="B1412" s="26"/>
      <c r="C1412" s="243"/>
      <c r="D1412" s="243"/>
    </row>
    <row r="1413" spans="2:4" ht="12.95" customHeight="1">
      <c r="B1413" s="26"/>
      <c r="C1413" s="243"/>
      <c r="D1413" s="243"/>
    </row>
    <row r="1414" spans="2:4" ht="12.95" customHeight="1">
      <c r="B1414" s="26"/>
      <c r="C1414" s="243"/>
      <c r="D1414" s="243"/>
    </row>
    <row r="1415" spans="2:4" ht="12.95" customHeight="1">
      <c r="B1415" s="26"/>
      <c r="C1415" s="243"/>
      <c r="D1415" s="243"/>
    </row>
    <row r="1416" spans="2:4" ht="12.95" customHeight="1">
      <c r="B1416" s="26"/>
      <c r="C1416" s="243"/>
      <c r="D1416" s="243"/>
    </row>
    <row r="1417" spans="2:4" ht="12.95" customHeight="1">
      <c r="B1417" s="26"/>
      <c r="C1417" s="243"/>
      <c r="D1417" s="243"/>
    </row>
    <row r="1418" spans="2:4" ht="12.95" customHeight="1">
      <c r="B1418" s="26"/>
      <c r="C1418" s="243"/>
      <c r="D1418" s="243"/>
    </row>
    <row r="1419" spans="2:4" ht="12.95" customHeight="1">
      <c r="B1419" s="26"/>
      <c r="C1419" s="243"/>
      <c r="D1419" s="243"/>
    </row>
    <row r="1420" spans="2:4" ht="12.95" customHeight="1">
      <c r="B1420" s="26"/>
      <c r="C1420" s="243"/>
      <c r="D1420" s="243"/>
    </row>
    <row r="1421" spans="2:4" ht="12.95" customHeight="1">
      <c r="B1421" s="26"/>
      <c r="C1421" s="243"/>
      <c r="D1421" s="243"/>
    </row>
    <row r="1422" spans="2:4" ht="12.95" customHeight="1">
      <c r="B1422" s="26"/>
      <c r="C1422" s="243"/>
      <c r="D1422" s="243"/>
    </row>
    <row r="1423" spans="2:4" ht="12.95" customHeight="1">
      <c r="B1423" s="26"/>
      <c r="C1423" s="243"/>
      <c r="D1423" s="243"/>
    </row>
    <row r="1424" spans="2:4" ht="12.95" customHeight="1">
      <c r="B1424" s="26"/>
      <c r="C1424" s="243"/>
      <c r="D1424" s="243"/>
    </row>
    <row r="1425" spans="2:4" ht="12.95" customHeight="1">
      <c r="B1425" s="26"/>
      <c r="C1425" s="243"/>
      <c r="D1425" s="243"/>
    </row>
    <row r="1426" spans="2:4" ht="12.95" customHeight="1">
      <c r="B1426" s="26"/>
      <c r="C1426" s="243"/>
      <c r="D1426" s="243"/>
    </row>
    <row r="1427" spans="2:4" ht="12.95" customHeight="1">
      <c r="B1427" s="26"/>
      <c r="C1427" s="243"/>
      <c r="D1427" s="243"/>
    </row>
    <row r="1428" spans="2:4" ht="12.95" customHeight="1">
      <c r="B1428" s="26"/>
      <c r="C1428" s="243"/>
      <c r="D1428" s="243"/>
    </row>
    <row r="1429" spans="2:4" ht="12.95" customHeight="1">
      <c r="B1429" s="26"/>
      <c r="C1429" s="243"/>
      <c r="D1429" s="243"/>
    </row>
    <row r="1430" spans="2:4" ht="12.95" customHeight="1">
      <c r="B1430" s="26"/>
      <c r="C1430" s="243"/>
      <c r="D1430" s="243"/>
    </row>
    <row r="1431" spans="2:4" ht="12.95" customHeight="1">
      <c r="B1431" s="26"/>
      <c r="C1431" s="243"/>
      <c r="D1431" s="243"/>
    </row>
    <row r="1432" spans="2:4" ht="12.95" customHeight="1">
      <c r="B1432" s="26"/>
      <c r="C1432" s="243"/>
      <c r="D1432" s="243"/>
    </row>
    <row r="1433" spans="2:4" ht="12.95" customHeight="1">
      <c r="B1433" s="26"/>
      <c r="C1433" s="243"/>
      <c r="D1433" s="243"/>
    </row>
    <row r="1434" spans="2:4" ht="12.95" customHeight="1">
      <c r="B1434" s="26"/>
      <c r="C1434" s="243"/>
      <c r="D1434" s="243"/>
    </row>
    <row r="1435" spans="2:4" ht="12.95" customHeight="1">
      <c r="B1435" s="26"/>
      <c r="C1435" s="243"/>
      <c r="D1435" s="243"/>
    </row>
    <row r="1436" spans="2:4" ht="12.95" customHeight="1">
      <c r="B1436" s="26"/>
      <c r="C1436" s="243"/>
      <c r="D1436" s="243"/>
    </row>
    <row r="1437" spans="2:4" ht="12.95" customHeight="1">
      <c r="B1437" s="26"/>
      <c r="C1437" s="243"/>
      <c r="D1437" s="243"/>
    </row>
    <row r="1438" spans="2:4" ht="12.95" customHeight="1">
      <c r="B1438" s="26"/>
      <c r="C1438" s="243"/>
      <c r="D1438" s="243"/>
    </row>
    <row r="1439" spans="2:4" ht="12.95" customHeight="1">
      <c r="B1439" s="26"/>
      <c r="C1439" s="243"/>
      <c r="D1439" s="243"/>
    </row>
    <row r="1440" spans="2:4" ht="12.95" customHeight="1">
      <c r="B1440" s="26"/>
      <c r="C1440" s="243"/>
      <c r="D1440" s="243"/>
    </row>
    <row r="1441" spans="2:4" ht="12.95" customHeight="1">
      <c r="B1441" s="26"/>
      <c r="C1441" s="243"/>
      <c r="D1441" s="243"/>
    </row>
    <row r="1442" spans="2:4" ht="12.95" customHeight="1">
      <c r="B1442" s="26"/>
      <c r="C1442" s="243"/>
      <c r="D1442" s="243"/>
    </row>
    <row r="1443" spans="2:4" ht="12.95" customHeight="1">
      <c r="B1443" s="26"/>
      <c r="C1443" s="243"/>
      <c r="D1443" s="243"/>
    </row>
    <row r="1444" spans="2:4" ht="12.95" customHeight="1">
      <c r="B1444" s="26"/>
      <c r="C1444" s="243"/>
      <c r="D1444" s="243"/>
    </row>
    <row r="1445" spans="2:4" ht="12.95" customHeight="1">
      <c r="B1445" s="26"/>
      <c r="C1445" s="243"/>
      <c r="D1445" s="243"/>
    </row>
    <row r="1446" spans="2:4" ht="12.95" customHeight="1">
      <c r="B1446" s="26"/>
      <c r="C1446" s="243"/>
      <c r="D1446" s="243"/>
    </row>
    <row r="1447" spans="2:4" ht="12.95" customHeight="1">
      <c r="B1447" s="26"/>
      <c r="C1447" s="243"/>
      <c r="D1447" s="243"/>
    </row>
    <row r="1448" spans="2:4" ht="12.95" customHeight="1">
      <c r="B1448" s="26"/>
      <c r="C1448" s="243"/>
      <c r="D1448" s="243"/>
    </row>
    <row r="1449" spans="2:4" ht="12.95" customHeight="1">
      <c r="B1449" s="26"/>
      <c r="C1449" s="243"/>
      <c r="D1449" s="243"/>
    </row>
    <row r="1450" spans="2:4" ht="12.95" customHeight="1">
      <c r="B1450" s="26"/>
      <c r="C1450" s="243"/>
      <c r="D1450" s="243"/>
    </row>
    <row r="1451" spans="2:4" ht="12.95" customHeight="1">
      <c r="B1451" s="26"/>
      <c r="C1451" s="243"/>
      <c r="D1451" s="243"/>
    </row>
    <row r="1452" spans="2:4" ht="12.95" customHeight="1">
      <c r="B1452" s="26"/>
      <c r="C1452" s="243"/>
      <c r="D1452" s="243"/>
    </row>
    <row r="1453" spans="2:4" ht="12.95" customHeight="1">
      <c r="B1453" s="26"/>
      <c r="C1453" s="243"/>
      <c r="D1453" s="243"/>
    </row>
    <row r="1454" spans="2:4" ht="12.95" customHeight="1">
      <c r="B1454" s="26"/>
      <c r="C1454" s="243"/>
      <c r="D1454" s="243"/>
    </row>
    <row r="1455" spans="2:4" ht="12.95" customHeight="1">
      <c r="B1455" s="26"/>
      <c r="C1455" s="243"/>
      <c r="D1455" s="243"/>
    </row>
    <row r="1456" spans="2:4" ht="12.95" customHeight="1">
      <c r="B1456" s="26"/>
      <c r="C1456" s="243"/>
      <c r="D1456" s="243"/>
    </row>
    <row r="1457" spans="2:4" ht="12.95" customHeight="1">
      <c r="B1457" s="26"/>
      <c r="C1457" s="243"/>
      <c r="D1457" s="243"/>
    </row>
    <row r="1458" spans="2:4" ht="12.95" customHeight="1">
      <c r="B1458" s="26"/>
      <c r="C1458" s="243"/>
      <c r="D1458" s="243"/>
    </row>
    <row r="1459" spans="2:4" ht="12.95" customHeight="1">
      <c r="B1459" s="26"/>
      <c r="C1459" s="243"/>
      <c r="D1459" s="243"/>
    </row>
    <row r="1460" spans="2:4" ht="12.95" customHeight="1">
      <c r="B1460" s="26"/>
      <c r="C1460" s="243"/>
      <c r="D1460" s="243"/>
    </row>
    <row r="1461" spans="2:4" ht="12.95" customHeight="1">
      <c r="B1461" s="26"/>
      <c r="C1461" s="243"/>
      <c r="D1461" s="243"/>
    </row>
    <row r="1462" spans="2:4" ht="12.95" customHeight="1">
      <c r="B1462" s="26"/>
      <c r="C1462" s="243"/>
      <c r="D1462" s="243"/>
    </row>
    <row r="1463" spans="2:4" ht="12.95" customHeight="1">
      <c r="B1463" s="26"/>
      <c r="C1463" s="243"/>
      <c r="D1463" s="243"/>
    </row>
    <row r="1464" spans="2:4" ht="12.95" customHeight="1">
      <c r="B1464" s="26"/>
      <c r="C1464" s="243"/>
      <c r="D1464" s="243"/>
    </row>
    <row r="1465" spans="2:4" ht="12.95" customHeight="1">
      <c r="B1465" s="26"/>
      <c r="C1465" s="243"/>
      <c r="D1465" s="243"/>
    </row>
    <row r="1466" spans="2:4" ht="12.95" customHeight="1">
      <c r="B1466" s="26"/>
      <c r="C1466" s="243"/>
      <c r="D1466" s="243"/>
    </row>
    <row r="1467" spans="2:4" ht="12.95" customHeight="1">
      <c r="B1467" s="26"/>
      <c r="C1467" s="243"/>
      <c r="D1467" s="243"/>
    </row>
    <row r="1468" spans="2:4" ht="12.95" customHeight="1">
      <c r="B1468" s="26"/>
      <c r="C1468" s="243"/>
      <c r="D1468" s="243"/>
    </row>
    <row r="1469" spans="2:4" ht="12.95" customHeight="1">
      <c r="B1469" s="26"/>
      <c r="C1469" s="243"/>
      <c r="D1469" s="243"/>
    </row>
    <row r="1470" spans="2:4" ht="12.95" customHeight="1">
      <c r="B1470" s="26"/>
      <c r="C1470" s="243"/>
      <c r="D1470" s="243"/>
    </row>
    <row r="1471" spans="2:4" ht="12.95" customHeight="1">
      <c r="B1471" s="26"/>
      <c r="C1471" s="243"/>
      <c r="D1471" s="243"/>
    </row>
    <row r="1472" spans="2:4" ht="12.95" customHeight="1">
      <c r="B1472" s="26"/>
      <c r="C1472" s="243"/>
      <c r="D1472" s="243"/>
    </row>
    <row r="1473" spans="2:4" ht="12.95" customHeight="1">
      <c r="B1473" s="26"/>
      <c r="C1473" s="243"/>
      <c r="D1473" s="243"/>
    </row>
    <row r="1474" spans="2:4" ht="12.95" customHeight="1">
      <c r="B1474" s="26"/>
      <c r="C1474" s="243"/>
      <c r="D1474" s="243"/>
    </row>
    <row r="1475" spans="2:4" ht="12.95" customHeight="1">
      <c r="B1475" s="26"/>
      <c r="C1475" s="243"/>
      <c r="D1475" s="243"/>
    </row>
    <row r="1476" spans="2:4" ht="12.95" customHeight="1">
      <c r="B1476" s="26"/>
      <c r="C1476" s="243"/>
      <c r="D1476" s="243"/>
    </row>
    <row r="1477" spans="2:4" ht="12.95" customHeight="1">
      <c r="B1477" s="26"/>
      <c r="C1477" s="243"/>
      <c r="D1477" s="243"/>
    </row>
    <row r="1478" spans="2:4" ht="12.95" customHeight="1">
      <c r="B1478" s="26"/>
      <c r="C1478" s="243"/>
      <c r="D1478" s="243"/>
    </row>
    <row r="1479" spans="2:4" ht="12.95" customHeight="1">
      <c r="B1479" s="26"/>
      <c r="C1479" s="243"/>
      <c r="D1479" s="243"/>
    </row>
    <row r="1480" spans="2:4" ht="12.95" customHeight="1">
      <c r="B1480" s="26"/>
      <c r="C1480" s="243"/>
      <c r="D1480" s="243"/>
    </row>
    <row r="1481" spans="2:4" ht="12.95" customHeight="1">
      <c r="B1481" s="26"/>
      <c r="C1481" s="243"/>
      <c r="D1481" s="243"/>
    </row>
    <row r="1482" spans="2:4" ht="12.95" customHeight="1">
      <c r="B1482" s="26"/>
      <c r="C1482" s="243"/>
      <c r="D1482" s="243"/>
    </row>
    <row r="1483" spans="2:4" ht="12.95" customHeight="1">
      <c r="B1483" s="26"/>
      <c r="C1483" s="243"/>
      <c r="D1483" s="243"/>
    </row>
    <row r="1484" spans="2:4" ht="12.95" customHeight="1">
      <c r="B1484" s="26"/>
      <c r="C1484" s="243"/>
      <c r="D1484" s="243"/>
    </row>
    <row r="1485" spans="2:4" ht="12.95" customHeight="1">
      <c r="B1485" s="26"/>
      <c r="C1485" s="243"/>
      <c r="D1485" s="243"/>
    </row>
    <row r="1486" spans="2:4" ht="12.95" customHeight="1">
      <c r="B1486" s="26"/>
      <c r="C1486" s="243"/>
      <c r="D1486" s="243"/>
    </row>
    <row r="1487" spans="2:4" ht="12.95" customHeight="1">
      <c r="B1487" s="26"/>
      <c r="C1487" s="243"/>
      <c r="D1487" s="243"/>
    </row>
    <row r="1488" spans="2:4" ht="12.95" customHeight="1">
      <c r="B1488" s="26"/>
      <c r="C1488" s="243"/>
      <c r="D1488" s="243"/>
    </row>
    <row r="1489" spans="2:4" ht="12.95" customHeight="1">
      <c r="B1489" s="26"/>
      <c r="C1489" s="243"/>
      <c r="D1489" s="243"/>
    </row>
    <row r="1490" spans="2:4" ht="12.95" customHeight="1">
      <c r="B1490" s="26"/>
      <c r="C1490" s="243"/>
      <c r="D1490" s="243"/>
    </row>
    <row r="1491" spans="2:4" ht="12.95" customHeight="1">
      <c r="B1491" s="26"/>
      <c r="C1491" s="243"/>
      <c r="D1491" s="243"/>
    </row>
    <row r="1492" spans="2:4" ht="12.95" customHeight="1">
      <c r="B1492" s="26"/>
      <c r="C1492" s="243"/>
      <c r="D1492" s="243"/>
    </row>
    <row r="1493" spans="2:4" ht="12.95" customHeight="1">
      <c r="B1493" s="26"/>
      <c r="C1493" s="243"/>
      <c r="D1493" s="243"/>
    </row>
    <row r="1494" spans="2:4" ht="12.95" customHeight="1">
      <c r="B1494" s="26"/>
      <c r="C1494" s="243"/>
      <c r="D1494" s="243"/>
    </row>
    <row r="1495" spans="2:4" ht="12.95" customHeight="1">
      <c r="B1495" s="26"/>
      <c r="C1495" s="243"/>
      <c r="D1495" s="243"/>
    </row>
    <row r="1496" spans="2:4" ht="12.95" customHeight="1">
      <c r="B1496" s="26"/>
      <c r="C1496" s="243"/>
      <c r="D1496" s="243"/>
    </row>
    <row r="1497" spans="2:4" ht="12.95" customHeight="1">
      <c r="B1497" s="26"/>
      <c r="C1497" s="243"/>
      <c r="D1497" s="243"/>
    </row>
    <row r="1498" spans="2:4" ht="12.95" customHeight="1">
      <c r="B1498" s="26"/>
      <c r="C1498" s="243"/>
      <c r="D1498" s="243"/>
    </row>
    <row r="1499" spans="2:4" ht="12.95" customHeight="1">
      <c r="B1499" s="26"/>
      <c r="C1499" s="243"/>
      <c r="D1499" s="243"/>
    </row>
    <row r="1500" spans="2:4" ht="12.95" customHeight="1">
      <c r="B1500" s="26"/>
      <c r="C1500" s="243"/>
      <c r="D1500" s="243"/>
    </row>
    <row r="1501" spans="2:4" ht="12.95" customHeight="1">
      <c r="B1501" s="26"/>
      <c r="C1501" s="243"/>
      <c r="D1501" s="243"/>
    </row>
    <row r="1502" spans="2:4" ht="12.95" customHeight="1">
      <c r="B1502" s="26"/>
      <c r="C1502" s="243"/>
      <c r="D1502" s="243"/>
    </row>
    <row r="1503" spans="2:4" ht="12.95" customHeight="1">
      <c r="B1503" s="26"/>
      <c r="C1503" s="243"/>
      <c r="D1503" s="243"/>
    </row>
    <row r="1504" spans="2:4" ht="12.95" customHeight="1">
      <c r="B1504" s="26"/>
      <c r="C1504" s="243"/>
      <c r="D1504" s="243"/>
    </row>
    <row r="1505" spans="2:4" ht="12.95" customHeight="1">
      <c r="B1505" s="26"/>
      <c r="C1505" s="243"/>
      <c r="D1505" s="243"/>
    </row>
    <row r="1506" spans="2:4" ht="12.95" customHeight="1">
      <c r="B1506" s="26"/>
      <c r="C1506" s="243"/>
      <c r="D1506" s="243"/>
    </row>
    <row r="1507" spans="2:4" ht="12.95" customHeight="1">
      <c r="B1507" s="26"/>
      <c r="C1507" s="243"/>
      <c r="D1507" s="243"/>
    </row>
    <row r="1508" spans="2:4" ht="12.95" customHeight="1">
      <c r="B1508" s="26"/>
      <c r="C1508" s="243"/>
      <c r="D1508" s="243"/>
    </row>
    <row r="1509" spans="2:4" ht="12.95" customHeight="1">
      <c r="B1509" s="26"/>
      <c r="C1509" s="243"/>
      <c r="D1509" s="243"/>
    </row>
    <row r="1510" spans="2:4" ht="12.95" customHeight="1">
      <c r="B1510" s="26"/>
      <c r="C1510" s="243"/>
      <c r="D1510" s="243"/>
    </row>
    <row r="1511" spans="2:4" ht="12.95" customHeight="1">
      <c r="B1511" s="26"/>
      <c r="C1511" s="243"/>
      <c r="D1511" s="243"/>
    </row>
    <row r="1512" spans="2:4" ht="12.95" customHeight="1">
      <c r="B1512" s="26"/>
      <c r="C1512" s="243"/>
      <c r="D1512" s="243"/>
    </row>
    <row r="1513" spans="2:4" ht="12.95" customHeight="1">
      <c r="B1513" s="26"/>
      <c r="C1513" s="243"/>
      <c r="D1513" s="243"/>
    </row>
    <row r="1514" spans="2:4" ht="12.95" customHeight="1">
      <c r="B1514" s="26"/>
      <c r="C1514" s="243"/>
      <c r="D1514" s="243"/>
    </row>
    <row r="1515" spans="2:4" ht="12.95" customHeight="1">
      <c r="B1515" s="26"/>
      <c r="C1515" s="243"/>
      <c r="D1515" s="243"/>
    </row>
    <row r="1516" spans="2:4" ht="12.95" customHeight="1">
      <c r="B1516" s="26"/>
      <c r="C1516" s="243"/>
      <c r="D1516" s="243"/>
    </row>
    <row r="1517" spans="2:4" ht="12.95" customHeight="1">
      <c r="B1517" s="26"/>
      <c r="C1517" s="243"/>
      <c r="D1517" s="243"/>
    </row>
    <row r="1518" spans="2:4" ht="12.95" customHeight="1">
      <c r="B1518" s="26"/>
      <c r="C1518" s="243"/>
      <c r="D1518" s="243"/>
    </row>
    <row r="1519" spans="2:4" ht="12.95" customHeight="1">
      <c r="B1519" s="26"/>
      <c r="C1519" s="243"/>
      <c r="D1519" s="243"/>
    </row>
    <row r="1520" spans="2:4" ht="12.95" customHeight="1">
      <c r="B1520" s="26"/>
      <c r="C1520" s="243"/>
      <c r="D1520" s="243"/>
    </row>
    <row r="1521" spans="2:4" ht="12.95" customHeight="1">
      <c r="B1521" s="26"/>
      <c r="C1521" s="243"/>
      <c r="D1521" s="243"/>
    </row>
    <row r="1522" spans="2:4" ht="12.95" customHeight="1">
      <c r="B1522" s="26"/>
      <c r="C1522" s="243"/>
      <c r="D1522" s="243"/>
    </row>
    <row r="1523" spans="2:4" ht="12.95" customHeight="1">
      <c r="B1523" s="26"/>
      <c r="C1523" s="243"/>
      <c r="D1523" s="243"/>
    </row>
    <row r="1524" spans="2:4" ht="12.95" customHeight="1">
      <c r="B1524" s="26"/>
      <c r="C1524" s="243"/>
      <c r="D1524" s="243"/>
    </row>
    <row r="1525" spans="2:4" ht="12.95" customHeight="1">
      <c r="B1525" s="26"/>
      <c r="C1525" s="243"/>
      <c r="D1525" s="243"/>
    </row>
    <row r="1526" spans="2:4" ht="12.95" customHeight="1">
      <c r="B1526" s="26"/>
      <c r="C1526" s="243"/>
      <c r="D1526" s="243"/>
    </row>
    <row r="1527" spans="2:4" ht="12.95" customHeight="1">
      <c r="B1527" s="26"/>
      <c r="C1527" s="243"/>
      <c r="D1527" s="243"/>
    </row>
    <row r="1528" spans="2:4" ht="12.95" customHeight="1">
      <c r="B1528" s="26"/>
      <c r="C1528" s="243"/>
      <c r="D1528" s="243"/>
    </row>
    <row r="1529" spans="2:4" ht="12.95" customHeight="1">
      <c r="B1529" s="26"/>
      <c r="C1529" s="243"/>
      <c r="D1529" s="243"/>
    </row>
    <row r="1530" spans="2:4" ht="12.95" customHeight="1">
      <c r="B1530" s="26"/>
      <c r="C1530" s="243"/>
      <c r="D1530" s="243"/>
    </row>
    <row r="1531" spans="2:4" ht="12.95" customHeight="1">
      <c r="B1531" s="26"/>
      <c r="C1531" s="243"/>
      <c r="D1531" s="243"/>
    </row>
    <row r="1532" spans="2:4" ht="12.95" customHeight="1">
      <c r="B1532" s="26"/>
      <c r="C1532" s="243"/>
      <c r="D1532" s="243"/>
    </row>
    <row r="1533" spans="2:4" ht="12.95" customHeight="1">
      <c r="B1533" s="26"/>
      <c r="C1533" s="243"/>
      <c r="D1533" s="243"/>
    </row>
    <row r="1534" spans="2:4" ht="12.95" customHeight="1">
      <c r="B1534" s="26"/>
      <c r="C1534" s="243"/>
      <c r="D1534" s="243"/>
    </row>
    <row r="1535" spans="2:4" ht="12.95" customHeight="1">
      <c r="B1535" s="26"/>
      <c r="C1535" s="243"/>
      <c r="D1535" s="243"/>
    </row>
    <row r="1536" spans="2:4" ht="12.95" customHeight="1">
      <c r="B1536" s="26"/>
      <c r="C1536" s="243"/>
      <c r="D1536" s="243"/>
    </row>
    <row r="1537" spans="2:4" ht="12.95" customHeight="1">
      <c r="B1537" s="26"/>
      <c r="C1537" s="243"/>
      <c r="D1537" s="243"/>
    </row>
    <row r="1538" spans="2:4" ht="12.95" customHeight="1">
      <c r="B1538" s="26"/>
      <c r="C1538" s="243"/>
      <c r="D1538" s="243"/>
    </row>
    <row r="1539" spans="2:4" ht="12.95" customHeight="1">
      <c r="B1539" s="26"/>
      <c r="C1539" s="243"/>
      <c r="D1539" s="243"/>
    </row>
    <row r="1540" spans="2:4" ht="12.95" customHeight="1">
      <c r="B1540" s="26"/>
      <c r="C1540" s="243"/>
      <c r="D1540" s="243"/>
    </row>
    <row r="1541" spans="2:4" ht="12.95" customHeight="1">
      <c r="B1541" s="26"/>
      <c r="C1541" s="243"/>
      <c r="D1541" s="243"/>
    </row>
    <row r="1542" spans="2:4" ht="12.95" customHeight="1">
      <c r="B1542" s="26"/>
      <c r="C1542" s="243"/>
      <c r="D1542" s="243"/>
    </row>
    <row r="1543" spans="2:4" ht="12.95" customHeight="1">
      <c r="B1543" s="26"/>
      <c r="C1543" s="243"/>
      <c r="D1543" s="243"/>
    </row>
    <row r="1544" spans="2:4" ht="12.95" customHeight="1">
      <c r="B1544" s="26"/>
      <c r="C1544" s="243"/>
      <c r="D1544" s="243"/>
    </row>
    <row r="1545" spans="2:4" ht="12.95" customHeight="1">
      <c r="B1545" s="26"/>
      <c r="C1545" s="243"/>
      <c r="D1545" s="243"/>
    </row>
    <row r="1546" spans="2:4" ht="12.95" customHeight="1">
      <c r="B1546" s="26"/>
      <c r="C1546" s="243"/>
      <c r="D1546" s="243"/>
    </row>
  </sheetData>
  <sortState ref="I5:J106">
    <sortCondition descending="1" ref="J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149"/>
  <sheetViews>
    <sheetView zoomScaleNormal="100" workbookViewId="0">
      <pane ySplit="3" topLeftCell="A4" activePane="bottomLeft" state="frozen"/>
      <selection activeCell="E6" sqref="E6"/>
      <selection pane="bottomLeft" activeCell="F19" sqref="F19"/>
    </sheetView>
  </sheetViews>
  <sheetFormatPr defaultRowHeight="12.95" customHeight="1"/>
  <cols>
    <col min="1" max="1" width="4.42578125" style="26" customWidth="1"/>
    <col min="2" max="2" width="19.42578125" style="22" customWidth="1"/>
    <col min="3" max="3" width="7.7109375" style="32" customWidth="1"/>
    <col min="4" max="4" width="9.42578125" style="22" customWidth="1"/>
    <col min="5" max="5" width="9.28515625" style="22" customWidth="1"/>
    <col min="6" max="6" width="20.140625" style="22" customWidth="1"/>
    <col min="7" max="7" width="8.42578125" style="32" customWidth="1"/>
    <col min="8" max="8" width="14.7109375" style="26" bestFit="1" customWidth="1"/>
    <col min="9" max="9" width="21.42578125" style="4" customWidth="1"/>
    <col min="10" max="10" width="21.42578125" customWidth="1"/>
    <col min="11" max="11" width="13.42578125" customWidth="1"/>
    <col min="12" max="16384" width="9.140625" style="22"/>
  </cols>
  <sheetData>
    <row r="1" spans="1:9" ht="14.25" customHeight="1">
      <c r="B1" s="40" t="s">
        <v>609</v>
      </c>
      <c r="F1" s="40"/>
    </row>
    <row r="2" spans="1:9" ht="13.5" customHeight="1">
      <c r="B2" s="78" t="s">
        <v>610</v>
      </c>
      <c r="F2" s="40"/>
    </row>
    <row r="3" spans="1:9" ht="13.5" customHeight="1">
      <c r="B3" s="40"/>
      <c r="F3" s="40"/>
      <c r="H3" s="10"/>
      <c r="I3" s="10"/>
    </row>
    <row r="4" spans="1:9" ht="13.5" customHeight="1">
      <c r="A4" s="26">
        <v>1</v>
      </c>
      <c r="B4" s="4" t="s">
        <v>428</v>
      </c>
      <c r="C4" s="185">
        <v>79923</v>
      </c>
      <c r="E4" s="26">
        <v>54</v>
      </c>
      <c r="F4" s="4" t="s">
        <v>325</v>
      </c>
      <c r="G4" s="185">
        <v>10706</v>
      </c>
    </row>
    <row r="5" spans="1:9" ht="13.5" customHeight="1">
      <c r="A5" s="26">
        <v>2</v>
      </c>
      <c r="B5" s="4" t="s">
        <v>318</v>
      </c>
      <c r="C5" s="185">
        <v>54017</v>
      </c>
      <c r="E5" s="26">
        <v>55</v>
      </c>
      <c r="F5" s="4" t="s">
        <v>433</v>
      </c>
      <c r="G5" s="185">
        <v>10531</v>
      </c>
    </row>
    <row r="6" spans="1:9" ht="13.5" customHeight="1">
      <c r="A6" s="26">
        <v>3</v>
      </c>
      <c r="B6" s="4" t="s">
        <v>396</v>
      </c>
      <c r="C6" s="185">
        <v>48454</v>
      </c>
      <c r="E6" s="26">
        <v>56</v>
      </c>
      <c r="F6" s="4" t="s">
        <v>443</v>
      </c>
      <c r="G6" s="185">
        <v>10287</v>
      </c>
    </row>
    <row r="7" spans="1:9" ht="13.5" customHeight="1">
      <c r="A7" s="26">
        <v>4</v>
      </c>
      <c r="B7" s="4" t="s">
        <v>446</v>
      </c>
      <c r="C7" s="185">
        <v>48003</v>
      </c>
      <c r="E7" s="26">
        <v>57</v>
      </c>
      <c r="F7" s="4" t="s">
        <v>411</v>
      </c>
      <c r="G7" s="185">
        <v>10161</v>
      </c>
    </row>
    <row r="8" spans="1:9" ht="13.5" customHeight="1">
      <c r="A8" s="26">
        <v>5</v>
      </c>
      <c r="B8" s="4" t="s">
        <v>441</v>
      </c>
      <c r="C8" s="185">
        <v>47929</v>
      </c>
      <c r="E8" s="26">
        <v>58</v>
      </c>
      <c r="F8" s="4" t="s">
        <v>310</v>
      </c>
      <c r="G8" s="185">
        <v>9421</v>
      </c>
    </row>
    <row r="9" spans="1:9" ht="13.5" customHeight="1">
      <c r="A9" s="26">
        <v>6</v>
      </c>
      <c r="B9" s="4" t="s">
        <v>420</v>
      </c>
      <c r="C9" s="185">
        <v>45278</v>
      </c>
      <c r="E9" s="26">
        <v>59</v>
      </c>
      <c r="F9" s="4" t="s">
        <v>194</v>
      </c>
      <c r="G9" s="185">
        <v>8840</v>
      </c>
    </row>
    <row r="10" spans="1:9" ht="13.5" customHeight="1">
      <c r="A10" s="26">
        <v>7</v>
      </c>
      <c r="B10" s="4" t="s">
        <v>412</v>
      </c>
      <c r="C10" s="185">
        <v>44756</v>
      </c>
      <c r="E10" s="26">
        <v>60</v>
      </c>
      <c r="F10" s="4" t="s">
        <v>484</v>
      </c>
      <c r="G10" s="185">
        <v>8637</v>
      </c>
    </row>
    <row r="11" spans="1:9" ht="13.5" customHeight="1">
      <c r="A11" s="26">
        <v>8</v>
      </c>
      <c r="B11" s="4" t="s">
        <v>430</v>
      </c>
      <c r="C11" s="185">
        <v>43507</v>
      </c>
      <c r="E11" s="26">
        <v>61</v>
      </c>
      <c r="F11" s="4" t="s">
        <v>427</v>
      </c>
      <c r="G11" s="185">
        <v>8573</v>
      </c>
    </row>
    <row r="12" spans="1:9" ht="13.5" customHeight="1">
      <c r="A12" s="26">
        <v>9</v>
      </c>
      <c r="B12" s="4" t="s">
        <v>439</v>
      </c>
      <c r="C12" s="185">
        <v>39691</v>
      </c>
      <c r="E12" s="26">
        <v>62</v>
      </c>
      <c r="F12" s="4" t="s">
        <v>170</v>
      </c>
      <c r="G12" s="185">
        <v>8485</v>
      </c>
    </row>
    <row r="13" spans="1:9" ht="13.5" customHeight="1">
      <c r="A13" s="26">
        <v>10</v>
      </c>
      <c r="B13" s="4" t="s">
        <v>423</v>
      </c>
      <c r="C13" s="185">
        <v>37783</v>
      </c>
      <c r="E13" s="26">
        <v>63</v>
      </c>
      <c r="F13" s="4" t="s">
        <v>302</v>
      </c>
      <c r="G13" s="185">
        <v>8431</v>
      </c>
    </row>
    <row r="14" spans="1:9" ht="13.5" customHeight="1">
      <c r="A14" s="26">
        <v>11</v>
      </c>
      <c r="B14" s="4" t="s">
        <v>431</v>
      </c>
      <c r="C14" s="185">
        <v>36464</v>
      </c>
      <c r="E14" s="26">
        <v>64</v>
      </c>
      <c r="F14" s="4" t="s">
        <v>488</v>
      </c>
      <c r="G14" s="185">
        <v>8002</v>
      </c>
    </row>
    <row r="15" spans="1:9" ht="13.5" customHeight="1">
      <c r="A15" s="26">
        <v>12</v>
      </c>
      <c r="B15" s="4" t="s">
        <v>407</v>
      </c>
      <c r="C15" s="185">
        <v>34213</v>
      </c>
      <c r="E15" s="26">
        <v>65</v>
      </c>
      <c r="F15" s="4" t="s">
        <v>401</v>
      </c>
      <c r="G15" s="185">
        <v>7779</v>
      </c>
    </row>
    <row r="16" spans="1:9" ht="13.5" customHeight="1">
      <c r="A16" s="26">
        <v>13</v>
      </c>
      <c r="B16" s="4" t="s">
        <v>312</v>
      </c>
      <c r="C16" s="185">
        <v>33542</v>
      </c>
      <c r="E16" s="26">
        <v>66</v>
      </c>
      <c r="F16" s="4" t="s">
        <v>391</v>
      </c>
      <c r="G16" s="185">
        <v>7712</v>
      </c>
    </row>
    <row r="17" spans="1:7" ht="13.5" customHeight="1">
      <c r="A17" s="26">
        <v>14</v>
      </c>
      <c r="B17" s="4" t="s">
        <v>406</v>
      </c>
      <c r="C17" s="185">
        <v>33366</v>
      </c>
      <c r="E17" s="26">
        <v>67</v>
      </c>
      <c r="F17" s="4" t="s">
        <v>454</v>
      </c>
      <c r="G17" s="185">
        <v>6952</v>
      </c>
    </row>
    <row r="18" spans="1:7" ht="13.5" customHeight="1">
      <c r="A18" s="26">
        <v>15</v>
      </c>
      <c r="B18" s="4" t="s">
        <v>442</v>
      </c>
      <c r="C18" s="185">
        <v>32211</v>
      </c>
      <c r="E18" s="26">
        <v>68</v>
      </c>
      <c r="F18" s="4" t="s">
        <v>438</v>
      </c>
      <c r="G18" s="185">
        <v>6866</v>
      </c>
    </row>
    <row r="19" spans="1:7" ht="13.5" customHeight="1">
      <c r="A19" s="26">
        <v>16</v>
      </c>
      <c r="B19" s="4" t="s">
        <v>444</v>
      </c>
      <c r="C19" s="185">
        <v>31453</v>
      </c>
      <c r="E19" s="26">
        <v>69</v>
      </c>
      <c r="F19" s="171" t="s">
        <v>554</v>
      </c>
      <c r="G19" s="185">
        <v>6650</v>
      </c>
    </row>
    <row r="20" spans="1:7" ht="13.5" customHeight="1">
      <c r="A20" s="26">
        <v>17</v>
      </c>
      <c r="B20" s="4" t="s">
        <v>422</v>
      </c>
      <c r="C20" s="185">
        <v>27877</v>
      </c>
      <c r="E20" s="26">
        <v>70</v>
      </c>
      <c r="F20" s="4" t="s">
        <v>504</v>
      </c>
      <c r="G20" s="185">
        <v>6350</v>
      </c>
    </row>
    <row r="21" spans="1:7" ht="13.5" customHeight="1">
      <c r="A21" s="26">
        <v>18</v>
      </c>
      <c r="B21" s="4" t="s">
        <v>394</v>
      </c>
      <c r="C21" s="185">
        <v>27156</v>
      </c>
      <c r="E21" s="26">
        <v>71</v>
      </c>
      <c r="F21" s="4" t="s">
        <v>285</v>
      </c>
      <c r="G21" s="185">
        <v>6283</v>
      </c>
    </row>
    <row r="22" spans="1:7" ht="13.5" customHeight="1">
      <c r="A22" s="26">
        <v>19</v>
      </c>
      <c r="B22" s="4" t="s">
        <v>320</v>
      </c>
      <c r="C22" s="185">
        <v>26268</v>
      </c>
      <c r="E22" s="26">
        <v>72</v>
      </c>
      <c r="F22" s="4" t="s">
        <v>317</v>
      </c>
      <c r="G22" s="185">
        <v>6132</v>
      </c>
    </row>
    <row r="23" spans="1:7" ht="13.5" customHeight="1">
      <c r="A23" s="26">
        <v>20</v>
      </c>
      <c r="B23" s="4" t="s">
        <v>403</v>
      </c>
      <c r="C23" s="185">
        <v>25373</v>
      </c>
      <c r="E23" s="26">
        <v>73</v>
      </c>
      <c r="F23" s="4" t="s">
        <v>499</v>
      </c>
      <c r="G23" s="185">
        <v>6125</v>
      </c>
    </row>
    <row r="24" spans="1:7" ht="13.5" customHeight="1">
      <c r="A24" s="26">
        <v>21</v>
      </c>
      <c r="B24" s="4" t="s">
        <v>201</v>
      </c>
      <c r="C24" s="185">
        <v>24570</v>
      </c>
      <c r="E24" s="26">
        <v>74</v>
      </c>
      <c r="F24" s="4" t="s">
        <v>319</v>
      </c>
      <c r="G24" s="185">
        <v>5910</v>
      </c>
    </row>
    <row r="25" spans="1:7" ht="13.5" customHeight="1">
      <c r="A25" s="26">
        <v>22</v>
      </c>
      <c r="B25" s="4" t="s">
        <v>448</v>
      </c>
      <c r="C25" s="185">
        <v>24465</v>
      </c>
      <c r="E25" s="26">
        <v>75</v>
      </c>
      <c r="F25" s="4" t="s">
        <v>154</v>
      </c>
      <c r="G25" s="185">
        <v>5640</v>
      </c>
    </row>
    <row r="26" spans="1:7" ht="13.5" customHeight="1">
      <c r="A26" s="26">
        <v>23</v>
      </c>
      <c r="B26" s="4" t="s">
        <v>525</v>
      </c>
      <c r="C26" s="185">
        <v>24258</v>
      </c>
      <c r="E26" s="26">
        <v>76</v>
      </c>
      <c r="F26" s="4" t="s">
        <v>316</v>
      </c>
      <c r="G26" s="185">
        <v>5378</v>
      </c>
    </row>
    <row r="27" spans="1:7" ht="13.5" customHeight="1">
      <c r="A27" s="26">
        <v>24</v>
      </c>
      <c r="B27" s="4" t="s">
        <v>436</v>
      </c>
      <c r="C27" s="185">
        <v>23010</v>
      </c>
      <c r="E27" s="26">
        <v>77</v>
      </c>
      <c r="F27" s="4" t="s">
        <v>157</v>
      </c>
      <c r="G27" s="185">
        <v>4710</v>
      </c>
    </row>
    <row r="28" spans="1:7" ht="13.5" customHeight="1">
      <c r="A28" s="26">
        <v>25</v>
      </c>
      <c r="B28" s="4" t="s">
        <v>435</v>
      </c>
      <c r="C28" s="185">
        <v>22187</v>
      </c>
      <c r="E28" s="26">
        <v>78</v>
      </c>
      <c r="F28" s="4" t="s">
        <v>496</v>
      </c>
      <c r="G28" s="185">
        <v>4499</v>
      </c>
    </row>
    <row r="29" spans="1:7" ht="13.5" customHeight="1">
      <c r="A29" s="26">
        <v>26</v>
      </c>
      <c r="B29" s="4" t="s">
        <v>434</v>
      </c>
      <c r="C29" s="185">
        <v>21487</v>
      </c>
      <c r="E29" s="26">
        <v>79</v>
      </c>
      <c r="F29" s="4" t="s">
        <v>502</v>
      </c>
      <c r="G29" s="185">
        <v>4428</v>
      </c>
    </row>
    <row r="30" spans="1:7" ht="13.5" customHeight="1">
      <c r="A30" s="26">
        <v>27</v>
      </c>
      <c r="B30" s="4" t="s">
        <v>421</v>
      </c>
      <c r="C30" s="185">
        <v>20675</v>
      </c>
      <c r="E30" s="26">
        <v>80</v>
      </c>
      <c r="F30" s="4" t="s">
        <v>516</v>
      </c>
      <c r="G30" s="185">
        <v>4259</v>
      </c>
    </row>
    <row r="31" spans="1:7" ht="13.5" customHeight="1">
      <c r="A31" s="26">
        <v>28</v>
      </c>
      <c r="B31" s="4" t="s">
        <v>392</v>
      </c>
      <c r="C31" s="185">
        <v>19842</v>
      </c>
      <c r="E31" s="26">
        <v>81</v>
      </c>
      <c r="F31" s="4" t="s">
        <v>465</v>
      </c>
      <c r="G31" s="185">
        <v>3947</v>
      </c>
    </row>
    <row r="32" spans="1:7" ht="13.5" customHeight="1">
      <c r="A32" s="26">
        <v>29</v>
      </c>
      <c r="B32" s="4" t="s">
        <v>398</v>
      </c>
      <c r="C32" s="185">
        <v>18489</v>
      </c>
      <c r="E32" s="26">
        <v>82</v>
      </c>
      <c r="F32" s="4" t="s">
        <v>445</v>
      </c>
      <c r="G32" s="185">
        <v>3684</v>
      </c>
    </row>
    <row r="33" spans="1:7" ht="13.5" customHeight="1">
      <c r="A33" s="26">
        <v>30</v>
      </c>
      <c r="B33" s="4" t="s">
        <v>424</v>
      </c>
      <c r="C33" s="185">
        <v>18245</v>
      </c>
      <c r="E33" s="26">
        <v>83</v>
      </c>
      <c r="F33" s="4" t="s">
        <v>311</v>
      </c>
      <c r="G33" s="185">
        <v>3682</v>
      </c>
    </row>
    <row r="34" spans="1:7" ht="13.5" customHeight="1">
      <c r="A34" s="26">
        <v>31</v>
      </c>
      <c r="B34" s="4" t="s">
        <v>402</v>
      </c>
      <c r="C34" s="185">
        <v>18236</v>
      </c>
      <c r="E34" s="26">
        <v>84</v>
      </c>
      <c r="F34" s="4" t="s">
        <v>416</v>
      </c>
      <c r="G34" s="185">
        <v>3325</v>
      </c>
    </row>
    <row r="35" spans="1:7" ht="13.5" customHeight="1">
      <c r="A35" s="26">
        <v>32</v>
      </c>
      <c r="B35" s="4" t="s">
        <v>429</v>
      </c>
      <c r="C35" s="185">
        <v>18177</v>
      </c>
      <c r="E35" s="26">
        <v>85</v>
      </c>
      <c r="F35" s="4" t="s">
        <v>463</v>
      </c>
      <c r="G35" s="185">
        <v>3237</v>
      </c>
    </row>
    <row r="36" spans="1:7" ht="13.5" customHeight="1">
      <c r="A36" s="26">
        <v>33</v>
      </c>
      <c r="B36" s="4" t="s">
        <v>447</v>
      </c>
      <c r="C36" s="185">
        <v>17134</v>
      </c>
      <c r="E36" s="26">
        <v>86</v>
      </c>
      <c r="F36" s="4" t="s">
        <v>172</v>
      </c>
      <c r="G36" s="185">
        <v>3151</v>
      </c>
    </row>
    <row r="37" spans="1:7" ht="13.5" customHeight="1">
      <c r="A37" s="26">
        <v>34</v>
      </c>
      <c r="B37" s="4" t="s">
        <v>21</v>
      </c>
      <c r="C37" s="185">
        <v>16946</v>
      </c>
      <c r="E37" s="26">
        <v>87</v>
      </c>
      <c r="F37" s="4" t="s">
        <v>458</v>
      </c>
      <c r="G37" s="185">
        <v>3138</v>
      </c>
    </row>
    <row r="38" spans="1:7" ht="13.5" customHeight="1">
      <c r="A38" s="26">
        <v>35</v>
      </c>
      <c r="B38" s="4" t="s">
        <v>414</v>
      </c>
      <c r="C38" s="185">
        <v>16851</v>
      </c>
      <c r="E38" s="26">
        <v>88</v>
      </c>
      <c r="F38" s="4" t="s">
        <v>151</v>
      </c>
      <c r="G38" s="185">
        <v>2952</v>
      </c>
    </row>
    <row r="39" spans="1:7" ht="13.5" customHeight="1">
      <c r="A39" s="26">
        <v>36</v>
      </c>
      <c r="B39" s="4" t="s">
        <v>313</v>
      </c>
      <c r="C39" s="185">
        <v>16515</v>
      </c>
      <c r="E39" s="26">
        <v>89</v>
      </c>
      <c r="F39" s="4" t="s">
        <v>301</v>
      </c>
      <c r="G39" s="185">
        <v>2795</v>
      </c>
    </row>
    <row r="40" spans="1:7" ht="13.5" customHeight="1">
      <c r="A40" s="26">
        <v>37</v>
      </c>
      <c r="B40" s="4" t="s">
        <v>437</v>
      </c>
      <c r="C40" s="185">
        <v>15560</v>
      </c>
      <c r="E40" s="26">
        <v>90</v>
      </c>
      <c r="F40" s="4" t="s">
        <v>471</v>
      </c>
      <c r="G40" s="185">
        <v>2756</v>
      </c>
    </row>
    <row r="41" spans="1:7" ht="13.5" customHeight="1">
      <c r="A41" s="26">
        <v>38</v>
      </c>
      <c r="B41" s="4" t="s">
        <v>284</v>
      </c>
      <c r="C41" s="185">
        <v>14848</v>
      </c>
      <c r="E41" s="26">
        <v>91</v>
      </c>
      <c r="F41" s="4" t="s">
        <v>510</v>
      </c>
      <c r="G41" s="185">
        <v>2605</v>
      </c>
    </row>
    <row r="42" spans="1:7" ht="13.5" customHeight="1">
      <c r="A42" s="26">
        <v>39</v>
      </c>
      <c r="B42" s="4" t="s">
        <v>417</v>
      </c>
      <c r="C42" s="185">
        <v>13934</v>
      </c>
      <c r="E42" s="26">
        <v>92</v>
      </c>
      <c r="F42" s="4" t="s">
        <v>457</v>
      </c>
      <c r="G42" s="185">
        <v>2495</v>
      </c>
    </row>
    <row r="43" spans="1:7" ht="13.5" customHeight="1">
      <c r="A43" s="26">
        <v>40</v>
      </c>
      <c r="B43" s="4" t="s">
        <v>426</v>
      </c>
      <c r="C43" s="185">
        <v>13894</v>
      </c>
      <c r="E43" s="26">
        <v>93</v>
      </c>
      <c r="F43" s="4" t="s">
        <v>152</v>
      </c>
      <c r="G43" s="185">
        <v>2474</v>
      </c>
    </row>
    <row r="44" spans="1:7" ht="13.5" customHeight="1">
      <c r="A44" s="26">
        <v>41</v>
      </c>
      <c r="B44" s="4" t="s">
        <v>409</v>
      </c>
      <c r="C44" s="185">
        <v>13892</v>
      </c>
      <c r="E44" s="26">
        <v>94</v>
      </c>
      <c r="F44" s="4" t="s">
        <v>149</v>
      </c>
      <c r="G44" s="185">
        <v>2354</v>
      </c>
    </row>
    <row r="45" spans="1:7" ht="13.5" customHeight="1">
      <c r="A45" s="26">
        <v>42</v>
      </c>
      <c r="B45" s="4" t="s">
        <v>315</v>
      </c>
      <c r="C45" s="185">
        <v>13663</v>
      </c>
      <c r="E45" s="26">
        <v>95</v>
      </c>
      <c r="F45" s="4" t="s">
        <v>288</v>
      </c>
      <c r="G45" s="185">
        <v>2302</v>
      </c>
    </row>
    <row r="46" spans="1:7" ht="13.5" customHeight="1">
      <c r="A46" s="26">
        <v>43</v>
      </c>
      <c r="B46" s="4" t="s">
        <v>322</v>
      </c>
      <c r="C46" s="185">
        <v>13467</v>
      </c>
      <c r="E46" s="26">
        <v>96</v>
      </c>
      <c r="F46" s="4" t="s">
        <v>492</v>
      </c>
      <c r="G46" s="185">
        <v>2091</v>
      </c>
    </row>
    <row r="47" spans="1:7" ht="13.5" customHeight="1">
      <c r="A47" s="26">
        <v>44</v>
      </c>
      <c r="B47" s="4" t="s">
        <v>432</v>
      </c>
      <c r="C47" s="185">
        <v>13320</v>
      </c>
      <c r="E47" s="26">
        <v>97</v>
      </c>
      <c r="F47" s="4" t="s">
        <v>501</v>
      </c>
      <c r="G47" s="185">
        <v>1797</v>
      </c>
    </row>
    <row r="48" spans="1:7" ht="13.5" customHeight="1">
      <c r="A48" s="26">
        <v>45</v>
      </c>
      <c r="B48" s="4" t="s">
        <v>193</v>
      </c>
      <c r="C48" s="185">
        <v>12441</v>
      </c>
      <c r="E48" s="26">
        <v>98</v>
      </c>
      <c r="F48" s="4" t="s">
        <v>493</v>
      </c>
      <c r="G48" s="185">
        <v>1397</v>
      </c>
    </row>
    <row r="49" spans="1:7" ht="13.5" customHeight="1">
      <c r="A49" s="26">
        <v>46</v>
      </c>
      <c r="B49" s="4" t="s">
        <v>425</v>
      </c>
      <c r="C49" s="185">
        <v>11708</v>
      </c>
      <c r="E49" s="172">
        <v>99</v>
      </c>
      <c r="F49" s="4" t="s">
        <v>295</v>
      </c>
      <c r="G49" s="185">
        <v>1353</v>
      </c>
    </row>
    <row r="50" spans="1:7" ht="13.5" customHeight="1">
      <c r="A50" s="26">
        <v>47</v>
      </c>
      <c r="B50" s="4" t="s">
        <v>489</v>
      </c>
      <c r="C50" s="185">
        <v>11674</v>
      </c>
      <c r="E50" s="172">
        <v>100</v>
      </c>
      <c r="F50" s="4" t="s">
        <v>514</v>
      </c>
      <c r="G50" s="185">
        <v>1139</v>
      </c>
    </row>
    <row r="51" spans="1:7" ht="13.5" customHeight="1">
      <c r="A51" s="26">
        <v>48</v>
      </c>
      <c r="B51" s="4" t="s">
        <v>405</v>
      </c>
      <c r="C51" s="185">
        <v>11263</v>
      </c>
      <c r="E51" s="172">
        <v>101</v>
      </c>
      <c r="F51" s="4" t="s">
        <v>171</v>
      </c>
      <c r="G51" s="185">
        <v>1123</v>
      </c>
    </row>
    <row r="52" spans="1:7" ht="13.5" customHeight="1">
      <c r="A52" s="26">
        <v>49</v>
      </c>
      <c r="B52" s="4" t="s">
        <v>472</v>
      </c>
      <c r="C52" s="185">
        <v>11141</v>
      </c>
      <c r="E52" s="172">
        <v>102</v>
      </c>
      <c r="F52" s="4" t="s">
        <v>452</v>
      </c>
      <c r="G52" s="4">
        <v>387</v>
      </c>
    </row>
    <row r="53" spans="1:7" ht="13.5" customHeight="1">
      <c r="A53" s="26">
        <v>50</v>
      </c>
      <c r="B53" s="4" t="s">
        <v>453</v>
      </c>
      <c r="C53" s="185">
        <v>11088</v>
      </c>
      <c r="F53" s="71"/>
      <c r="G53" s="71"/>
    </row>
    <row r="54" spans="1:7" ht="13.5" customHeight="1">
      <c r="A54" s="292">
        <v>51</v>
      </c>
      <c r="B54" s="4" t="s">
        <v>400</v>
      </c>
      <c r="C54" s="185">
        <v>10966</v>
      </c>
      <c r="F54" s="28" t="s">
        <v>379</v>
      </c>
      <c r="G54" s="208">
        <f>MEDIAN(G4:G52,C4:C56)</f>
        <v>10877</v>
      </c>
    </row>
    <row r="55" spans="1:7" ht="13.5" customHeight="1">
      <c r="A55" s="26">
        <v>52</v>
      </c>
      <c r="B55" s="4" t="s">
        <v>449</v>
      </c>
      <c r="C55" s="185">
        <v>10788</v>
      </c>
      <c r="F55" s="28" t="s">
        <v>378</v>
      </c>
      <c r="G55" s="208">
        <f>AVERAGE(G4:G52,C4:C56)</f>
        <v>15535.705882352941</v>
      </c>
    </row>
    <row r="56" spans="1:7" ht="13.5" customHeight="1">
      <c r="A56" s="172">
        <v>53</v>
      </c>
      <c r="B56" s="171" t="s">
        <v>548</v>
      </c>
      <c r="C56" s="185">
        <v>10713</v>
      </c>
      <c r="F56" s="28" t="s">
        <v>328</v>
      </c>
      <c r="G56" s="208">
        <f>SUM(G4:G52,C4:C56)</f>
        <v>1584642</v>
      </c>
    </row>
    <row r="57" spans="1:7" ht="13.5" customHeight="1">
      <c r="A57" s="22"/>
    </row>
    <row r="58" spans="1:7" ht="13.5" customHeight="1">
      <c r="A58" s="22"/>
      <c r="G58" s="172"/>
    </row>
    <row r="59" spans="1:7" ht="13.5" customHeight="1">
      <c r="A59" s="22"/>
      <c r="F59" s="42"/>
      <c r="G59" s="161"/>
    </row>
    <row r="60" spans="1:7" ht="13.5" customHeight="1">
      <c r="A60" s="22"/>
      <c r="F60" s="42"/>
      <c r="G60" s="161"/>
    </row>
    <row r="61" spans="1:7" ht="13.5" customHeight="1">
      <c r="A61" s="22"/>
      <c r="F61" s="42"/>
      <c r="G61" s="161"/>
    </row>
    <row r="62" spans="1:7" ht="13.5" customHeight="1">
      <c r="A62" s="22"/>
    </row>
    <row r="63" spans="1:7" ht="13.5" customHeight="1">
      <c r="A63" s="22"/>
      <c r="G63" s="161"/>
    </row>
    <row r="64" spans="1:7" ht="13.5" customHeight="1">
      <c r="A64" s="22"/>
      <c r="G64" s="161"/>
    </row>
    <row r="65" spans="1:1" ht="13.5" customHeight="1">
      <c r="A65" s="22"/>
    </row>
    <row r="66" spans="1:1" ht="13.5" customHeight="1">
      <c r="A66" s="22"/>
    </row>
    <row r="67" spans="1:1" ht="13.5" customHeight="1">
      <c r="A67" s="22"/>
    </row>
    <row r="68" spans="1:1" ht="13.5" customHeight="1">
      <c r="A68" s="22"/>
    </row>
    <row r="69" spans="1:1" ht="13.5" customHeight="1">
      <c r="A69" s="22"/>
    </row>
    <row r="70" spans="1:1" ht="13.5" customHeight="1">
      <c r="A70" s="22"/>
    </row>
    <row r="71" spans="1:1" ht="13.5" customHeight="1">
      <c r="A71" s="22"/>
    </row>
    <row r="72" spans="1:1" ht="13.5" customHeight="1">
      <c r="A72" s="22"/>
    </row>
    <row r="73" spans="1:1" ht="13.5" customHeight="1">
      <c r="A73" s="22"/>
    </row>
    <row r="74" spans="1:1" ht="13.5" customHeight="1">
      <c r="A74" s="22"/>
    </row>
    <row r="75" spans="1:1" ht="13.5" customHeight="1">
      <c r="A75" s="22"/>
    </row>
    <row r="76" spans="1:1" ht="13.5" customHeight="1">
      <c r="A76" s="22"/>
    </row>
    <row r="77" spans="1:1" ht="13.5" customHeight="1">
      <c r="A77" s="22"/>
    </row>
    <row r="78" spans="1:1" ht="13.5" customHeight="1">
      <c r="A78" s="22"/>
    </row>
    <row r="79" spans="1:1" ht="13.5" customHeight="1">
      <c r="A79" s="22"/>
    </row>
    <row r="80" spans="1:1" ht="13.5" customHeight="1">
      <c r="A80" s="22"/>
    </row>
    <row r="81" spans="1:1" ht="13.5" customHeight="1">
      <c r="A81" s="22"/>
    </row>
    <row r="82" spans="1:1" ht="13.5" customHeight="1">
      <c r="A82" s="22"/>
    </row>
    <row r="83" spans="1:1" ht="13.5" customHeight="1">
      <c r="A83" s="22"/>
    </row>
    <row r="84" spans="1:1" ht="13.5" customHeight="1">
      <c r="A84" s="22"/>
    </row>
    <row r="85" spans="1:1" ht="13.5" customHeight="1">
      <c r="A85" s="22"/>
    </row>
    <row r="86" spans="1:1" ht="13.5" customHeight="1">
      <c r="A86" s="22"/>
    </row>
    <row r="87" spans="1:1" ht="13.5" customHeight="1">
      <c r="A87" s="22"/>
    </row>
    <row r="88" spans="1:1" ht="13.5" customHeight="1">
      <c r="A88" s="22"/>
    </row>
    <row r="89" spans="1:1" ht="13.5" customHeight="1">
      <c r="A89" s="22"/>
    </row>
    <row r="90" spans="1:1" ht="13.5" customHeight="1">
      <c r="A90" s="22"/>
    </row>
    <row r="91" spans="1:1" ht="13.5" customHeight="1">
      <c r="A91" s="22"/>
    </row>
    <row r="92" spans="1:1" ht="13.5" customHeight="1">
      <c r="A92" s="22"/>
    </row>
    <row r="93" spans="1:1" ht="13.5" customHeight="1">
      <c r="A93" s="22"/>
    </row>
    <row r="94" spans="1:1" ht="13.5" customHeight="1">
      <c r="A94" s="22"/>
    </row>
    <row r="95" spans="1:1" ht="13.5" customHeight="1">
      <c r="A95" s="22"/>
    </row>
    <row r="96" spans="1:1" ht="13.5" customHeight="1">
      <c r="A96" s="22"/>
    </row>
    <row r="97" spans="1:10" ht="13.5" customHeight="1">
      <c r="A97" s="22"/>
    </row>
    <row r="98" spans="1:10" ht="13.5" customHeight="1">
      <c r="A98" s="22"/>
    </row>
    <row r="99" spans="1:10" ht="13.5" customHeight="1">
      <c r="A99" s="22"/>
    </row>
    <row r="100" spans="1:10" ht="13.5" customHeight="1">
      <c r="A100" s="22"/>
    </row>
    <row r="101" spans="1:10" ht="13.5" customHeight="1">
      <c r="A101" s="22"/>
    </row>
    <row r="102" spans="1:10" ht="13.5" customHeight="1"/>
    <row r="103" spans="1:10" ht="13.5" customHeight="1">
      <c r="D103" s="42"/>
      <c r="J103" s="71"/>
    </row>
    <row r="104" spans="1:10" ht="13.5" customHeight="1">
      <c r="C104" s="192"/>
      <c r="D104" s="42"/>
      <c r="J104" s="71"/>
    </row>
    <row r="105" spans="1:10" ht="13.5" customHeight="1">
      <c r="C105" s="192"/>
      <c r="D105" s="42"/>
      <c r="J105" s="71"/>
    </row>
    <row r="106" spans="1:10" ht="13.5" customHeight="1">
      <c r="D106" s="29"/>
      <c r="J106" s="71"/>
    </row>
    <row r="107" spans="1:10" ht="13.5" customHeight="1">
      <c r="J107" s="71"/>
    </row>
    <row r="108" spans="1:10" ht="13.5" customHeight="1">
      <c r="J108" s="71"/>
    </row>
    <row r="109" spans="1:10" ht="13.5" customHeight="1">
      <c r="J109" s="71"/>
    </row>
    <row r="110" spans="1:10" ht="13.5" customHeight="1">
      <c r="J110" s="71"/>
    </row>
    <row r="111" spans="1:10" ht="12.95" customHeight="1">
      <c r="J111" s="71"/>
    </row>
    <row r="112" spans="1:10" ht="12.95" customHeight="1">
      <c r="J112" s="71"/>
    </row>
    <row r="113" spans="10:10" ht="12.95" customHeight="1">
      <c r="J113" s="71"/>
    </row>
    <row r="114" spans="10:10" ht="12.95" customHeight="1">
      <c r="J114" s="71"/>
    </row>
    <row r="115" spans="10:10" ht="12.95" customHeight="1">
      <c r="J115" s="71"/>
    </row>
    <row r="116" spans="10:10" ht="12.95" customHeight="1">
      <c r="J116" s="71"/>
    </row>
    <row r="117" spans="10:10" ht="12.95" customHeight="1">
      <c r="J117" s="71"/>
    </row>
    <row r="118" spans="10:10" ht="12.95" customHeight="1">
      <c r="J118" s="71"/>
    </row>
    <row r="119" spans="10:10" ht="12.95" customHeight="1">
      <c r="J119" s="71"/>
    </row>
    <row r="120" spans="10:10" ht="12.95" customHeight="1">
      <c r="J120" s="71"/>
    </row>
    <row r="121" spans="10:10" ht="12.95" customHeight="1">
      <c r="J121" s="71"/>
    </row>
    <row r="122" spans="10:10" ht="12.95" customHeight="1">
      <c r="J122" s="71"/>
    </row>
    <row r="123" spans="10:10" ht="12.95" customHeight="1">
      <c r="J123" s="71"/>
    </row>
    <row r="124" spans="10:10" ht="12.95" customHeight="1">
      <c r="J124" s="71"/>
    </row>
    <row r="125" spans="10:10" ht="12.95" customHeight="1">
      <c r="J125" s="71"/>
    </row>
    <row r="126" spans="10:10" ht="12.95" customHeight="1">
      <c r="J126" s="71"/>
    </row>
    <row r="127" spans="10:10" ht="12.95" customHeight="1">
      <c r="J127" s="71"/>
    </row>
    <row r="128" spans="10:10" ht="12.95" customHeight="1">
      <c r="J128" s="71"/>
    </row>
    <row r="129" spans="10:10" ht="12.95" customHeight="1">
      <c r="J129" s="71"/>
    </row>
    <row r="130" spans="10:10" ht="12.95" customHeight="1">
      <c r="J130" s="71"/>
    </row>
    <row r="131" spans="10:10" ht="12.95" customHeight="1">
      <c r="J131" s="71"/>
    </row>
    <row r="132" spans="10:10" ht="12.95" customHeight="1">
      <c r="J132" s="71"/>
    </row>
    <row r="133" spans="10:10" ht="12.95" customHeight="1">
      <c r="J133" s="71"/>
    </row>
    <row r="134" spans="10:10" ht="12.95" customHeight="1">
      <c r="J134" s="71"/>
    </row>
    <row r="135" spans="10:10" ht="12.95" customHeight="1">
      <c r="J135" s="71"/>
    </row>
    <row r="136" spans="10:10" ht="12.95" customHeight="1">
      <c r="J136" s="71"/>
    </row>
    <row r="137" spans="10:10" ht="12.95" customHeight="1">
      <c r="J137" s="71"/>
    </row>
    <row r="138" spans="10:10" ht="12.95" customHeight="1">
      <c r="J138" s="71"/>
    </row>
    <row r="139" spans="10:10" ht="12.95" customHeight="1">
      <c r="J139" s="71"/>
    </row>
    <row r="140" spans="10:10" ht="12.95" customHeight="1">
      <c r="J140" s="71"/>
    </row>
    <row r="141" spans="10:10" ht="12.95" customHeight="1">
      <c r="J141" s="71"/>
    </row>
    <row r="142" spans="10:10" ht="12.95" customHeight="1">
      <c r="J142" s="71"/>
    </row>
    <row r="143" spans="10:10" ht="12.95" customHeight="1">
      <c r="J143" s="71"/>
    </row>
    <row r="144" spans="10:10" ht="12.95" customHeight="1">
      <c r="J144" s="71"/>
    </row>
    <row r="145" spans="10:10" ht="12.95" customHeight="1">
      <c r="J145" s="71"/>
    </row>
    <row r="146" spans="10:10" ht="12.95" customHeight="1">
      <c r="J146" s="71"/>
    </row>
    <row r="147" spans="10:10" ht="12.95" customHeight="1">
      <c r="J147" s="71"/>
    </row>
    <row r="148" spans="10:10" ht="12.95" customHeight="1">
      <c r="J148" s="71"/>
    </row>
    <row r="149" spans="10:10" ht="12.95" customHeight="1">
      <c r="J149" s="71"/>
    </row>
  </sheetData>
  <sortState ref="H4:I105">
    <sortCondition descending="1" ref="I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22"/>
  <sheetViews>
    <sheetView zoomScaleNormal="100" workbookViewId="0">
      <pane ySplit="5" topLeftCell="A6" activePane="bottomLeft" state="frozen"/>
      <selection activeCell="M48" sqref="M48"/>
      <selection pane="bottomLeft" activeCell="I1" sqref="I1"/>
    </sheetView>
  </sheetViews>
  <sheetFormatPr defaultColWidth="8.85546875" defaultRowHeight="12.75"/>
  <cols>
    <col min="1" max="1" width="14.42578125" customWidth="1"/>
    <col min="2" max="2" width="11.28515625" style="372" bestFit="1" customWidth="1"/>
    <col min="3" max="3" width="17.140625" style="331" customWidth="1"/>
    <col min="4" max="4" width="3.5703125" style="331" customWidth="1"/>
    <col min="5" max="5" width="6.85546875" style="200" bestFit="1" customWidth="1"/>
    <col min="6" max="6" width="11.42578125" style="168" customWidth="1"/>
    <col min="7" max="7" width="14.140625" style="168" customWidth="1"/>
    <col min="8" max="8" width="15" style="379" customWidth="1"/>
    <col min="9" max="9" width="7" style="22" customWidth="1"/>
    <col min="10" max="10" width="13.28515625" style="328" customWidth="1"/>
    <col min="11" max="11" width="21.7109375" style="330" bestFit="1" customWidth="1"/>
    <col min="12" max="12" width="8.7109375" style="203" customWidth="1"/>
    <col min="13" max="13" width="9.42578125" bestFit="1" customWidth="1"/>
    <col min="14" max="14" width="11.7109375" bestFit="1" customWidth="1"/>
    <col min="15" max="15" width="9.42578125" bestFit="1" customWidth="1"/>
  </cols>
  <sheetData>
    <row r="1" spans="1:15" ht="15">
      <c r="A1" s="13" t="s">
        <v>35</v>
      </c>
      <c r="B1" s="370"/>
    </row>
    <row r="2" spans="1:15">
      <c r="A2" s="5" t="s">
        <v>566</v>
      </c>
      <c r="B2" s="371"/>
    </row>
    <row r="3" spans="1:15" ht="12" customHeight="1">
      <c r="E3" s="168"/>
    </row>
    <row r="4" spans="1:15" s="397" customFormat="1" ht="40.5" customHeight="1">
      <c r="B4" s="659" t="s">
        <v>567</v>
      </c>
      <c r="C4" s="654" t="s">
        <v>568</v>
      </c>
      <c r="D4" s="476"/>
      <c r="E4" s="404" t="s">
        <v>344</v>
      </c>
      <c r="F4" s="654" t="s">
        <v>569</v>
      </c>
      <c r="G4" s="654" t="s">
        <v>570</v>
      </c>
      <c r="H4" s="655" t="s">
        <v>571</v>
      </c>
      <c r="I4" s="399"/>
      <c r="J4" s="400"/>
      <c r="K4" s="510"/>
      <c r="L4" s="510"/>
      <c r="M4"/>
      <c r="N4"/>
      <c r="O4" s="511"/>
    </row>
    <row r="5" spans="1:15">
      <c r="B5" s="344"/>
      <c r="C5" s="477" t="s">
        <v>376</v>
      </c>
      <c r="D5" s="477"/>
      <c r="E5" s="269" t="s">
        <v>376</v>
      </c>
      <c r="F5" s="282" t="s">
        <v>376</v>
      </c>
      <c r="G5" s="282" t="s">
        <v>376</v>
      </c>
      <c r="H5" s="282" t="s">
        <v>376</v>
      </c>
      <c r="I5" s="229"/>
      <c r="J5" s="329"/>
      <c r="K5" s="512"/>
      <c r="L5" s="508"/>
      <c r="O5" s="513"/>
    </row>
    <row r="6" spans="1:15">
      <c r="A6" s="4" t="s">
        <v>449</v>
      </c>
      <c r="B6" s="638">
        <v>49645</v>
      </c>
      <c r="C6" s="396">
        <v>2716866</v>
      </c>
      <c r="D6" s="71"/>
      <c r="E6" s="373">
        <f t="shared" ref="E6:E47" si="0">SUM(C6/B6)</f>
        <v>54.725873703293381</v>
      </c>
      <c r="F6" s="638">
        <v>91843</v>
      </c>
      <c r="G6" s="638">
        <v>40268</v>
      </c>
      <c r="H6" s="638">
        <f>SUM(F6:G6)</f>
        <v>132111</v>
      </c>
      <c r="I6" s="229"/>
      <c r="J6" s="94"/>
      <c r="K6" s="512"/>
      <c r="L6" s="508"/>
      <c r="O6" s="513"/>
    </row>
    <row r="7" spans="1:15">
      <c r="A7" s="4" t="s">
        <v>188</v>
      </c>
      <c r="B7" s="638">
        <v>25379</v>
      </c>
      <c r="C7" s="396">
        <v>1391103</v>
      </c>
      <c r="D7" s="71"/>
      <c r="E7" s="373">
        <f t="shared" si="0"/>
        <v>54.81315260648568</v>
      </c>
      <c r="F7" s="638">
        <v>46951</v>
      </c>
      <c r="G7" s="638">
        <v>38556</v>
      </c>
      <c r="H7" s="638">
        <f t="shared" ref="H7:H58" si="1">SUM(F7:G7)</f>
        <v>85507</v>
      </c>
      <c r="I7" s="229"/>
      <c r="J7" s="94"/>
      <c r="K7" s="512"/>
      <c r="L7" s="508"/>
      <c r="O7" s="513"/>
    </row>
    <row r="8" spans="1:15">
      <c r="A8" s="8" t="s">
        <v>391</v>
      </c>
      <c r="B8" s="638">
        <v>43786</v>
      </c>
      <c r="C8" s="396">
        <v>2109716</v>
      </c>
      <c r="D8" s="71"/>
      <c r="E8" s="373">
        <f t="shared" si="0"/>
        <v>48.182432741058783</v>
      </c>
      <c r="F8" s="638">
        <v>81004</v>
      </c>
      <c r="G8" s="638">
        <v>35020</v>
      </c>
      <c r="H8" s="638">
        <f t="shared" si="1"/>
        <v>116024</v>
      </c>
      <c r="I8" s="229"/>
      <c r="J8" s="94"/>
      <c r="K8" s="512"/>
      <c r="L8" s="508"/>
      <c r="O8" s="513"/>
    </row>
    <row r="9" spans="1:15">
      <c r="A9" s="8" t="s">
        <v>392</v>
      </c>
      <c r="B9" s="638">
        <v>80892</v>
      </c>
      <c r="C9" s="396">
        <v>3433762</v>
      </c>
      <c r="D9" s="71"/>
      <c r="E9" s="373">
        <f t="shared" si="0"/>
        <v>42.448721752460074</v>
      </c>
      <c r="F9" s="638">
        <v>182014</v>
      </c>
      <c r="G9" s="638">
        <v>30000</v>
      </c>
      <c r="H9" s="638">
        <f t="shared" si="1"/>
        <v>212014</v>
      </c>
      <c r="I9" s="229"/>
      <c r="J9" s="94"/>
      <c r="K9" s="512"/>
      <c r="L9" s="508"/>
      <c r="O9" s="513"/>
    </row>
    <row r="10" spans="1:15">
      <c r="A10" s="4" t="s">
        <v>450</v>
      </c>
      <c r="B10" s="638">
        <v>40993</v>
      </c>
      <c r="C10" s="396">
        <v>1543500</v>
      </c>
      <c r="D10" s="71"/>
      <c r="E10" s="373">
        <f t="shared" si="0"/>
        <v>37.652769985119413</v>
      </c>
      <c r="F10" s="638">
        <v>75837</v>
      </c>
      <c r="G10" s="638">
        <v>34579</v>
      </c>
      <c r="H10" s="638">
        <f t="shared" si="1"/>
        <v>110416</v>
      </c>
      <c r="I10" s="229"/>
      <c r="J10" s="94"/>
      <c r="K10" s="512"/>
      <c r="L10" s="508"/>
      <c r="O10" s="513"/>
    </row>
    <row r="11" spans="1:15">
      <c r="A11" s="4" t="s">
        <v>452</v>
      </c>
      <c r="B11" s="638">
        <v>2350</v>
      </c>
      <c r="C11" s="396">
        <v>64300</v>
      </c>
      <c r="D11" s="71"/>
      <c r="E11" s="373">
        <f t="shared" si="0"/>
        <v>27.361702127659573</v>
      </c>
      <c r="F11" s="638">
        <v>14524</v>
      </c>
      <c r="G11" s="638">
        <v>4400</v>
      </c>
      <c r="H11" s="638">
        <f t="shared" si="1"/>
        <v>18924</v>
      </c>
      <c r="I11" s="229"/>
      <c r="J11" s="94"/>
      <c r="K11" s="512"/>
      <c r="L11" s="508"/>
      <c r="O11" s="513"/>
    </row>
    <row r="12" spans="1:15">
      <c r="A12" s="8" t="s">
        <v>394</v>
      </c>
      <c r="B12" s="638">
        <v>193085</v>
      </c>
      <c r="C12" s="396">
        <v>20117412</v>
      </c>
      <c r="D12" s="4" t="s">
        <v>628</v>
      </c>
      <c r="E12" s="646">
        <f t="shared" si="0"/>
        <v>104.18940880959163</v>
      </c>
      <c r="F12" s="638">
        <v>357207</v>
      </c>
      <c r="G12" s="638">
        <v>117411</v>
      </c>
      <c r="H12" s="638">
        <f t="shared" si="1"/>
        <v>474618</v>
      </c>
      <c r="I12" s="229"/>
      <c r="J12" s="94"/>
      <c r="K12" s="512"/>
      <c r="L12" s="508"/>
      <c r="O12" s="513"/>
    </row>
    <row r="13" spans="1:15">
      <c r="A13" s="4" t="s">
        <v>453</v>
      </c>
      <c r="B13" s="638">
        <v>40209</v>
      </c>
      <c r="C13" s="396">
        <v>1493323</v>
      </c>
      <c r="D13" s="71"/>
      <c r="E13" s="373">
        <f t="shared" si="0"/>
        <v>37.139023601681217</v>
      </c>
      <c r="F13" s="638">
        <v>74386</v>
      </c>
      <c r="G13" s="638">
        <v>45839</v>
      </c>
      <c r="H13" s="638">
        <f t="shared" si="1"/>
        <v>120225</v>
      </c>
      <c r="I13" s="229"/>
      <c r="J13" s="94"/>
      <c r="K13" s="512"/>
      <c r="L13" s="508"/>
      <c r="O13" s="513"/>
    </row>
    <row r="14" spans="1:15">
      <c r="A14" s="4" t="s">
        <v>454</v>
      </c>
      <c r="B14" s="638">
        <v>33112</v>
      </c>
      <c r="C14" s="331">
        <v>1007350</v>
      </c>
      <c r="D14" s="71"/>
      <c r="E14" s="373">
        <f t="shared" si="0"/>
        <v>30.422505436095676</v>
      </c>
      <c r="F14" s="638">
        <v>61257</v>
      </c>
      <c r="G14" s="638">
        <v>41759</v>
      </c>
      <c r="H14" s="638">
        <f t="shared" si="1"/>
        <v>103016</v>
      </c>
      <c r="I14" s="229"/>
      <c r="J14" s="94"/>
      <c r="K14" s="512"/>
      <c r="L14" s="508"/>
      <c r="O14" s="513"/>
    </row>
    <row r="15" spans="1:15">
      <c r="A15" s="4" t="s">
        <v>455</v>
      </c>
      <c r="B15" s="638">
        <v>12775</v>
      </c>
      <c r="C15" s="396">
        <v>609564</v>
      </c>
      <c r="D15" s="71"/>
      <c r="E15" s="373">
        <f t="shared" si="0"/>
        <v>47.715381604696674</v>
      </c>
      <c r="F15" s="638">
        <v>40988</v>
      </c>
      <c r="G15" s="638">
        <v>7438</v>
      </c>
      <c r="H15" s="638">
        <f t="shared" si="1"/>
        <v>48426</v>
      </c>
      <c r="I15" s="229"/>
      <c r="J15" s="94"/>
      <c r="K15" s="512"/>
      <c r="L15" s="508"/>
      <c r="O15" s="513"/>
    </row>
    <row r="16" spans="1:15">
      <c r="A16" s="4" t="s">
        <v>457</v>
      </c>
      <c r="B16" s="638">
        <v>8318</v>
      </c>
      <c r="C16" s="396">
        <v>618890</v>
      </c>
      <c r="D16" s="71"/>
      <c r="E16" s="373">
        <f t="shared" si="0"/>
        <v>74.403702813176238</v>
      </c>
      <c r="F16" s="638">
        <v>30141</v>
      </c>
      <c r="G16" s="638">
        <v>7800</v>
      </c>
      <c r="H16" s="638">
        <f t="shared" si="1"/>
        <v>37941</v>
      </c>
      <c r="I16" s="229"/>
      <c r="J16" s="94"/>
      <c r="K16" s="512"/>
      <c r="L16" s="508"/>
      <c r="O16" s="513"/>
    </row>
    <row r="17" spans="1:15">
      <c r="A17" s="8" t="s">
        <v>396</v>
      </c>
      <c r="B17" s="638">
        <v>317575</v>
      </c>
      <c r="C17" s="396">
        <v>9134332</v>
      </c>
      <c r="D17" s="71"/>
      <c r="E17" s="373">
        <f t="shared" si="0"/>
        <v>28.762755254664253</v>
      </c>
      <c r="F17" s="638">
        <v>587514</v>
      </c>
      <c r="G17" s="638">
        <v>201968</v>
      </c>
      <c r="H17" s="638">
        <f t="shared" si="1"/>
        <v>789482</v>
      </c>
      <c r="I17" s="229"/>
      <c r="J17" s="94"/>
      <c r="K17" s="512"/>
      <c r="L17" s="508"/>
      <c r="O17" s="513"/>
    </row>
    <row r="18" spans="1:15">
      <c r="A18" s="4" t="s">
        <v>458</v>
      </c>
      <c r="B18" s="638">
        <v>6049</v>
      </c>
      <c r="C18" s="396">
        <v>328613</v>
      </c>
      <c r="D18" s="71"/>
      <c r="E18" s="373">
        <f t="shared" si="0"/>
        <v>54.325177715324848</v>
      </c>
      <c r="F18" s="638">
        <v>25419</v>
      </c>
      <c r="G18" s="638">
        <v>6300</v>
      </c>
      <c r="H18" s="638">
        <f t="shared" si="1"/>
        <v>31719</v>
      </c>
      <c r="I18" s="229"/>
      <c r="J18" s="94"/>
      <c r="K18" s="512"/>
      <c r="L18" s="508"/>
      <c r="O18" s="513"/>
    </row>
    <row r="19" spans="1:15">
      <c r="A19" s="4" t="s">
        <v>459</v>
      </c>
      <c r="B19" s="638">
        <v>7241</v>
      </c>
      <c r="C19" s="396">
        <v>153928</v>
      </c>
      <c r="D19" s="71"/>
      <c r="E19" s="373">
        <f t="shared" si="0"/>
        <v>21.257837315287944</v>
      </c>
      <c r="F19" s="638">
        <v>26673</v>
      </c>
      <c r="G19" s="638">
        <v>5690</v>
      </c>
      <c r="H19" s="638">
        <f t="shared" si="1"/>
        <v>32363</v>
      </c>
      <c r="I19" s="26"/>
      <c r="J19" s="94"/>
      <c r="K19" s="512"/>
      <c r="L19" s="508"/>
      <c r="O19" s="513"/>
    </row>
    <row r="20" spans="1:15">
      <c r="A20" s="8" t="s">
        <v>398</v>
      </c>
      <c r="B20" s="638">
        <v>78489</v>
      </c>
      <c r="C20" s="396">
        <v>2078270</v>
      </c>
      <c r="D20" s="71"/>
      <c r="E20" s="373">
        <f t="shared" si="0"/>
        <v>26.47848743135981</v>
      </c>
      <c r="F20" s="638">
        <v>145205</v>
      </c>
      <c r="G20" s="638">
        <v>57355</v>
      </c>
      <c r="H20" s="638">
        <f t="shared" si="1"/>
        <v>202560</v>
      </c>
      <c r="I20" s="26"/>
      <c r="J20" s="94"/>
      <c r="K20" s="512"/>
      <c r="L20" s="508"/>
      <c r="O20" s="513"/>
    </row>
    <row r="21" spans="1:15">
      <c r="A21" s="4" t="s">
        <v>460</v>
      </c>
      <c r="B21" s="638">
        <v>3036</v>
      </c>
      <c r="C21" s="549">
        <v>221188</v>
      </c>
      <c r="D21" s="71"/>
      <c r="E21" s="373">
        <f t="shared" si="0"/>
        <v>72.85507246376811</v>
      </c>
      <c r="F21" s="638">
        <v>17287</v>
      </c>
      <c r="G21" s="638">
        <v>5001</v>
      </c>
      <c r="H21" s="638">
        <f t="shared" si="1"/>
        <v>22288</v>
      </c>
      <c r="I21" s="26"/>
      <c r="J21" s="94"/>
      <c r="K21" s="512"/>
      <c r="L21" s="508"/>
      <c r="O21" s="513"/>
    </row>
    <row r="22" spans="1:15">
      <c r="A22" s="4" t="s">
        <v>461</v>
      </c>
      <c r="B22" s="638">
        <v>2397</v>
      </c>
      <c r="C22" s="396">
        <v>95800</v>
      </c>
      <c r="D22" s="71"/>
      <c r="E22" s="373">
        <f t="shared" si="0"/>
        <v>39.966624947851479</v>
      </c>
      <c r="F22" s="638">
        <v>15127</v>
      </c>
      <c r="G22" s="638">
        <v>4582</v>
      </c>
      <c r="H22" s="638">
        <f t="shared" si="1"/>
        <v>19709</v>
      </c>
      <c r="I22" s="229"/>
      <c r="J22" s="94"/>
      <c r="K22" s="512"/>
      <c r="L22" s="508"/>
      <c r="O22" s="513"/>
    </row>
    <row r="23" spans="1:15">
      <c r="A23" s="4" t="s">
        <v>462</v>
      </c>
      <c r="B23" s="638">
        <v>2514</v>
      </c>
      <c r="C23" s="396">
        <v>72648</v>
      </c>
      <c r="D23" s="71"/>
      <c r="E23" s="373">
        <f t="shared" si="0"/>
        <v>28.897374701670646</v>
      </c>
      <c r="F23" s="638">
        <v>15698</v>
      </c>
      <c r="G23" s="638">
        <v>4734</v>
      </c>
      <c r="H23" s="638">
        <f t="shared" si="1"/>
        <v>20432</v>
      </c>
      <c r="I23" s="26"/>
      <c r="J23" s="94"/>
      <c r="K23" s="512"/>
      <c r="L23" s="508"/>
      <c r="O23" s="513"/>
    </row>
    <row r="24" spans="1:15">
      <c r="A24" s="8" t="s">
        <v>170</v>
      </c>
      <c r="B24" s="638">
        <v>42467</v>
      </c>
      <c r="C24" s="396">
        <v>1467000</v>
      </c>
      <c r="D24" s="71"/>
      <c r="E24" s="373">
        <f t="shared" si="0"/>
        <v>34.544469823627757</v>
      </c>
      <c r="F24" s="638">
        <v>78564</v>
      </c>
      <c r="G24" s="638">
        <v>34902</v>
      </c>
      <c r="H24" s="638">
        <f t="shared" si="1"/>
        <v>113466</v>
      </c>
      <c r="I24" s="229"/>
      <c r="J24" s="94"/>
      <c r="K24" s="512"/>
      <c r="L24" s="508"/>
      <c r="O24" s="513"/>
    </row>
    <row r="25" spans="1:15">
      <c r="A25" s="4" t="s">
        <v>463</v>
      </c>
      <c r="B25" s="638">
        <v>3058</v>
      </c>
      <c r="C25" s="396">
        <v>272000</v>
      </c>
      <c r="D25" s="71"/>
      <c r="E25" s="373">
        <f t="shared" si="0"/>
        <v>88.94702419882276</v>
      </c>
      <c r="F25" s="638">
        <v>16689</v>
      </c>
      <c r="G25" s="638">
        <v>5600</v>
      </c>
      <c r="H25" s="638">
        <f t="shared" si="1"/>
        <v>22289</v>
      </c>
      <c r="I25" s="229"/>
      <c r="J25" s="94"/>
      <c r="K25" s="512"/>
      <c r="L25" s="508"/>
      <c r="O25" s="513"/>
    </row>
    <row r="26" spans="1:15">
      <c r="A26" s="4" t="s">
        <v>464</v>
      </c>
      <c r="B26" s="638">
        <v>1893</v>
      </c>
      <c r="C26" s="549">
        <v>62494</v>
      </c>
      <c r="D26" s="71"/>
      <c r="E26" s="373">
        <f t="shared" si="0"/>
        <v>33.01320655044902</v>
      </c>
      <c r="F26" s="638">
        <v>13448</v>
      </c>
      <c r="G26" s="638">
        <v>6000</v>
      </c>
      <c r="H26" s="638">
        <f t="shared" si="1"/>
        <v>19448</v>
      </c>
      <c r="I26" s="229"/>
      <c r="J26" s="94"/>
      <c r="K26" s="512"/>
      <c r="L26" s="508"/>
      <c r="O26" s="513"/>
    </row>
    <row r="27" spans="1:15">
      <c r="A27" s="4" t="s">
        <v>465</v>
      </c>
      <c r="B27" s="638">
        <v>19067</v>
      </c>
      <c r="C27" s="396">
        <v>800776</v>
      </c>
      <c r="D27" s="71"/>
      <c r="E27" s="373">
        <f t="shared" si="0"/>
        <v>41.998007027849162</v>
      </c>
      <c r="F27" s="638">
        <v>56274</v>
      </c>
      <c r="G27" s="638">
        <v>9000</v>
      </c>
      <c r="H27" s="638">
        <f t="shared" si="1"/>
        <v>65274</v>
      </c>
      <c r="I27" s="229"/>
      <c r="J27" s="94"/>
      <c r="K27" s="512"/>
      <c r="L27" s="508"/>
      <c r="O27" s="513"/>
    </row>
    <row r="28" spans="1:15">
      <c r="A28" s="8" t="s">
        <v>400</v>
      </c>
      <c r="B28" s="638">
        <v>34781</v>
      </c>
      <c r="C28" s="396">
        <v>1814098</v>
      </c>
      <c r="D28" s="71"/>
      <c r="E28" s="373">
        <f t="shared" si="0"/>
        <v>52.157729795003021</v>
      </c>
      <c r="F28" s="638">
        <v>64345</v>
      </c>
      <c r="G28" s="638">
        <v>31900</v>
      </c>
      <c r="H28" s="638">
        <f t="shared" si="1"/>
        <v>96245</v>
      </c>
      <c r="I28" s="229"/>
      <c r="J28" s="94"/>
      <c r="K28" s="512"/>
      <c r="L28" s="508"/>
      <c r="O28" s="513"/>
    </row>
    <row r="29" spans="1:15">
      <c r="A29" s="4" t="s">
        <v>466</v>
      </c>
      <c r="B29" s="638">
        <v>31059</v>
      </c>
      <c r="C29" s="549">
        <v>1293300</v>
      </c>
      <c r="D29" s="71"/>
      <c r="E29" s="373">
        <f t="shared" si="0"/>
        <v>41.640104317589106</v>
      </c>
      <c r="F29" s="638">
        <v>57460</v>
      </c>
      <c r="G29" s="638">
        <v>30040</v>
      </c>
      <c r="H29" s="638">
        <f t="shared" si="1"/>
        <v>87500</v>
      </c>
      <c r="I29" s="229"/>
      <c r="J29" s="94"/>
      <c r="K29" s="512"/>
      <c r="L29" s="508"/>
      <c r="O29" s="513"/>
    </row>
    <row r="30" spans="1:15">
      <c r="A30" s="4" t="s">
        <v>468</v>
      </c>
      <c r="B30" s="638">
        <v>13451</v>
      </c>
      <c r="C30" s="549">
        <v>220527</v>
      </c>
      <c r="D30" s="71"/>
      <c r="E30" s="373">
        <f t="shared" si="0"/>
        <v>16.394840532302432</v>
      </c>
      <c r="F30" s="638">
        <v>41116</v>
      </c>
      <c r="G30" s="638">
        <v>6957</v>
      </c>
      <c r="H30" s="638">
        <f t="shared" si="1"/>
        <v>48073</v>
      </c>
      <c r="I30" s="229"/>
      <c r="J30" s="94"/>
      <c r="K30" s="512"/>
      <c r="L30" s="508"/>
      <c r="O30" s="513"/>
    </row>
    <row r="31" spans="1:15">
      <c r="A31" s="8" t="s">
        <v>401</v>
      </c>
      <c r="B31" s="638">
        <v>60451</v>
      </c>
      <c r="C31" s="396">
        <v>2566476</v>
      </c>
      <c r="D31" s="71"/>
      <c r="E31" s="373">
        <f t="shared" si="0"/>
        <v>42.455476336206182</v>
      </c>
      <c r="F31" s="638">
        <v>137438</v>
      </c>
      <c r="G31" s="638">
        <v>22500</v>
      </c>
      <c r="H31" s="638">
        <f t="shared" si="1"/>
        <v>159938</v>
      </c>
      <c r="I31" s="229"/>
      <c r="J31" s="94"/>
      <c r="K31" s="512"/>
      <c r="L31" s="508"/>
      <c r="O31" s="513"/>
    </row>
    <row r="32" spans="1:15">
      <c r="A32" s="8" t="s">
        <v>402</v>
      </c>
      <c r="B32" s="638">
        <v>152584</v>
      </c>
      <c r="C32" s="396">
        <v>4532300</v>
      </c>
      <c r="D32" s="71"/>
      <c r="E32" s="373">
        <f t="shared" si="0"/>
        <v>29.703638651496881</v>
      </c>
      <c r="F32" s="638">
        <v>347574</v>
      </c>
      <c r="G32" s="638">
        <v>27984</v>
      </c>
      <c r="H32" s="638">
        <f t="shared" si="1"/>
        <v>375558</v>
      </c>
      <c r="I32" s="229"/>
      <c r="J32" s="94"/>
      <c r="K32" s="512"/>
      <c r="L32" s="508"/>
      <c r="O32" s="513"/>
    </row>
    <row r="33" spans="1:15">
      <c r="A33" s="8" t="s">
        <v>193</v>
      </c>
      <c r="B33" s="638">
        <v>81997</v>
      </c>
      <c r="C33" s="396">
        <v>3075000</v>
      </c>
      <c r="D33" s="71"/>
      <c r="E33" s="373">
        <f t="shared" si="0"/>
        <v>37.501372001414687</v>
      </c>
      <c r="F33" s="638">
        <v>186496</v>
      </c>
      <c r="G33" s="638">
        <v>37200</v>
      </c>
      <c r="H33" s="638">
        <f t="shared" si="1"/>
        <v>223696</v>
      </c>
      <c r="I33" s="229"/>
      <c r="J33" s="94"/>
      <c r="K33" s="512"/>
      <c r="L33" s="508"/>
      <c r="O33" s="513"/>
    </row>
    <row r="34" spans="1:15">
      <c r="A34" s="8" t="s">
        <v>403</v>
      </c>
      <c r="B34" s="638">
        <v>146314</v>
      </c>
      <c r="C34" s="396">
        <v>4247965</v>
      </c>
      <c r="D34" s="71"/>
      <c r="E34" s="373">
        <f t="shared" si="0"/>
        <v>29.033209398963873</v>
      </c>
      <c r="F34" s="638">
        <v>270951</v>
      </c>
      <c r="G34" s="638">
        <v>94500</v>
      </c>
      <c r="H34" s="638">
        <f t="shared" si="1"/>
        <v>365451</v>
      </c>
      <c r="I34" s="229"/>
      <c r="J34" s="94"/>
      <c r="K34" s="512"/>
      <c r="L34" s="508"/>
      <c r="O34" s="513"/>
    </row>
    <row r="35" spans="1:15">
      <c r="A35" s="4" t="s">
        <v>469</v>
      </c>
      <c r="B35" s="638">
        <v>2686</v>
      </c>
      <c r="C35" s="396">
        <v>354445</v>
      </c>
      <c r="D35" s="71"/>
      <c r="E35" s="373">
        <f t="shared" si="0"/>
        <v>131.96016381236038</v>
      </c>
      <c r="F35" s="638">
        <v>4969</v>
      </c>
      <c r="G35" s="638">
        <v>15281</v>
      </c>
      <c r="H35" s="638">
        <f t="shared" si="1"/>
        <v>20250</v>
      </c>
      <c r="I35" s="229"/>
      <c r="J35" s="94"/>
      <c r="K35" s="512"/>
      <c r="L35" s="508"/>
      <c r="O35" s="513"/>
    </row>
    <row r="36" spans="1:15">
      <c r="A36" s="8" t="s">
        <v>405</v>
      </c>
      <c r="B36" s="638">
        <v>53270</v>
      </c>
      <c r="C36" s="396">
        <v>1329210</v>
      </c>
      <c r="D36" s="71"/>
      <c r="E36" s="373">
        <f t="shared" si="0"/>
        <v>24.952318378073961</v>
      </c>
      <c r="F36" s="638">
        <v>98549</v>
      </c>
      <c r="G36" s="638">
        <v>43961</v>
      </c>
      <c r="H36" s="638">
        <f t="shared" si="1"/>
        <v>142510</v>
      </c>
      <c r="I36" s="229"/>
      <c r="J36" s="94"/>
      <c r="K36" s="512"/>
      <c r="L36" s="508"/>
      <c r="O36" s="513"/>
    </row>
    <row r="37" spans="1:15">
      <c r="A37" s="8" t="s">
        <v>153</v>
      </c>
      <c r="B37" s="638">
        <v>51285</v>
      </c>
      <c r="C37" s="396">
        <v>964870.62</v>
      </c>
      <c r="D37" s="71"/>
      <c r="E37" s="373">
        <f t="shared" si="0"/>
        <v>18.813895291020767</v>
      </c>
      <c r="F37" s="638">
        <v>94877</v>
      </c>
      <c r="G37" s="638">
        <v>104513</v>
      </c>
      <c r="H37" s="638">
        <f t="shared" si="1"/>
        <v>199390</v>
      </c>
      <c r="I37" s="229"/>
      <c r="J37" s="94"/>
      <c r="K37" s="512"/>
      <c r="L37" s="508"/>
      <c r="O37" s="513"/>
    </row>
    <row r="38" spans="1:15">
      <c r="A38" s="4" t="s">
        <v>471</v>
      </c>
      <c r="B38" s="638">
        <v>4946</v>
      </c>
      <c r="C38" s="396">
        <v>319000</v>
      </c>
      <c r="D38" s="71"/>
      <c r="E38" s="373">
        <f t="shared" si="0"/>
        <v>64.496562879094213</v>
      </c>
      <c r="F38" s="638">
        <v>23883</v>
      </c>
      <c r="G38" s="638">
        <v>7000</v>
      </c>
      <c r="H38" s="638">
        <f t="shared" si="1"/>
        <v>30883</v>
      </c>
      <c r="I38" s="229"/>
      <c r="J38" s="94"/>
      <c r="K38" s="512"/>
      <c r="L38" s="508"/>
      <c r="O38" s="513"/>
    </row>
    <row r="39" spans="1:15">
      <c r="A39" s="4" t="s">
        <v>472</v>
      </c>
      <c r="B39" s="638">
        <v>70916</v>
      </c>
      <c r="C39" s="396">
        <v>1809475</v>
      </c>
      <c r="D39" s="71"/>
      <c r="E39" s="373">
        <f t="shared" si="0"/>
        <v>25.51575102938688</v>
      </c>
      <c r="F39" s="638">
        <v>131194</v>
      </c>
      <c r="G39" s="638">
        <v>49555</v>
      </c>
      <c r="H39" s="638">
        <f t="shared" si="1"/>
        <v>180749</v>
      </c>
      <c r="I39" s="229"/>
      <c r="J39" s="94"/>
      <c r="K39" s="512"/>
      <c r="L39" s="508"/>
      <c r="O39" s="513"/>
    </row>
    <row r="40" spans="1:15">
      <c r="A40" s="4" t="s">
        <v>474</v>
      </c>
      <c r="B40" s="638">
        <v>1576</v>
      </c>
      <c r="C40" s="396">
        <v>73465</v>
      </c>
      <c r="D40" s="71"/>
      <c r="E40" s="373">
        <f t="shared" si="0"/>
        <v>46.61484771573604</v>
      </c>
      <c r="F40" s="638">
        <v>19181</v>
      </c>
      <c r="G40" s="638">
        <v>8500</v>
      </c>
      <c r="H40" s="638">
        <f t="shared" si="1"/>
        <v>27681</v>
      </c>
      <c r="I40" s="229"/>
      <c r="J40" s="94"/>
      <c r="K40" s="512"/>
      <c r="L40" s="508"/>
      <c r="O40" s="513"/>
    </row>
    <row r="41" spans="1:15">
      <c r="A41" s="4" t="s">
        <v>475</v>
      </c>
      <c r="B41" s="638">
        <v>4264</v>
      </c>
      <c r="C41" s="396">
        <v>165847</v>
      </c>
      <c r="D41" s="71"/>
      <c r="E41" s="373">
        <f t="shared" si="0"/>
        <v>38.89469981238274</v>
      </c>
      <c r="F41" s="638">
        <v>19826</v>
      </c>
      <c r="G41" s="638">
        <v>5116</v>
      </c>
      <c r="H41" s="638">
        <f t="shared" si="1"/>
        <v>24942</v>
      </c>
      <c r="I41" s="229"/>
      <c r="J41" s="94"/>
      <c r="K41" s="512"/>
      <c r="L41" s="508"/>
      <c r="O41" s="513"/>
    </row>
    <row r="42" spans="1:15">
      <c r="A42" s="4" t="s">
        <v>476</v>
      </c>
      <c r="B42" s="638">
        <v>10114</v>
      </c>
      <c r="C42" s="396">
        <v>204288</v>
      </c>
      <c r="D42" s="71"/>
      <c r="E42" s="373">
        <f t="shared" si="0"/>
        <v>20.198536681827171</v>
      </c>
      <c r="F42" s="638">
        <v>34353</v>
      </c>
      <c r="G42" s="638">
        <v>6704</v>
      </c>
      <c r="H42" s="638">
        <f t="shared" si="1"/>
        <v>41057</v>
      </c>
      <c r="I42" s="229"/>
      <c r="J42" s="94"/>
      <c r="K42" s="512"/>
      <c r="L42" s="508"/>
      <c r="O42" s="513"/>
    </row>
    <row r="43" spans="1:15">
      <c r="A43" s="4" t="s">
        <v>477</v>
      </c>
      <c r="B43" s="638">
        <v>4281</v>
      </c>
      <c r="C43" s="396">
        <v>250365</v>
      </c>
      <c r="D43" s="71"/>
      <c r="E43" s="373">
        <f t="shared" si="0"/>
        <v>58.482831114225647</v>
      </c>
      <c r="F43" s="638">
        <v>19876</v>
      </c>
      <c r="G43" s="638">
        <v>5500</v>
      </c>
      <c r="H43" s="638">
        <f t="shared" si="1"/>
        <v>25376</v>
      </c>
      <c r="I43" s="229"/>
      <c r="J43" s="94"/>
      <c r="K43" s="512"/>
      <c r="L43" s="508"/>
      <c r="O43" s="513"/>
    </row>
    <row r="44" spans="1:15">
      <c r="A44" s="4" t="s">
        <v>478</v>
      </c>
      <c r="B44" s="638">
        <v>7571</v>
      </c>
      <c r="C44" s="396">
        <v>380250</v>
      </c>
      <c r="D44" s="71"/>
      <c r="E44" s="373">
        <f t="shared" si="0"/>
        <v>50.224541011755385</v>
      </c>
      <c r="F44" s="638">
        <v>27614</v>
      </c>
      <c r="G44" s="638">
        <v>5850</v>
      </c>
      <c r="H44" s="638">
        <f t="shared" si="1"/>
        <v>33464</v>
      </c>
      <c r="I44" s="229"/>
      <c r="J44" s="94"/>
      <c r="K44" s="512"/>
      <c r="L44" s="508"/>
      <c r="O44" s="513"/>
    </row>
    <row r="45" spans="1:15">
      <c r="A45" s="171" t="s">
        <v>479</v>
      </c>
      <c r="B45" s="638">
        <v>11355</v>
      </c>
      <c r="C45" s="549">
        <v>445000</v>
      </c>
      <c r="D45" s="71"/>
      <c r="E45" s="373">
        <f t="shared" si="0"/>
        <v>39.189784236019378</v>
      </c>
      <c r="F45" s="638">
        <v>39612</v>
      </c>
      <c r="G45" s="638">
        <v>7974</v>
      </c>
      <c r="H45" s="638">
        <f t="shared" si="1"/>
        <v>47586</v>
      </c>
      <c r="I45" s="229"/>
      <c r="J45" s="94"/>
      <c r="K45" s="512"/>
      <c r="L45" s="508"/>
      <c r="O45" s="513"/>
    </row>
    <row r="46" spans="1:15">
      <c r="A46" s="4" t="s">
        <v>480</v>
      </c>
      <c r="B46" s="638">
        <v>12619</v>
      </c>
      <c r="C46" s="396">
        <v>362741</v>
      </c>
      <c r="D46" s="71"/>
      <c r="E46" s="373">
        <f t="shared" si="0"/>
        <v>28.745621681591253</v>
      </c>
      <c r="F46" s="638">
        <v>38408</v>
      </c>
      <c r="G46" s="638">
        <v>6456</v>
      </c>
      <c r="H46" s="638">
        <f t="shared" si="1"/>
        <v>44864</v>
      </c>
      <c r="I46" s="229"/>
      <c r="J46" s="94"/>
      <c r="K46" s="512"/>
      <c r="L46" s="508"/>
      <c r="O46" s="513"/>
    </row>
    <row r="47" spans="1:15">
      <c r="A47" s="4" t="s">
        <v>481</v>
      </c>
      <c r="B47" s="638">
        <v>7338</v>
      </c>
      <c r="C47" s="396">
        <v>487350</v>
      </c>
      <c r="D47" s="71"/>
      <c r="E47" s="373">
        <f t="shared" si="0"/>
        <v>66.414554374488958</v>
      </c>
      <c r="F47" s="638">
        <v>27209</v>
      </c>
      <c r="G47" s="638">
        <v>6000</v>
      </c>
      <c r="H47" s="638">
        <f t="shared" si="1"/>
        <v>33209</v>
      </c>
      <c r="I47" s="229"/>
      <c r="J47" s="94"/>
      <c r="K47" s="512"/>
      <c r="L47" s="508"/>
      <c r="O47" s="513"/>
    </row>
    <row r="48" spans="1:15">
      <c r="A48" s="4" t="s">
        <v>482</v>
      </c>
      <c r="B48" s="638">
        <v>40822</v>
      </c>
      <c r="C48" s="396">
        <v>1549692</v>
      </c>
      <c r="D48" s="71"/>
      <c r="E48" s="373">
        <f t="shared" ref="E48:E58" si="2">SUM(C48/B48)</f>
        <v>37.962177257361226</v>
      </c>
      <c r="F48" s="638">
        <v>88018</v>
      </c>
      <c r="G48" s="638">
        <v>22277</v>
      </c>
      <c r="H48" s="638">
        <f t="shared" si="1"/>
        <v>110295</v>
      </c>
      <c r="I48" s="26"/>
      <c r="J48" s="94"/>
      <c r="K48" s="512"/>
      <c r="L48" s="508"/>
      <c r="O48" s="513"/>
    </row>
    <row r="49" spans="1:15">
      <c r="A49" s="4" t="s">
        <v>483</v>
      </c>
      <c r="B49" s="638">
        <v>8683</v>
      </c>
      <c r="C49" s="396">
        <v>191032</v>
      </c>
      <c r="D49" s="71"/>
      <c r="E49" s="373">
        <f t="shared" si="2"/>
        <v>22.000691005412875</v>
      </c>
      <c r="F49" s="638">
        <v>29388</v>
      </c>
      <c r="G49" s="638">
        <v>6000</v>
      </c>
      <c r="H49" s="638">
        <f t="shared" si="1"/>
        <v>35388</v>
      </c>
      <c r="I49" s="19"/>
      <c r="J49" s="94"/>
      <c r="K49" s="512"/>
      <c r="L49" s="508"/>
      <c r="O49" s="513"/>
    </row>
    <row r="50" spans="1:15">
      <c r="A50" s="4" t="s">
        <v>484</v>
      </c>
      <c r="B50" s="638">
        <v>36940</v>
      </c>
      <c r="C50" s="396">
        <v>1826993</v>
      </c>
      <c r="D50" s="71"/>
      <c r="E50" s="373">
        <f t="shared" si="2"/>
        <v>49.458391987005953</v>
      </c>
      <c r="F50" s="638">
        <v>97627</v>
      </c>
      <c r="G50" s="638">
        <v>13000</v>
      </c>
      <c r="H50" s="638">
        <f t="shared" si="1"/>
        <v>110627</v>
      </c>
      <c r="I50" s="229"/>
      <c r="J50" s="94"/>
      <c r="K50" s="512"/>
      <c r="L50" s="508"/>
      <c r="O50" s="513"/>
    </row>
    <row r="51" spans="1:15">
      <c r="A51" s="8" t="s">
        <v>406</v>
      </c>
      <c r="B51" s="638">
        <v>198381</v>
      </c>
      <c r="C51" s="396">
        <v>5558109</v>
      </c>
      <c r="D51" s="71"/>
      <c r="E51" s="373">
        <f t="shared" si="2"/>
        <v>28.017345411102877</v>
      </c>
      <c r="F51" s="638">
        <v>455499</v>
      </c>
      <c r="G51" s="638">
        <v>37926</v>
      </c>
      <c r="H51" s="638">
        <f t="shared" si="1"/>
        <v>493425</v>
      </c>
      <c r="I51" s="229"/>
      <c r="J51" s="94"/>
      <c r="K51" s="512"/>
      <c r="L51" s="508"/>
      <c r="O51" s="513"/>
    </row>
    <row r="52" spans="1:15">
      <c r="A52" s="4" t="s">
        <v>485</v>
      </c>
      <c r="B52" s="638">
        <v>9523</v>
      </c>
      <c r="C52" s="396">
        <v>318000</v>
      </c>
      <c r="D52" s="71"/>
      <c r="E52" s="373">
        <f t="shared" si="2"/>
        <v>33.392838391263254</v>
      </c>
      <c r="F52" s="638">
        <v>31668</v>
      </c>
      <c r="G52" s="638">
        <v>6023</v>
      </c>
      <c r="H52" s="638">
        <f t="shared" si="1"/>
        <v>37691</v>
      </c>
      <c r="I52" s="4"/>
      <c r="J52" s="94"/>
      <c r="K52" s="512"/>
      <c r="L52" s="508"/>
      <c r="O52" s="513"/>
    </row>
    <row r="53" spans="1:15">
      <c r="A53" s="4" t="s">
        <v>486</v>
      </c>
      <c r="B53" s="638">
        <v>4494</v>
      </c>
      <c r="C53" s="396">
        <v>303844</v>
      </c>
      <c r="D53" s="71"/>
      <c r="E53" s="373">
        <f t="shared" si="2"/>
        <v>67.611036938139748</v>
      </c>
      <c r="F53" s="638">
        <v>17599</v>
      </c>
      <c r="G53" s="638">
        <v>6702</v>
      </c>
      <c r="H53" s="638">
        <f t="shared" si="1"/>
        <v>24301</v>
      </c>
      <c r="I53" s="229"/>
      <c r="J53" s="94"/>
      <c r="K53" s="512"/>
      <c r="L53" s="508"/>
      <c r="O53" s="513"/>
    </row>
    <row r="54" spans="1:15">
      <c r="A54" s="4" t="s">
        <v>152</v>
      </c>
      <c r="B54" s="638">
        <v>8931</v>
      </c>
      <c r="C54" s="396">
        <v>730928</v>
      </c>
      <c r="D54" s="71"/>
      <c r="E54" s="373">
        <f t="shared" si="2"/>
        <v>81.841675064382486</v>
      </c>
      <c r="F54" s="638">
        <v>28646</v>
      </c>
      <c r="G54" s="638">
        <v>23000</v>
      </c>
      <c r="H54" s="638">
        <f t="shared" si="1"/>
        <v>51646</v>
      </c>
      <c r="I54" s="229"/>
      <c r="J54" s="94"/>
      <c r="K54" s="512"/>
      <c r="L54" s="508"/>
      <c r="O54" s="513"/>
    </row>
    <row r="55" spans="1:15">
      <c r="A55" s="4" t="s">
        <v>487</v>
      </c>
      <c r="B55" s="638">
        <v>4996</v>
      </c>
      <c r="C55" s="396">
        <v>180033</v>
      </c>
      <c r="D55" s="71"/>
      <c r="E55" s="373">
        <f t="shared" si="2"/>
        <v>36.035428342674138</v>
      </c>
      <c r="F55" s="638">
        <v>21653</v>
      </c>
      <c r="G55" s="638">
        <v>5500</v>
      </c>
      <c r="H55" s="638">
        <f t="shared" si="1"/>
        <v>27153</v>
      </c>
      <c r="I55" s="229"/>
      <c r="J55" s="94"/>
      <c r="K55" s="512"/>
      <c r="L55" s="508"/>
      <c r="O55" s="513"/>
    </row>
    <row r="56" spans="1:15">
      <c r="A56" s="8" t="s">
        <v>407</v>
      </c>
      <c r="B56" s="638">
        <v>168807</v>
      </c>
      <c r="C56" s="396">
        <v>6096315</v>
      </c>
      <c r="D56" s="71"/>
      <c r="E56" s="373">
        <f t="shared" si="2"/>
        <v>36.114112566422008</v>
      </c>
      <c r="F56" s="638">
        <v>379104</v>
      </c>
      <c r="G56" s="638">
        <v>40000</v>
      </c>
      <c r="H56" s="638">
        <f t="shared" si="1"/>
        <v>419104</v>
      </c>
      <c r="I56" s="4"/>
      <c r="J56" s="94"/>
      <c r="K56" s="514"/>
      <c r="L56" s="508"/>
      <c r="O56" s="513"/>
    </row>
    <row r="57" spans="1:15">
      <c r="A57" s="4" t="s">
        <v>157</v>
      </c>
      <c r="B57" s="638">
        <v>28628</v>
      </c>
      <c r="C57" s="396">
        <v>1679385</v>
      </c>
      <c r="D57" s="71"/>
      <c r="E57" s="373">
        <f t="shared" si="2"/>
        <v>58.662323599273435</v>
      </c>
      <c r="F57" s="638">
        <v>79465</v>
      </c>
      <c r="G57" s="638">
        <v>11358</v>
      </c>
      <c r="H57" s="638">
        <f t="shared" si="1"/>
        <v>90823</v>
      </c>
      <c r="I57" s="4"/>
      <c r="J57" s="94"/>
      <c r="K57" s="512"/>
      <c r="L57" s="508"/>
      <c r="O57" s="513"/>
    </row>
    <row r="58" spans="1:15">
      <c r="A58" s="4" t="s">
        <v>488</v>
      </c>
      <c r="B58" s="638">
        <v>35777</v>
      </c>
      <c r="C58" s="396">
        <v>1092869</v>
      </c>
      <c r="D58" s="71"/>
      <c r="E58" s="373">
        <f t="shared" si="2"/>
        <v>30.54669200883249</v>
      </c>
      <c r="F58" s="638">
        <v>77967</v>
      </c>
      <c r="G58" s="638">
        <v>30000</v>
      </c>
      <c r="H58" s="638">
        <f t="shared" si="1"/>
        <v>107967</v>
      </c>
      <c r="I58" s="229"/>
      <c r="J58" s="94"/>
      <c r="K58" s="512"/>
      <c r="L58" s="508"/>
      <c r="O58" s="513"/>
    </row>
    <row r="59" spans="1:15">
      <c r="A59" s="4"/>
      <c r="B59" s="16"/>
      <c r="C59" s="387"/>
      <c r="D59" s="475"/>
      <c r="E59" s="373"/>
      <c r="F59" s="258"/>
      <c r="G59" s="258"/>
      <c r="H59" s="392"/>
      <c r="I59" s="229"/>
      <c r="K59" s="512"/>
      <c r="L59" s="508"/>
      <c r="O59" s="513"/>
    </row>
    <row r="60" spans="1:15">
      <c r="B60" s="94"/>
      <c r="C60" s="387"/>
      <c r="D60" s="475"/>
      <c r="E60" s="270"/>
      <c r="I60" s="229"/>
      <c r="K60" s="512"/>
      <c r="L60" s="508"/>
      <c r="O60" s="513"/>
    </row>
    <row r="61" spans="1:15">
      <c r="B61" s="94"/>
      <c r="C61" s="387"/>
      <c r="D61" s="475"/>
      <c r="E61" s="270"/>
      <c r="I61" s="229"/>
      <c r="K61" s="512"/>
      <c r="L61" s="508"/>
      <c r="O61" s="513"/>
    </row>
    <row r="62" spans="1:15">
      <c r="B62" s="94"/>
      <c r="C62" s="387"/>
      <c r="D62" s="475"/>
      <c r="E62" s="270"/>
      <c r="I62" s="229"/>
      <c r="K62" s="512"/>
      <c r="L62" s="508"/>
      <c r="O62" s="513"/>
    </row>
    <row r="63" spans="1:15">
      <c r="A63" s="4"/>
      <c r="B63" s="94"/>
      <c r="C63" s="387"/>
      <c r="D63" s="475"/>
      <c r="E63" s="270"/>
      <c r="I63" s="229"/>
      <c r="K63" s="512"/>
      <c r="L63" s="508"/>
      <c r="O63" s="513"/>
    </row>
    <row r="64" spans="1:15">
      <c r="A64" s="4"/>
      <c r="B64" s="94"/>
      <c r="C64" s="387"/>
      <c r="D64" s="475"/>
      <c r="E64" s="270"/>
      <c r="I64" s="229"/>
      <c r="K64" s="512"/>
      <c r="L64" s="508"/>
      <c r="O64" s="513"/>
    </row>
    <row r="65" spans="1:15">
      <c r="A65" s="4"/>
      <c r="B65" s="94"/>
      <c r="C65" s="387"/>
      <c r="D65" s="475"/>
      <c r="E65" s="270"/>
      <c r="I65" s="229"/>
      <c r="K65" s="512"/>
      <c r="L65" s="508"/>
      <c r="O65" s="513"/>
    </row>
    <row r="66" spans="1:15">
      <c r="A66" s="4"/>
      <c r="B66" s="94"/>
      <c r="C66" s="387"/>
      <c r="D66" s="475"/>
      <c r="E66" s="270"/>
      <c r="I66" s="4"/>
      <c r="K66" s="512"/>
      <c r="L66" s="508"/>
      <c r="O66" s="513"/>
    </row>
    <row r="67" spans="1:15">
      <c r="A67" s="4"/>
      <c r="B67" s="94"/>
      <c r="C67" s="387"/>
      <c r="D67" s="475"/>
      <c r="E67" s="270"/>
      <c r="I67" s="4"/>
      <c r="K67" s="512"/>
      <c r="L67" s="508"/>
      <c r="O67" s="513"/>
    </row>
    <row r="68" spans="1:15">
      <c r="A68" s="4"/>
      <c r="B68" s="94"/>
      <c r="C68" s="475"/>
      <c r="D68" s="475"/>
      <c r="E68" s="270"/>
      <c r="I68" s="4"/>
      <c r="K68" s="512"/>
      <c r="L68" s="508"/>
      <c r="O68" s="513"/>
    </row>
    <row r="69" spans="1:15">
      <c r="A69" s="8"/>
      <c r="B69" s="94"/>
      <c r="C69" s="475"/>
      <c r="D69" s="475"/>
      <c r="E69" s="270"/>
      <c r="I69" s="229"/>
      <c r="K69" s="512"/>
      <c r="L69" s="508"/>
      <c r="O69" s="513"/>
    </row>
    <row r="70" spans="1:15">
      <c r="A70" s="4"/>
      <c r="B70" s="94"/>
      <c r="C70" s="475"/>
      <c r="D70" s="475"/>
      <c r="E70" s="270"/>
      <c r="I70" s="229"/>
      <c r="K70" s="512"/>
      <c r="L70" s="508"/>
      <c r="O70" s="513"/>
    </row>
    <row r="71" spans="1:15">
      <c r="A71" s="4"/>
      <c r="B71" s="94"/>
      <c r="C71" s="475"/>
      <c r="D71" s="475"/>
      <c r="E71" s="270"/>
      <c r="I71" s="229"/>
      <c r="K71" s="512"/>
      <c r="L71" s="508"/>
      <c r="O71" s="513"/>
    </row>
    <row r="72" spans="1:15">
      <c r="A72" s="8"/>
      <c r="B72" s="94"/>
      <c r="C72" s="475"/>
      <c r="D72" s="475"/>
      <c r="E72" s="270"/>
      <c r="I72" s="229"/>
      <c r="K72" s="512"/>
      <c r="L72" s="508"/>
      <c r="O72" s="513"/>
    </row>
    <row r="73" spans="1:15">
      <c r="A73" s="8"/>
      <c r="B73" s="94"/>
      <c r="C73" s="475"/>
      <c r="D73" s="475"/>
      <c r="E73" s="270"/>
      <c r="I73" s="229"/>
      <c r="K73" s="512"/>
      <c r="L73" s="508"/>
      <c r="O73" s="513"/>
    </row>
    <row r="74" spans="1:15">
      <c r="A74" s="4"/>
      <c r="B74" s="94"/>
      <c r="C74" s="475"/>
      <c r="D74" s="475"/>
      <c r="E74" s="270"/>
      <c r="I74" s="229"/>
      <c r="K74" s="512"/>
      <c r="L74" s="508"/>
      <c r="O74" s="513"/>
    </row>
    <row r="75" spans="1:15">
      <c r="A75" s="8"/>
      <c r="B75" s="94"/>
      <c r="C75" s="475"/>
      <c r="D75" s="475"/>
      <c r="E75" s="270"/>
      <c r="I75" s="4"/>
      <c r="K75" s="512"/>
      <c r="L75" s="508"/>
      <c r="O75" s="513"/>
    </row>
    <row r="76" spans="1:15">
      <c r="A76" s="8"/>
      <c r="B76" s="94"/>
      <c r="C76" s="475"/>
      <c r="D76" s="475"/>
      <c r="E76" s="270"/>
      <c r="I76" s="4"/>
      <c r="K76" s="512"/>
      <c r="L76" s="508"/>
      <c r="O76" s="513"/>
    </row>
    <row r="77" spans="1:15">
      <c r="A77" s="4"/>
      <c r="B77" s="94"/>
      <c r="C77" s="475"/>
      <c r="D77" s="475"/>
      <c r="E77" s="270"/>
      <c r="I77" s="229"/>
      <c r="K77" s="512"/>
      <c r="L77" s="508"/>
      <c r="O77" s="513"/>
    </row>
    <row r="78" spans="1:15">
      <c r="A78" s="4"/>
      <c r="B78" s="94"/>
      <c r="C78" s="475"/>
      <c r="D78" s="475"/>
      <c r="E78" s="270"/>
      <c r="I78" s="229"/>
      <c r="K78" s="512"/>
      <c r="L78" s="508"/>
      <c r="O78" s="513"/>
    </row>
    <row r="79" spans="1:15">
      <c r="A79" s="4"/>
      <c r="B79" s="94"/>
      <c r="C79" s="475"/>
      <c r="D79" s="475"/>
      <c r="E79" s="270"/>
      <c r="I79" s="229"/>
      <c r="K79" s="512"/>
      <c r="L79" s="508"/>
      <c r="O79" s="513"/>
    </row>
    <row r="80" spans="1:15">
      <c r="A80" s="4"/>
      <c r="B80" s="94"/>
      <c r="C80" s="475"/>
      <c r="D80" s="475"/>
      <c r="E80" s="270"/>
      <c r="I80" s="229"/>
      <c r="K80" s="512"/>
      <c r="L80" s="508"/>
      <c r="O80" s="513"/>
    </row>
    <row r="81" spans="1:15">
      <c r="A81" s="8"/>
      <c r="B81" s="94"/>
      <c r="C81" s="475"/>
      <c r="D81" s="475"/>
      <c r="E81" s="270"/>
      <c r="I81" s="4"/>
      <c r="K81" s="512"/>
      <c r="L81" s="508"/>
      <c r="O81" s="513"/>
    </row>
    <row r="82" spans="1:15">
      <c r="A82" s="8"/>
      <c r="B82" s="94"/>
      <c r="C82" s="475"/>
      <c r="D82" s="475"/>
      <c r="E82" s="270"/>
      <c r="I82" s="4"/>
      <c r="K82" s="512"/>
      <c r="L82" s="508"/>
      <c r="O82" s="513"/>
    </row>
    <row r="83" spans="1:15">
      <c r="A83" s="8"/>
      <c r="B83" s="94"/>
      <c r="C83" s="475"/>
      <c r="D83" s="475"/>
      <c r="E83" s="270"/>
      <c r="I83" s="229"/>
      <c r="K83" s="512"/>
      <c r="L83" s="508"/>
      <c r="O83" s="513"/>
    </row>
    <row r="84" spans="1:15">
      <c r="A84" s="4"/>
      <c r="B84" s="94"/>
      <c r="C84" s="475"/>
      <c r="D84" s="475"/>
      <c r="E84" s="270"/>
      <c r="I84" s="229"/>
      <c r="K84" s="512"/>
      <c r="L84" s="508"/>
      <c r="O84" s="513"/>
    </row>
    <row r="85" spans="1:15">
      <c r="A85" s="4"/>
      <c r="B85" s="94"/>
      <c r="C85" s="475"/>
      <c r="D85" s="475"/>
      <c r="E85" s="270"/>
      <c r="I85" s="229"/>
      <c r="K85" s="512"/>
      <c r="L85" s="508"/>
      <c r="O85" s="513"/>
    </row>
    <row r="86" spans="1:15">
      <c r="A86" s="8"/>
      <c r="B86" s="94"/>
      <c r="C86" s="475"/>
      <c r="D86" s="475"/>
      <c r="E86" s="270"/>
      <c r="I86" s="229"/>
      <c r="K86" s="512"/>
      <c r="L86" s="508"/>
      <c r="O86" s="513"/>
    </row>
    <row r="87" spans="1:15">
      <c r="A87" s="8"/>
      <c r="B87" s="94"/>
      <c r="C87" s="475"/>
      <c r="D87" s="475"/>
      <c r="E87" s="270"/>
      <c r="I87" s="4"/>
      <c r="K87" s="512"/>
      <c r="L87" s="508"/>
      <c r="O87" s="513"/>
    </row>
    <row r="88" spans="1:15">
      <c r="A88" s="4"/>
      <c r="B88" s="94"/>
      <c r="C88" s="475"/>
      <c r="D88" s="475"/>
      <c r="E88" s="270"/>
      <c r="I88" s="229"/>
      <c r="K88" s="512"/>
      <c r="L88" s="508"/>
      <c r="O88" s="513"/>
    </row>
    <row r="89" spans="1:15">
      <c r="A89" s="8"/>
      <c r="B89" s="94"/>
      <c r="C89" s="475"/>
      <c r="D89" s="475"/>
      <c r="E89" s="270"/>
      <c r="I89" s="229"/>
      <c r="K89" s="512"/>
      <c r="L89" s="508"/>
      <c r="O89" s="513"/>
    </row>
    <row r="90" spans="1:15">
      <c r="A90" s="4"/>
      <c r="B90" s="94"/>
      <c r="C90" s="475"/>
      <c r="D90" s="475"/>
      <c r="E90" s="270"/>
      <c r="I90" s="229"/>
      <c r="K90" s="512"/>
      <c r="L90" s="508"/>
      <c r="O90" s="513"/>
    </row>
    <row r="91" spans="1:15">
      <c r="A91" s="4"/>
      <c r="B91" s="94"/>
      <c r="C91" s="475"/>
      <c r="D91" s="475"/>
      <c r="E91" s="270"/>
      <c r="I91" s="229"/>
      <c r="K91" s="512"/>
      <c r="L91" s="508"/>
      <c r="O91" s="513"/>
    </row>
    <row r="92" spans="1:15">
      <c r="A92" s="8"/>
      <c r="B92" s="94"/>
      <c r="C92" s="475"/>
      <c r="D92" s="475"/>
      <c r="E92" s="270"/>
      <c r="I92" s="229"/>
      <c r="K92" s="512"/>
      <c r="L92" s="508"/>
      <c r="O92" s="513"/>
    </row>
    <row r="93" spans="1:15">
      <c r="A93" s="4"/>
      <c r="B93" s="94"/>
      <c r="C93" s="475"/>
      <c r="D93" s="475"/>
      <c r="E93" s="270"/>
      <c r="I93" s="229"/>
      <c r="K93" s="512"/>
      <c r="L93" s="508"/>
      <c r="O93" s="513"/>
    </row>
    <row r="94" spans="1:15" ht="15">
      <c r="A94" s="4"/>
      <c r="B94" s="94"/>
      <c r="C94" s="475"/>
      <c r="D94" s="475"/>
      <c r="E94" s="270"/>
      <c r="I94" s="40"/>
      <c r="K94" s="512"/>
      <c r="L94" s="508"/>
      <c r="O94" s="513"/>
    </row>
    <row r="95" spans="1:15">
      <c r="A95" s="8"/>
      <c r="B95" s="94"/>
      <c r="C95" s="475"/>
      <c r="D95" s="475"/>
      <c r="E95" s="270"/>
      <c r="I95" s="52"/>
      <c r="K95" s="512"/>
      <c r="L95" s="508"/>
      <c r="O95" s="513"/>
    </row>
    <row r="96" spans="1:15" ht="15">
      <c r="A96" s="4"/>
      <c r="B96" s="94"/>
      <c r="C96" s="475"/>
      <c r="D96" s="475"/>
      <c r="E96" s="215"/>
      <c r="I96" s="40"/>
      <c r="K96" s="512"/>
      <c r="L96" s="508"/>
      <c r="O96" s="513"/>
    </row>
    <row r="97" spans="1:15" ht="15">
      <c r="A97" s="8"/>
      <c r="B97" s="94"/>
      <c r="C97" s="475"/>
      <c r="D97" s="475"/>
      <c r="E97" s="215"/>
      <c r="I97" s="40"/>
      <c r="K97" s="512"/>
      <c r="L97" s="508"/>
      <c r="O97" s="513"/>
    </row>
    <row r="98" spans="1:15">
      <c r="A98" s="8"/>
      <c r="B98" s="94"/>
      <c r="C98" s="475"/>
      <c r="D98" s="475"/>
      <c r="E98" s="215"/>
      <c r="K98" s="512"/>
      <c r="L98" s="508"/>
      <c r="O98" s="513"/>
    </row>
    <row r="99" spans="1:15">
      <c r="A99" s="4"/>
      <c r="B99" s="94"/>
      <c r="C99" s="475"/>
      <c r="D99" s="475"/>
      <c r="E99" s="215"/>
      <c r="K99" s="512"/>
      <c r="L99" s="508"/>
      <c r="O99" s="513"/>
    </row>
    <row r="100" spans="1:15">
      <c r="A100" s="4"/>
      <c r="B100" s="94"/>
      <c r="C100" s="475"/>
      <c r="D100" s="475"/>
      <c r="E100" s="215"/>
      <c r="I100" s="28"/>
      <c r="K100" s="512"/>
      <c r="L100" s="508"/>
      <c r="O100" s="513"/>
    </row>
    <row r="101" spans="1:15">
      <c r="A101" s="8"/>
      <c r="B101" s="94"/>
      <c r="C101" s="475"/>
      <c r="D101" s="475"/>
      <c r="E101" s="215"/>
      <c r="I101" s="28"/>
      <c r="K101" s="512"/>
      <c r="L101" s="508"/>
      <c r="O101" s="513"/>
    </row>
    <row r="102" spans="1:15">
      <c r="A102" s="4"/>
      <c r="B102" s="94"/>
      <c r="C102" s="475"/>
      <c r="D102" s="475"/>
      <c r="E102" s="215"/>
      <c r="I102" s="28"/>
      <c r="K102" s="512"/>
      <c r="L102" s="508"/>
      <c r="O102" s="513"/>
    </row>
    <row r="103" spans="1:15">
      <c r="A103" s="4"/>
      <c r="B103" s="94"/>
      <c r="C103" s="475"/>
      <c r="D103" s="475"/>
      <c r="E103" s="215"/>
      <c r="I103" s="28"/>
      <c r="K103" s="512"/>
      <c r="L103" s="508"/>
      <c r="O103" s="513"/>
    </row>
    <row r="104" spans="1:15">
      <c r="A104" s="4"/>
      <c r="B104" s="94"/>
      <c r="C104" s="475"/>
      <c r="D104" s="475"/>
      <c r="E104" s="215"/>
      <c r="K104" s="512"/>
      <c r="L104" s="508"/>
      <c r="O104" s="513"/>
    </row>
    <row r="105" spans="1:15">
      <c r="A105" s="4"/>
      <c r="B105" s="94"/>
      <c r="C105" s="475"/>
      <c r="D105" s="475"/>
      <c r="E105" s="215"/>
      <c r="K105" s="512"/>
      <c r="L105" s="508"/>
      <c r="O105" s="513"/>
    </row>
    <row r="106" spans="1:15">
      <c r="A106" s="4"/>
      <c r="B106" s="94"/>
      <c r="C106" s="475"/>
      <c r="D106" s="475"/>
      <c r="E106" s="215"/>
      <c r="K106" s="512"/>
      <c r="L106" s="508"/>
      <c r="O106" s="513"/>
    </row>
    <row r="107" spans="1:15">
      <c r="A107" s="4"/>
      <c r="B107" s="94"/>
      <c r="C107" s="475"/>
      <c r="D107" s="475"/>
      <c r="E107" s="215"/>
      <c r="K107" s="514"/>
      <c r="L107" s="508"/>
      <c r="O107" s="513"/>
    </row>
    <row r="108" spans="1:15">
      <c r="A108" s="4"/>
      <c r="B108" s="94"/>
      <c r="C108" s="475"/>
      <c r="D108" s="475"/>
      <c r="E108" s="215"/>
      <c r="K108" s="512"/>
      <c r="L108" s="508"/>
      <c r="O108" s="513"/>
    </row>
    <row r="109" spans="1:15">
      <c r="A109" s="4"/>
      <c r="B109" s="94"/>
      <c r="C109" s="475"/>
      <c r="D109" s="475"/>
      <c r="E109" s="215"/>
      <c r="K109" s="512"/>
      <c r="L109" s="508"/>
      <c r="O109" s="513"/>
    </row>
    <row r="110" spans="1:15">
      <c r="A110" s="4"/>
      <c r="B110" s="94"/>
      <c r="C110" s="475"/>
      <c r="D110" s="475"/>
      <c r="E110" s="215"/>
      <c r="K110" s="512"/>
      <c r="L110" s="508"/>
      <c r="O110" s="513"/>
    </row>
    <row r="111" spans="1:15">
      <c r="A111" s="4"/>
      <c r="B111" s="94"/>
      <c r="C111" s="475"/>
      <c r="D111" s="475"/>
      <c r="E111" s="215"/>
      <c r="K111" s="512"/>
      <c r="L111" s="508"/>
      <c r="O111" s="513"/>
    </row>
    <row r="112" spans="1:15">
      <c r="A112" s="8"/>
      <c r="B112" s="94"/>
      <c r="C112" s="475"/>
      <c r="D112" s="475"/>
      <c r="E112" s="215"/>
      <c r="K112" s="512"/>
      <c r="L112" s="508"/>
      <c r="O112" s="513"/>
    </row>
    <row r="113" spans="1:15">
      <c r="A113" s="8"/>
      <c r="B113" s="94"/>
      <c r="C113" s="475"/>
      <c r="D113" s="475"/>
      <c r="E113" s="215"/>
      <c r="K113" s="512"/>
      <c r="L113" s="508"/>
      <c r="O113" s="513"/>
    </row>
    <row r="114" spans="1:15">
      <c r="A114" s="4"/>
      <c r="B114" s="94"/>
      <c r="C114" s="475"/>
      <c r="D114" s="475"/>
      <c r="E114" s="215"/>
      <c r="K114" s="512"/>
      <c r="L114" s="508"/>
      <c r="O114" s="513"/>
    </row>
    <row r="115" spans="1:15">
      <c r="A115" s="4"/>
      <c r="B115" s="94"/>
      <c r="C115" s="475"/>
      <c r="D115" s="475"/>
      <c r="E115" s="215"/>
      <c r="K115" s="512"/>
      <c r="L115" s="508"/>
      <c r="O115" s="513"/>
    </row>
    <row r="116" spans="1:15">
      <c r="A116" s="4"/>
      <c r="B116" s="94"/>
      <c r="C116" s="475"/>
      <c r="D116" s="475"/>
      <c r="E116" s="215"/>
      <c r="K116" s="512"/>
      <c r="L116" s="508"/>
      <c r="O116" s="513"/>
    </row>
    <row r="117" spans="1:15">
      <c r="A117" s="4"/>
      <c r="B117" s="94"/>
      <c r="C117" s="475"/>
      <c r="D117" s="475"/>
      <c r="E117" s="215"/>
      <c r="K117" s="512"/>
      <c r="L117" s="508"/>
      <c r="O117" s="513"/>
    </row>
    <row r="118" spans="1:15">
      <c r="A118" s="8"/>
      <c r="B118" s="94"/>
      <c r="C118" s="475"/>
      <c r="D118" s="475"/>
      <c r="E118" s="215"/>
      <c r="K118" s="512"/>
      <c r="L118" s="508"/>
      <c r="O118" s="513"/>
    </row>
    <row r="119" spans="1:15">
      <c r="A119" s="4"/>
      <c r="B119" s="94"/>
      <c r="C119" s="475"/>
      <c r="D119" s="475"/>
      <c r="E119" s="215"/>
      <c r="K119" s="512"/>
      <c r="L119" s="508"/>
      <c r="O119" s="513"/>
    </row>
    <row r="120" spans="1:15">
      <c r="A120" s="8"/>
      <c r="B120" s="94"/>
      <c r="C120" s="475"/>
      <c r="D120" s="475"/>
      <c r="E120" s="215"/>
      <c r="K120" s="512"/>
      <c r="L120" s="508"/>
      <c r="O120" s="513"/>
    </row>
    <row r="121" spans="1:15">
      <c r="A121" s="8"/>
      <c r="B121" s="94"/>
      <c r="C121" s="475"/>
      <c r="D121" s="475"/>
      <c r="E121" s="215"/>
      <c r="K121" s="512"/>
      <c r="L121" s="508"/>
      <c r="O121" s="513"/>
    </row>
    <row r="122" spans="1:15">
      <c r="A122" s="4"/>
      <c r="B122" s="94"/>
      <c r="C122" s="475"/>
      <c r="D122" s="475"/>
      <c r="E122" s="215"/>
      <c r="K122" s="512"/>
      <c r="L122" s="508"/>
      <c r="O122" s="513"/>
    </row>
    <row r="123" spans="1:15">
      <c r="A123" s="4"/>
      <c r="B123" s="94"/>
      <c r="C123" s="475"/>
      <c r="D123" s="475"/>
      <c r="E123" s="215"/>
      <c r="K123" s="512"/>
      <c r="L123" s="508"/>
      <c r="O123" s="513"/>
    </row>
    <row r="124" spans="1:15">
      <c r="A124" s="8"/>
      <c r="B124" s="94"/>
      <c r="C124" s="475"/>
      <c r="D124" s="475"/>
      <c r="E124" s="215"/>
      <c r="K124" s="512"/>
      <c r="L124" s="508"/>
      <c r="O124" s="513"/>
    </row>
    <row r="125" spans="1:15">
      <c r="A125" s="4"/>
      <c r="B125" s="94"/>
      <c r="C125" s="475"/>
      <c r="D125" s="475"/>
      <c r="E125" s="215"/>
      <c r="K125" s="512"/>
      <c r="L125" s="508"/>
      <c r="O125" s="513"/>
    </row>
    <row r="126" spans="1:15">
      <c r="A126" s="8"/>
      <c r="B126" s="94"/>
      <c r="C126" s="475"/>
      <c r="D126" s="475"/>
      <c r="E126" s="215"/>
      <c r="K126" s="512"/>
      <c r="L126" s="508"/>
      <c r="O126" s="513"/>
    </row>
    <row r="127" spans="1:15">
      <c r="A127" s="4"/>
      <c r="B127" s="94"/>
      <c r="C127" s="475"/>
      <c r="D127" s="475"/>
      <c r="E127" s="215"/>
      <c r="K127" s="512"/>
      <c r="L127" s="508"/>
      <c r="O127" s="513"/>
    </row>
    <row r="128" spans="1:15">
      <c r="A128" s="8"/>
      <c r="B128" s="94"/>
      <c r="C128" s="475"/>
      <c r="D128" s="475"/>
      <c r="E128" s="215"/>
      <c r="K128" s="512"/>
      <c r="L128" s="508"/>
      <c r="O128" s="513"/>
    </row>
    <row r="129" spans="1:15">
      <c r="A129" s="8"/>
      <c r="B129" s="94"/>
      <c r="C129" s="475"/>
      <c r="D129" s="475"/>
      <c r="E129" s="215"/>
      <c r="K129" s="512"/>
      <c r="L129" s="508"/>
      <c r="O129" s="513"/>
    </row>
    <row r="130" spans="1:15">
      <c r="A130" s="4"/>
      <c r="B130" s="94"/>
      <c r="C130" s="475"/>
      <c r="D130" s="475"/>
      <c r="E130" s="215"/>
      <c r="K130" s="512"/>
      <c r="L130" s="508"/>
      <c r="O130" s="513"/>
    </row>
    <row r="131" spans="1:15">
      <c r="A131" s="4"/>
      <c r="B131" s="94"/>
      <c r="C131" s="475"/>
      <c r="D131" s="475"/>
      <c r="E131" s="215"/>
      <c r="K131" s="512"/>
      <c r="L131" s="508"/>
      <c r="O131" s="513"/>
    </row>
    <row r="132" spans="1:15">
      <c r="A132" s="4"/>
      <c r="B132" s="94"/>
      <c r="C132" s="475"/>
      <c r="D132" s="475"/>
      <c r="E132" s="215"/>
      <c r="K132" s="512"/>
      <c r="L132" s="508"/>
      <c r="O132" s="513"/>
    </row>
    <row r="133" spans="1:15">
      <c r="A133" s="8"/>
      <c r="B133" s="94"/>
      <c r="C133" s="475"/>
      <c r="D133" s="475"/>
      <c r="E133" s="215"/>
      <c r="K133" s="512"/>
      <c r="L133" s="508"/>
      <c r="O133" s="513"/>
    </row>
    <row r="134" spans="1:15">
      <c r="A134" s="4"/>
      <c r="B134" s="94"/>
      <c r="C134" s="475"/>
      <c r="D134" s="475"/>
      <c r="E134" s="215"/>
      <c r="K134" s="512"/>
      <c r="L134" s="508"/>
      <c r="O134" s="513"/>
    </row>
    <row r="135" spans="1:15">
      <c r="A135" s="4"/>
      <c r="B135" s="94"/>
      <c r="C135" s="475"/>
      <c r="D135" s="475"/>
      <c r="E135" s="215"/>
      <c r="K135" s="512"/>
      <c r="L135" s="508"/>
      <c r="O135" s="513"/>
    </row>
    <row r="136" spans="1:15">
      <c r="A136" s="4"/>
      <c r="B136" s="94"/>
      <c r="C136" s="475"/>
      <c r="D136" s="475"/>
      <c r="E136" s="215"/>
      <c r="K136" s="512"/>
      <c r="L136" s="508"/>
      <c r="O136" s="513"/>
    </row>
    <row r="137" spans="1:15">
      <c r="A137" s="8"/>
      <c r="B137" s="94"/>
      <c r="C137" s="475"/>
      <c r="D137" s="475"/>
      <c r="E137" s="215"/>
      <c r="K137" s="512"/>
      <c r="L137" s="508"/>
      <c r="O137" s="513"/>
    </row>
    <row r="138" spans="1:15">
      <c r="A138" s="8"/>
      <c r="B138" s="94"/>
      <c r="C138" s="475"/>
      <c r="D138" s="475"/>
      <c r="E138" s="215"/>
      <c r="K138" s="512"/>
      <c r="L138" s="508"/>
      <c r="O138" s="513"/>
    </row>
    <row r="139" spans="1:15">
      <c r="A139" s="8"/>
      <c r="B139" s="94"/>
      <c r="C139" s="475"/>
      <c r="D139" s="475"/>
      <c r="E139" s="215"/>
      <c r="K139" s="512"/>
      <c r="L139" s="508"/>
      <c r="O139" s="513"/>
    </row>
    <row r="140" spans="1:15">
      <c r="A140" s="8"/>
      <c r="B140" s="94"/>
      <c r="C140" s="475"/>
      <c r="D140" s="475"/>
      <c r="E140" s="215"/>
      <c r="K140" s="512"/>
      <c r="L140" s="508"/>
      <c r="O140" s="513"/>
    </row>
    <row r="141" spans="1:15">
      <c r="A141" s="4"/>
      <c r="B141" s="94"/>
      <c r="C141" s="475"/>
      <c r="D141" s="475"/>
      <c r="E141" s="215"/>
      <c r="K141" s="512"/>
      <c r="L141" s="508"/>
      <c r="O141" s="513"/>
    </row>
    <row r="142" spans="1:15">
      <c r="A142" s="4"/>
      <c r="B142" s="94"/>
      <c r="C142" s="475"/>
      <c r="D142" s="475"/>
      <c r="E142" s="215"/>
      <c r="K142" s="512"/>
      <c r="L142" s="508"/>
      <c r="O142" s="513"/>
    </row>
    <row r="143" spans="1:15">
      <c r="A143" s="4"/>
      <c r="B143" s="94"/>
      <c r="C143" s="475"/>
      <c r="D143" s="475"/>
      <c r="E143" s="215"/>
      <c r="K143" s="512"/>
      <c r="L143" s="508"/>
      <c r="O143" s="513"/>
    </row>
    <row r="144" spans="1:15">
      <c r="A144" s="4"/>
      <c r="B144" s="94"/>
      <c r="C144" s="475"/>
      <c r="D144" s="475"/>
      <c r="E144" s="215"/>
      <c r="K144" s="512"/>
      <c r="L144" s="508"/>
      <c r="O144" s="513"/>
    </row>
    <row r="145" spans="1:15">
      <c r="A145" s="4"/>
      <c r="B145" s="94"/>
      <c r="C145" s="475"/>
      <c r="D145" s="475"/>
      <c r="E145" s="215"/>
      <c r="K145" s="512"/>
      <c r="L145" s="508"/>
      <c r="O145" s="513"/>
    </row>
    <row r="146" spans="1:15">
      <c r="A146" s="4"/>
      <c r="B146" s="94"/>
      <c r="C146" s="475"/>
      <c r="D146" s="475"/>
      <c r="E146" s="215"/>
      <c r="K146" s="512"/>
      <c r="L146" s="508"/>
      <c r="O146" s="513"/>
    </row>
    <row r="147" spans="1:15">
      <c r="A147" s="4"/>
      <c r="B147" s="94"/>
      <c r="C147" s="475"/>
      <c r="D147" s="475"/>
      <c r="E147" s="215"/>
      <c r="K147" s="512"/>
      <c r="L147" s="508"/>
      <c r="O147" s="513"/>
    </row>
    <row r="148" spans="1:15">
      <c r="A148" s="4"/>
      <c r="B148" s="94"/>
      <c r="C148" s="475"/>
      <c r="D148" s="475"/>
      <c r="E148" s="215"/>
      <c r="K148" s="512"/>
      <c r="L148" s="508"/>
      <c r="O148" s="513"/>
    </row>
    <row r="149" spans="1:15">
      <c r="A149" s="4"/>
      <c r="B149" s="94"/>
      <c r="C149" s="475"/>
      <c r="D149" s="475"/>
      <c r="E149" s="215"/>
      <c r="K149" s="512"/>
      <c r="L149" s="508"/>
      <c r="O149" s="513"/>
    </row>
    <row r="150" spans="1:15">
      <c r="A150" s="4"/>
      <c r="B150" s="94"/>
      <c r="C150" s="475"/>
      <c r="D150" s="475"/>
      <c r="E150" s="215"/>
      <c r="K150" s="512"/>
      <c r="L150" s="508"/>
      <c r="O150" s="513"/>
    </row>
    <row r="151" spans="1:15">
      <c r="A151" s="4"/>
      <c r="B151" s="94"/>
      <c r="C151" s="475"/>
      <c r="D151" s="475"/>
      <c r="E151" s="215"/>
      <c r="K151" s="512"/>
      <c r="L151" s="508"/>
      <c r="O151" s="513"/>
    </row>
    <row r="152" spans="1:15">
      <c r="A152" s="4"/>
      <c r="B152" s="94"/>
      <c r="C152" s="475"/>
      <c r="D152" s="475"/>
      <c r="E152" s="215"/>
      <c r="K152" s="512"/>
      <c r="L152" s="508"/>
      <c r="O152" s="513"/>
    </row>
    <row r="153" spans="1:15">
      <c r="A153" s="4"/>
      <c r="B153" s="94"/>
      <c r="C153" s="475"/>
      <c r="D153" s="475"/>
      <c r="E153" s="215"/>
      <c r="K153" s="512"/>
      <c r="L153" s="508"/>
      <c r="O153" s="513"/>
    </row>
    <row r="154" spans="1:15">
      <c r="A154" s="4"/>
      <c r="B154" s="94"/>
      <c r="C154" s="475"/>
      <c r="D154" s="475"/>
      <c r="E154" s="215"/>
      <c r="K154" s="512"/>
      <c r="L154" s="509"/>
      <c r="O154" s="513"/>
    </row>
    <row r="155" spans="1:15">
      <c r="A155" s="8"/>
      <c r="B155" s="94"/>
      <c r="C155" s="475"/>
      <c r="D155" s="475"/>
      <c r="E155" s="215"/>
      <c r="L155" s="335"/>
    </row>
    <row r="156" spans="1:15">
      <c r="A156" s="8"/>
      <c r="B156" s="94"/>
      <c r="C156" s="475"/>
      <c r="D156" s="475"/>
      <c r="E156" s="215"/>
      <c r="L156" s="335"/>
    </row>
    <row r="157" spans="1:15">
      <c r="A157" s="4"/>
      <c r="B157" s="94"/>
      <c r="C157" s="475"/>
      <c r="D157" s="475"/>
      <c r="E157" s="215"/>
      <c r="L157" s="335"/>
    </row>
    <row r="158" spans="1:15">
      <c r="A158" s="4"/>
      <c r="B158" s="94"/>
      <c r="C158" s="475"/>
      <c r="D158" s="475"/>
      <c r="E158" s="215"/>
      <c r="L158" s="335"/>
    </row>
    <row r="159" spans="1:15">
      <c r="A159" s="4"/>
      <c r="B159" s="94"/>
      <c r="C159" s="475"/>
      <c r="D159" s="475"/>
      <c r="E159" s="215"/>
      <c r="L159" s="335"/>
    </row>
    <row r="160" spans="1:15">
      <c r="A160" s="8"/>
      <c r="B160" s="94"/>
      <c r="C160" s="475"/>
      <c r="D160" s="475"/>
      <c r="E160" s="215"/>
      <c r="L160" s="335"/>
    </row>
    <row r="161" spans="1:12">
      <c r="A161" s="4"/>
      <c r="B161" s="94"/>
      <c r="C161" s="475"/>
      <c r="D161" s="475"/>
      <c r="E161" s="215"/>
      <c r="L161" s="335"/>
    </row>
    <row r="162" spans="1:12">
      <c r="A162" s="8"/>
      <c r="B162" s="94"/>
      <c r="C162" s="475"/>
      <c r="D162" s="475"/>
      <c r="E162" s="215"/>
      <c r="L162" s="335"/>
    </row>
    <row r="163" spans="1:12">
      <c r="A163" s="8"/>
      <c r="B163" s="94"/>
      <c r="C163" s="475"/>
      <c r="D163" s="475"/>
      <c r="E163" s="215"/>
      <c r="L163" s="335"/>
    </row>
    <row r="164" spans="1:12">
      <c r="A164" s="8"/>
      <c r="B164" s="94"/>
      <c r="C164" s="475"/>
      <c r="D164" s="475"/>
      <c r="E164" s="215"/>
      <c r="L164" s="335"/>
    </row>
    <row r="165" spans="1:12">
      <c r="A165" s="8"/>
      <c r="B165" s="94"/>
      <c r="C165" s="475"/>
      <c r="D165" s="475"/>
      <c r="E165" s="215"/>
      <c r="L165" s="335"/>
    </row>
    <row r="166" spans="1:12">
      <c r="A166" s="4"/>
      <c r="B166" s="94"/>
      <c r="C166" s="475"/>
      <c r="D166" s="475"/>
      <c r="E166" s="215"/>
      <c r="L166" s="335"/>
    </row>
    <row r="167" spans="1:12">
      <c r="A167" s="4"/>
      <c r="B167" s="94"/>
      <c r="C167" s="475"/>
      <c r="D167" s="475"/>
      <c r="E167" s="215"/>
      <c r="L167" s="335"/>
    </row>
    <row r="168" spans="1:12">
      <c r="A168" s="4"/>
      <c r="B168" s="94"/>
      <c r="C168" s="475"/>
      <c r="D168" s="475"/>
      <c r="E168" s="215"/>
      <c r="L168" s="335"/>
    </row>
    <row r="169" spans="1:12">
      <c r="A169" s="4"/>
      <c r="B169" s="94"/>
      <c r="C169" s="475"/>
      <c r="D169" s="475"/>
      <c r="E169" s="215"/>
      <c r="L169" s="335"/>
    </row>
    <row r="170" spans="1:12">
      <c r="A170" s="10"/>
      <c r="B170" s="92"/>
      <c r="C170" s="478"/>
      <c r="D170" s="478"/>
      <c r="E170" s="286"/>
      <c r="F170" s="285"/>
      <c r="G170" s="285"/>
      <c r="K170" s="336"/>
      <c r="L170" s="335"/>
    </row>
    <row r="171" spans="1:12">
      <c r="A171" s="10"/>
      <c r="B171" s="92"/>
      <c r="C171" s="478"/>
      <c r="D171" s="478"/>
      <c r="E171" s="287"/>
      <c r="F171" s="285"/>
      <c r="G171" s="285"/>
      <c r="J171" s="14"/>
      <c r="K171" s="337"/>
      <c r="L171" s="335"/>
    </row>
    <row r="172" spans="1:12">
      <c r="A172" s="10"/>
      <c r="B172" s="92"/>
      <c r="C172" s="478"/>
      <c r="D172" s="478"/>
      <c r="E172" s="287"/>
      <c r="F172" s="285"/>
      <c r="G172" s="285"/>
      <c r="J172" s="14"/>
      <c r="K172" s="336"/>
      <c r="L172" s="335"/>
    </row>
    <row r="173" spans="1:12">
      <c r="A173" s="10"/>
      <c r="B173" s="92"/>
      <c r="C173" s="478"/>
      <c r="D173" s="478"/>
      <c r="E173" s="287"/>
      <c r="F173" s="285"/>
      <c r="G173" s="285"/>
      <c r="J173" s="14"/>
      <c r="K173" s="336"/>
      <c r="L173" s="335"/>
    </row>
    <row r="174" spans="1:12">
      <c r="A174" s="10"/>
      <c r="B174" s="92"/>
      <c r="C174" s="478"/>
      <c r="D174" s="478"/>
      <c r="E174" s="287"/>
      <c r="F174" s="285"/>
      <c r="G174" s="285"/>
      <c r="J174" s="14"/>
      <c r="K174" s="336"/>
    </row>
    <row r="175" spans="1:12">
      <c r="J175" s="14"/>
      <c r="K175" s="336"/>
    </row>
    <row r="176" spans="1:12">
      <c r="K176" s="336"/>
    </row>
    <row r="177" spans="10:11">
      <c r="J177" s="338"/>
      <c r="K177" s="336"/>
    </row>
    <row r="178" spans="10:11">
      <c r="J178" s="338"/>
      <c r="K178" s="336"/>
    </row>
    <row r="179" spans="10:11">
      <c r="J179" s="338"/>
      <c r="K179" s="336"/>
    </row>
    <row r="180" spans="10:11">
      <c r="J180" s="338"/>
      <c r="K180" s="336"/>
    </row>
    <row r="181" spans="10:11">
      <c r="K181" s="336"/>
    </row>
    <row r="182" spans="10:11">
      <c r="J182" s="338"/>
      <c r="K182" s="336"/>
    </row>
    <row r="183" spans="10:11">
      <c r="J183" s="338"/>
      <c r="K183" s="336"/>
    </row>
    <row r="184" spans="10:11">
      <c r="J184" s="338"/>
      <c r="K184" s="336"/>
    </row>
    <row r="185" spans="10:11">
      <c r="J185" s="338"/>
      <c r="K185" s="336"/>
    </row>
    <row r="186" spans="10:11">
      <c r="J186" s="338"/>
      <c r="K186" s="336"/>
    </row>
    <row r="187" spans="10:11">
      <c r="K187" s="336"/>
    </row>
    <row r="188" spans="10:11">
      <c r="K188" s="336"/>
    </row>
    <row r="189" spans="10:11">
      <c r="K189" s="336"/>
    </row>
    <row r="190" spans="10:11">
      <c r="K190" s="336"/>
    </row>
    <row r="191" spans="10:11">
      <c r="K191" s="336"/>
    </row>
    <row r="192" spans="10:11">
      <c r="K192" s="336"/>
    </row>
    <row r="193" spans="6:11">
      <c r="K193" s="336"/>
    </row>
    <row r="194" spans="6:11">
      <c r="K194" s="336"/>
    </row>
    <row r="195" spans="6:11">
      <c r="K195" s="336"/>
    </row>
    <row r="196" spans="6:11">
      <c r="K196" s="336"/>
    </row>
    <row r="197" spans="6:11">
      <c r="K197" s="336"/>
    </row>
    <row r="198" spans="6:11">
      <c r="K198" s="336"/>
    </row>
    <row r="199" spans="6:11">
      <c r="K199" s="336"/>
    </row>
    <row r="200" spans="6:11">
      <c r="K200" s="336"/>
    </row>
    <row r="201" spans="6:11">
      <c r="K201" s="336"/>
    </row>
    <row r="202" spans="6:11">
      <c r="K202" s="336"/>
    </row>
    <row r="203" spans="6:11">
      <c r="K203" s="336"/>
    </row>
    <row r="204" spans="6:11">
      <c r="K204" s="336"/>
    </row>
    <row r="205" spans="6:11">
      <c r="K205" s="336"/>
    </row>
    <row r="206" spans="6:11">
      <c r="K206" s="336"/>
    </row>
    <row r="207" spans="6:11">
      <c r="F207" s="258"/>
      <c r="G207" s="258"/>
      <c r="K207" s="336"/>
    </row>
    <row r="208" spans="6:11">
      <c r="F208" s="258"/>
      <c r="G208" s="258"/>
      <c r="K208" s="336"/>
    </row>
    <row r="209" spans="6:11">
      <c r="F209" s="258"/>
      <c r="G209" s="258"/>
      <c r="K209" s="336"/>
    </row>
    <row r="210" spans="6:11">
      <c r="F210" s="258"/>
      <c r="G210" s="258"/>
      <c r="K210" s="336"/>
    </row>
    <row r="211" spans="6:11">
      <c r="F211" s="258"/>
      <c r="G211" s="258"/>
      <c r="K211" s="336"/>
    </row>
    <row r="212" spans="6:11">
      <c r="F212" s="258"/>
      <c r="G212" s="258"/>
      <c r="K212" s="336"/>
    </row>
    <row r="213" spans="6:11">
      <c r="F213" s="258"/>
      <c r="G213" s="258"/>
      <c r="K213" s="336"/>
    </row>
    <row r="214" spans="6:11">
      <c r="F214" s="258"/>
      <c r="G214" s="258"/>
      <c r="K214" s="336"/>
    </row>
    <row r="215" spans="6:11">
      <c r="F215" s="258"/>
      <c r="G215" s="258"/>
      <c r="K215" s="336"/>
    </row>
    <row r="216" spans="6:11">
      <c r="F216" s="258"/>
      <c r="G216" s="258"/>
      <c r="K216" s="336"/>
    </row>
    <row r="217" spans="6:11">
      <c r="F217" s="258"/>
      <c r="G217" s="258"/>
      <c r="K217" s="336"/>
    </row>
    <row r="218" spans="6:11">
      <c r="F218" s="258"/>
      <c r="G218" s="258"/>
      <c r="K218" s="336"/>
    </row>
    <row r="219" spans="6:11">
      <c r="F219" s="258"/>
      <c r="G219" s="258"/>
      <c r="K219" s="336"/>
    </row>
    <row r="220" spans="6:11">
      <c r="F220" s="258"/>
      <c r="G220" s="258"/>
      <c r="K220" s="336"/>
    </row>
    <row r="221" spans="6:11">
      <c r="F221" s="258"/>
      <c r="G221" s="258"/>
      <c r="K221" s="336"/>
    </row>
    <row r="222" spans="6:11">
      <c r="F222" s="258"/>
      <c r="G222" s="258"/>
      <c r="K222" s="336"/>
    </row>
    <row r="223" spans="6:11">
      <c r="F223" s="258"/>
      <c r="G223" s="258"/>
      <c r="K223" s="336"/>
    </row>
    <row r="224" spans="6:11">
      <c r="F224" s="258"/>
      <c r="G224" s="258"/>
      <c r="K224" s="336"/>
    </row>
    <row r="225" spans="6:11">
      <c r="F225" s="258"/>
      <c r="G225" s="258"/>
      <c r="K225" s="336"/>
    </row>
    <row r="226" spans="6:11">
      <c r="F226" s="258"/>
      <c r="G226" s="258"/>
      <c r="K226" s="336"/>
    </row>
    <row r="227" spans="6:11">
      <c r="F227" s="258"/>
      <c r="G227" s="258"/>
      <c r="K227" s="336"/>
    </row>
    <row r="228" spans="6:11">
      <c r="F228" s="258"/>
      <c r="G228" s="258"/>
      <c r="K228" s="336"/>
    </row>
    <row r="229" spans="6:11">
      <c r="F229" s="258"/>
      <c r="G229" s="258"/>
      <c r="K229" s="336"/>
    </row>
    <row r="230" spans="6:11">
      <c r="F230" s="258"/>
      <c r="G230" s="258"/>
      <c r="K230" s="336"/>
    </row>
    <row r="231" spans="6:11">
      <c r="F231" s="258"/>
      <c r="G231" s="258"/>
      <c r="K231" s="336"/>
    </row>
    <row r="232" spans="6:11">
      <c r="F232" s="258"/>
      <c r="G232" s="258"/>
      <c r="K232" s="336"/>
    </row>
    <row r="233" spans="6:11">
      <c r="F233" s="258"/>
      <c r="G233" s="258"/>
      <c r="K233" s="336"/>
    </row>
    <row r="234" spans="6:11">
      <c r="F234" s="258"/>
      <c r="G234" s="258"/>
      <c r="K234" s="336"/>
    </row>
    <row r="235" spans="6:11">
      <c r="F235" s="258"/>
      <c r="G235" s="258"/>
      <c r="K235" s="336"/>
    </row>
    <row r="236" spans="6:11">
      <c r="F236" s="258"/>
      <c r="G236" s="258"/>
      <c r="K236" s="336"/>
    </row>
    <row r="237" spans="6:11">
      <c r="F237" s="258"/>
      <c r="G237" s="258"/>
      <c r="K237" s="336"/>
    </row>
    <row r="238" spans="6:11">
      <c r="F238" s="258"/>
      <c r="G238" s="258"/>
      <c r="K238" s="336"/>
    </row>
    <row r="239" spans="6:11">
      <c r="F239" s="258"/>
      <c r="G239" s="258"/>
      <c r="K239" s="336"/>
    </row>
    <row r="240" spans="6:11">
      <c r="F240" s="258"/>
      <c r="G240" s="258"/>
      <c r="K240" s="336"/>
    </row>
    <row r="241" spans="6:11">
      <c r="F241" s="258"/>
      <c r="G241" s="258"/>
      <c r="K241" s="336"/>
    </row>
    <row r="242" spans="6:11">
      <c r="F242" s="258"/>
      <c r="G242" s="258"/>
      <c r="K242" s="336"/>
    </row>
    <row r="243" spans="6:11">
      <c r="F243" s="258"/>
      <c r="G243" s="258"/>
      <c r="K243" s="336"/>
    </row>
    <row r="244" spans="6:11">
      <c r="F244" s="258"/>
      <c r="G244" s="258"/>
      <c r="K244" s="336"/>
    </row>
    <row r="245" spans="6:11">
      <c r="F245" s="258"/>
      <c r="G245" s="258"/>
      <c r="K245" s="336"/>
    </row>
    <row r="246" spans="6:11">
      <c r="F246" s="258"/>
      <c r="G246" s="258"/>
      <c r="K246" s="336"/>
    </row>
    <row r="247" spans="6:11">
      <c r="F247" s="258"/>
      <c r="G247" s="258"/>
      <c r="K247" s="336"/>
    </row>
    <row r="248" spans="6:11">
      <c r="F248" s="258"/>
      <c r="G248" s="258"/>
      <c r="K248" s="336"/>
    </row>
    <row r="249" spans="6:11">
      <c r="F249" s="258"/>
      <c r="G249" s="258"/>
      <c r="K249" s="336"/>
    </row>
    <row r="250" spans="6:11">
      <c r="F250" s="258"/>
      <c r="G250" s="258"/>
      <c r="K250" s="336"/>
    </row>
    <row r="251" spans="6:11">
      <c r="F251" s="258"/>
      <c r="G251" s="258"/>
      <c r="K251" s="336"/>
    </row>
    <row r="252" spans="6:11">
      <c r="F252" s="258"/>
      <c r="G252" s="258"/>
      <c r="K252" s="336"/>
    </row>
    <row r="253" spans="6:11">
      <c r="F253" s="258"/>
      <c r="G253" s="258"/>
      <c r="K253" s="336"/>
    </row>
    <row r="254" spans="6:11">
      <c r="F254" s="258"/>
      <c r="G254" s="258"/>
      <c r="K254" s="336"/>
    </row>
    <row r="255" spans="6:11">
      <c r="F255" s="258"/>
      <c r="G255" s="258"/>
      <c r="K255" s="336"/>
    </row>
    <row r="256" spans="6:11">
      <c r="F256" s="258"/>
      <c r="G256" s="258"/>
      <c r="K256" s="336"/>
    </row>
    <row r="257" spans="6:11">
      <c r="F257" s="258"/>
      <c r="G257" s="258"/>
      <c r="K257" s="336"/>
    </row>
    <row r="258" spans="6:11">
      <c r="F258" s="258"/>
      <c r="G258" s="258"/>
      <c r="K258" s="336"/>
    </row>
    <row r="259" spans="6:11">
      <c r="F259" s="258"/>
      <c r="G259" s="258"/>
      <c r="K259" s="336"/>
    </row>
    <row r="260" spans="6:11">
      <c r="F260" s="258"/>
      <c r="G260" s="258"/>
      <c r="K260" s="336"/>
    </row>
    <row r="261" spans="6:11">
      <c r="F261" s="258"/>
      <c r="G261" s="258"/>
      <c r="K261" s="336"/>
    </row>
    <row r="262" spans="6:11">
      <c r="F262" s="258"/>
      <c r="G262" s="258"/>
      <c r="K262" s="336"/>
    </row>
    <row r="263" spans="6:11">
      <c r="F263" s="258"/>
      <c r="G263" s="258"/>
      <c r="K263" s="336"/>
    </row>
    <row r="264" spans="6:11">
      <c r="F264" s="258"/>
      <c r="G264" s="258"/>
      <c r="K264" s="336"/>
    </row>
    <row r="265" spans="6:11">
      <c r="F265" s="258"/>
      <c r="G265" s="258"/>
      <c r="K265" s="336"/>
    </row>
    <row r="266" spans="6:11">
      <c r="F266" s="258"/>
      <c r="G266" s="258"/>
      <c r="K266" s="336"/>
    </row>
    <row r="267" spans="6:11">
      <c r="F267" s="258"/>
      <c r="G267" s="258"/>
      <c r="K267" s="336"/>
    </row>
    <row r="268" spans="6:11">
      <c r="F268" s="258"/>
      <c r="G268" s="258"/>
      <c r="K268" s="336"/>
    </row>
    <row r="269" spans="6:11">
      <c r="F269" s="258"/>
      <c r="G269" s="258"/>
      <c r="K269" s="336"/>
    </row>
    <row r="270" spans="6:11">
      <c r="F270" s="258"/>
      <c r="G270" s="258"/>
      <c r="K270" s="336"/>
    </row>
    <row r="271" spans="6:11">
      <c r="F271" s="258"/>
      <c r="G271" s="258"/>
      <c r="K271" s="336"/>
    </row>
    <row r="272" spans="6:11">
      <c r="F272" s="258"/>
      <c r="G272" s="258"/>
      <c r="K272" s="336"/>
    </row>
    <row r="273" spans="6:11">
      <c r="F273" s="258"/>
      <c r="G273" s="258"/>
      <c r="K273" s="336"/>
    </row>
    <row r="274" spans="6:11">
      <c r="F274" s="258"/>
      <c r="G274" s="258"/>
      <c r="K274" s="336"/>
    </row>
    <row r="275" spans="6:11">
      <c r="F275" s="258"/>
      <c r="G275" s="258"/>
      <c r="K275" s="336"/>
    </row>
    <row r="276" spans="6:11">
      <c r="F276" s="258"/>
      <c r="G276" s="258"/>
      <c r="K276" s="336"/>
    </row>
    <row r="277" spans="6:11">
      <c r="F277" s="258"/>
      <c r="G277" s="258"/>
      <c r="K277" s="336"/>
    </row>
    <row r="278" spans="6:11">
      <c r="F278" s="258"/>
      <c r="G278" s="258"/>
      <c r="K278" s="336"/>
    </row>
    <row r="279" spans="6:11">
      <c r="F279" s="258"/>
      <c r="G279" s="258"/>
      <c r="K279" s="336"/>
    </row>
    <row r="280" spans="6:11">
      <c r="F280" s="258"/>
      <c r="G280" s="258"/>
      <c r="K280" s="336"/>
    </row>
    <row r="281" spans="6:11">
      <c r="F281" s="258"/>
      <c r="G281" s="258"/>
      <c r="K281" s="336"/>
    </row>
    <row r="282" spans="6:11">
      <c r="F282" s="258"/>
      <c r="G282" s="258"/>
      <c r="K282" s="336"/>
    </row>
    <row r="283" spans="6:11">
      <c r="F283" s="258"/>
      <c r="G283" s="258"/>
      <c r="K283" s="336"/>
    </row>
    <row r="284" spans="6:11">
      <c r="F284" s="258"/>
      <c r="G284" s="258"/>
      <c r="K284" s="336"/>
    </row>
    <row r="285" spans="6:11">
      <c r="F285" s="258"/>
      <c r="G285" s="258"/>
      <c r="K285" s="336"/>
    </row>
    <row r="286" spans="6:11">
      <c r="F286" s="258"/>
      <c r="G286" s="258"/>
      <c r="K286" s="336"/>
    </row>
    <row r="287" spans="6:11">
      <c r="F287" s="258"/>
      <c r="G287" s="258"/>
      <c r="K287" s="336"/>
    </row>
    <row r="288" spans="6:11">
      <c r="F288" s="258"/>
      <c r="G288" s="258"/>
      <c r="K288" s="336"/>
    </row>
    <row r="289" spans="6:11">
      <c r="F289" s="258"/>
      <c r="G289" s="258"/>
      <c r="K289" s="336"/>
    </row>
    <row r="290" spans="6:11">
      <c r="F290" s="258"/>
      <c r="G290" s="258"/>
      <c r="K290" s="336"/>
    </row>
    <row r="291" spans="6:11">
      <c r="F291" s="258"/>
      <c r="G291" s="258"/>
      <c r="K291" s="336"/>
    </row>
    <row r="292" spans="6:11">
      <c r="F292" s="258"/>
      <c r="G292" s="258"/>
      <c r="K292" s="336"/>
    </row>
    <row r="293" spans="6:11">
      <c r="F293" s="258"/>
      <c r="G293" s="258"/>
      <c r="K293" s="336"/>
    </row>
    <row r="294" spans="6:11">
      <c r="F294" s="258"/>
      <c r="G294" s="258"/>
      <c r="K294" s="336"/>
    </row>
    <row r="295" spans="6:11">
      <c r="F295" s="258"/>
      <c r="G295" s="258"/>
      <c r="K295" s="336"/>
    </row>
    <row r="296" spans="6:11">
      <c r="F296" s="258"/>
      <c r="G296" s="258"/>
      <c r="K296" s="336"/>
    </row>
    <row r="297" spans="6:11">
      <c r="F297" s="258"/>
      <c r="G297" s="258"/>
      <c r="K297" s="336"/>
    </row>
    <row r="298" spans="6:11">
      <c r="F298" s="258"/>
      <c r="G298" s="258"/>
      <c r="K298" s="336"/>
    </row>
    <row r="299" spans="6:11">
      <c r="F299" s="258"/>
      <c r="G299" s="258"/>
      <c r="K299" s="336"/>
    </row>
    <row r="300" spans="6:11">
      <c r="F300" s="258"/>
      <c r="G300" s="258"/>
      <c r="K300" s="336"/>
    </row>
    <row r="301" spans="6:11">
      <c r="F301" s="258"/>
      <c r="G301" s="258"/>
      <c r="K301" s="336"/>
    </row>
    <row r="302" spans="6:11">
      <c r="F302" s="258"/>
      <c r="G302" s="258"/>
      <c r="K302" s="336"/>
    </row>
    <row r="303" spans="6:11">
      <c r="F303" s="258"/>
      <c r="G303" s="258"/>
      <c r="K303" s="336"/>
    </row>
    <row r="304" spans="6:11">
      <c r="F304" s="258"/>
      <c r="G304" s="258"/>
      <c r="K304" s="336"/>
    </row>
    <row r="305" spans="6:11">
      <c r="F305" s="258"/>
      <c r="G305" s="258"/>
      <c r="K305" s="336"/>
    </row>
    <row r="306" spans="6:11">
      <c r="F306" s="258"/>
      <c r="G306" s="258"/>
      <c r="K306" s="336"/>
    </row>
    <row r="307" spans="6:11">
      <c r="F307" s="258"/>
      <c r="G307" s="258"/>
      <c r="K307" s="336"/>
    </row>
    <row r="308" spans="6:11">
      <c r="F308" s="258"/>
      <c r="G308" s="258"/>
      <c r="K308" s="336"/>
    </row>
    <row r="309" spans="6:11">
      <c r="F309" s="258"/>
      <c r="G309" s="258"/>
      <c r="K309" s="336"/>
    </row>
    <row r="310" spans="6:11">
      <c r="F310" s="258"/>
      <c r="G310" s="258"/>
      <c r="K310" s="336"/>
    </row>
    <row r="311" spans="6:11">
      <c r="F311" s="258"/>
      <c r="G311" s="258"/>
      <c r="K311" s="336"/>
    </row>
    <row r="312" spans="6:11">
      <c r="F312" s="258"/>
      <c r="G312" s="258"/>
      <c r="K312" s="336"/>
    </row>
    <row r="313" spans="6:11">
      <c r="F313" s="258"/>
      <c r="G313" s="258"/>
      <c r="K313" s="336"/>
    </row>
    <row r="314" spans="6:11">
      <c r="F314" s="258"/>
      <c r="G314" s="258"/>
      <c r="K314" s="336"/>
    </row>
    <row r="315" spans="6:11">
      <c r="F315" s="258"/>
      <c r="G315" s="258"/>
      <c r="K315" s="336"/>
    </row>
    <row r="316" spans="6:11">
      <c r="F316" s="258"/>
      <c r="G316" s="258"/>
      <c r="K316" s="336"/>
    </row>
    <row r="317" spans="6:11">
      <c r="F317" s="258"/>
      <c r="G317" s="258"/>
      <c r="K317" s="336"/>
    </row>
    <row r="318" spans="6:11">
      <c r="F318" s="258"/>
      <c r="G318" s="258"/>
      <c r="K318" s="336"/>
    </row>
    <row r="319" spans="6:11">
      <c r="F319" s="258"/>
      <c r="G319" s="258"/>
      <c r="K319" s="336"/>
    </row>
    <row r="320" spans="6:11">
      <c r="F320" s="258"/>
      <c r="G320" s="258"/>
      <c r="K320" s="336"/>
    </row>
    <row r="321" spans="6:11">
      <c r="F321" s="258"/>
      <c r="G321" s="258"/>
      <c r="K321" s="336"/>
    </row>
    <row r="322" spans="6:11">
      <c r="F322" s="258"/>
      <c r="G322" s="258"/>
      <c r="K322" s="336"/>
    </row>
    <row r="323" spans="6:11">
      <c r="F323" s="258"/>
      <c r="G323" s="258"/>
      <c r="K323" s="336"/>
    </row>
    <row r="324" spans="6:11">
      <c r="F324" s="258"/>
      <c r="G324" s="258"/>
      <c r="K324" s="336"/>
    </row>
    <row r="325" spans="6:11">
      <c r="F325" s="258"/>
      <c r="G325" s="258"/>
      <c r="K325" s="336"/>
    </row>
    <row r="326" spans="6:11">
      <c r="F326" s="258"/>
      <c r="G326" s="258"/>
      <c r="K326" s="336"/>
    </row>
    <row r="327" spans="6:11">
      <c r="F327" s="258"/>
      <c r="G327" s="258"/>
      <c r="K327" s="336"/>
    </row>
    <row r="328" spans="6:11">
      <c r="F328" s="258"/>
      <c r="G328" s="258"/>
      <c r="K328" s="336"/>
    </row>
    <row r="329" spans="6:11">
      <c r="F329" s="258"/>
      <c r="G329" s="258"/>
      <c r="K329" s="336"/>
    </row>
    <row r="330" spans="6:11">
      <c r="F330" s="258"/>
      <c r="G330" s="258"/>
      <c r="K330" s="336"/>
    </row>
    <row r="331" spans="6:11">
      <c r="F331" s="258"/>
      <c r="G331" s="258"/>
      <c r="K331" s="336"/>
    </row>
    <row r="332" spans="6:11">
      <c r="F332" s="258"/>
      <c r="G332" s="258"/>
      <c r="K332" s="336"/>
    </row>
    <row r="333" spans="6:11">
      <c r="F333" s="258"/>
      <c r="G333" s="258"/>
      <c r="K333" s="336"/>
    </row>
    <row r="334" spans="6:11">
      <c r="F334" s="258"/>
      <c r="G334" s="258"/>
      <c r="K334" s="336"/>
    </row>
    <row r="335" spans="6:11">
      <c r="F335" s="258"/>
      <c r="G335" s="258"/>
      <c r="K335" s="336"/>
    </row>
    <row r="336" spans="6:11">
      <c r="F336" s="258"/>
      <c r="G336" s="258"/>
      <c r="K336" s="336"/>
    </row>
    <row r="337" spans="6:11">
      <c r="F337" s="258"/>
      <c r="G337" s="258"/>
      <c r="K337" s="336"/>
    </row>
    <row r="338" spans="6:11">
      <c r="F338" s="258"/>
      <c r="G338" s="258"/>
      <c r="K338" s="336"/>
    </row>
    <row r="339" spans="6:11">
      <c r="F339" s="258"/>
      <c r="G339" s="258"/>
      <c r="K339" s="336"/>
    </row>
    <row r="340" spans="6:11">
      <c r="F340" s="258"/>
      <c r="G340" s="258"/>
      <c r="K340" s="336"/>
    </row>
    <row r="341" spans="6:11">
      <c r="F341" s="258"/>
      <c r="G341" s="258"/>
      <c r="K341" s="336"/>
    </row>
    <row r="342" spans="6:11">
      <c r="F342" s="258"/>
      <c r="G342" s="258"/>
      <c r="K342" s="336"/>
    </row>
    <row r="343" spans="6:11">
      <c r="F343" s="258"/>
      <c r="G343" s="258"/>
      <c r="K343" s="336"/>
    </row>
    <row r="344" spans="6:11">
      <c r="F344" s="258"/>
      <c r="G344" s="258"/>
      <c r="K344" s="336"/>
    </row>
    <row r="345" spans="6:11">
      <c r="F345" s="258"/>
      <c r="G345" s="258"/>
      <c r="K345" s="336"/>
    </row>
    <row r="346" spans="6:11">
      <c r="F346" s="258"/>
      <c r="G346" s="258"/>
      <c r="K346" s="336"/>
    </row>
    <row r="347" spans="6:11">
      <c r="F347" s="258"/>
      <c r="G347" s="258"/>
      <c r="K347" s="336"/>
    </row>
    <row r="348" spans="6:11">
      <c r="F348" s="258"/>
      <c r="G348" s="258"/>
      <c r="K348" s="336"/>
    </row>
    <row r="349" spans="6:11">
      <c r="F349" s="258"/>
      <c r="G349" s="258"/>
      <c r="K349" s="336"/>
    </row>
    <row r="350" spans="6:11">
      <c r="F350" s="258"/>
      <c r="G350" s="258"/>
      <c r="K350" s="336"/>
    </row>
    <row r="351" spans="6:11">
      <c r="F351" s="258"/>
      <c r="G351" s="258"/>
      <c r="K351" s="336"/>
    </row>
    <row r="352" spans="6:11">
      <c r="F352" s="258"/>
      <c r="G352" s="258"/>
      <c r="K352" s="336"/>
    </row>
    <row r="353" spans="6:11">
      <c r="F353" s="258"/>
      <c r="G353" s="258"/>
      <c r="K353" s="336"/>
    </row>
    <row r="354" spans="6:11">
      <c r="F354" s="258"/>
      <c r="G354" s="258"/>
      <c r="K354" s="336"/>
    </row>
    <row r="355" spans="6:11">
      <c r="F355" s="258"/>
      <c r="G355" s="258"/>
      <c r="K355" s="336"/>
    </row>
    <row r="356" spans="6:11">
      <c r="F356" s="258"/>
      <c r="G356" s="258"/>
      <c r="K356" s="336"/>
    </row>
    <row r="357" spans="6:11">
      <c r="F357" s="258"/>
      <c r="G357" s="258"/>
      <c r="K357" s="336"/>
    </row>
    <row r="358" spans="6:11">
      <c r="F358" s="258"/>
      <c r="G358" s="258"/>
      <c r="K358" s="336"/>
    </row>
    <row r="359" spans="6:11">
      <c r="F359" s="258"/>
      <c r="G359" s="258"/>
      <c r="K359" s="336"/>
    </row>
    <row r="360" spans="6:11">
      <c r="F360" s="258"/>
      <c r="G360" s="258"/>
      <c r="K360" s="336"/>
    </row>
    <row r="361" spans="6:11">
      <c r="F361" s="258"/>
      <c r="G361" s="258"/>
      <c r="K361" s="336"/>
    </row>
    <row r="362" spans="6:11">
      <c r="F362" s="258"/>
      <c r="G362" s="258"/>
      <c r="K362" s="336"/>
    </row>
    <row r="363" spans="6:11">
      <c r="F363" s="258"/>
      <c r="G363" s="258"/>
      <c r="K363" s="336"/>
    </row>
    <row r="364" spans="6:11">
      <c r="F364" s="258"/>
      <c r="G364" s="258"/>
      <c r="K364" s="336"/>
    </row>
    <row r="365" spans="6:11">
      <c r="F365" s="258"/>
      <c r="G365" s="258"/>
      <c r="K365" s="336"/>
    </row>
    <row r="366" spans="6:11">
      <c r="F366" s="258"/>
      <c r="G366" s="258"/>
      <c r="K366" s="336"/>
    </row>
    <row r="367" spans="6:11">
      <c r="F367" s="258"/>
      <c r="G367" s="258"/>
      <c r="K367" s="336"/>
    </row>
    <row r="368" spans="6:11">
      <c r="F368" s="258"/>
      <c r="G368" s="258"/>
      <c r="K368" s="336"/>
    </row>
    <row r="369" spans="6:11">
      <c r="F369" s="258"/>
      <c r="G369" s="258"/>
      <c r="K369" s="336"/>
    </row>
    <row r="370" spans="6:11">
      <c r="F370" s="258"/>
      <c r="G370" s="258"/>
      <c r="K370" s="336"/>
    </row>
    <row r="371" spans="6:11">
      <c r="F371" s="258"/>
      <c r="G371" s="258"/>
      <c r="K371" s="336"/>
    </row>
    <row r="372" spans="6:11">
      <c r="F372" s="258"/>
      <c r="G372" s="258"/>
      <c r="K372" s="336"/>
    </row>
    <row r="373" spans="6:11">
      <c r="F373" s="258"/>
      <c r="G373" s="258"/>
      <c r="K373" s="336"/>
    </row>
    <row r="374" spans="6:11">
      <c r="F374" s="258"/>
      <c r="G374" s="258"/>
      <c r="K374" s="336"/>
    </row>
    <row r="375" spans="6:11">
      <c r="F375" s="258"/>
      <c r="G375" s="258"/>
      <c r="K375" s="336"/>
    </row>
    <row r="376" spans="6:11">
      <c r="F376" s="258"/>
      <c r="G376" s="258"/>
      <c r="K376" s="336"/>
    </row>
    <row r="377" spans="6:11">
      <c r="F377" s="258"/>
      <c r="G377" s="258"/>
      <c r="K377" s="336"/>
    </row>
    <row r="378" spans="6:11">
      <c r="F378" s="258"/>
      <c r="G378" s="258"/>
      <c r="K378" s="336"/>
    </row>
    <row r="379" spans="6:11">
      <c r="F379" s="258"/>
      <c r="G379" s="258"/>
      <c r="K379" s="336"/>
    </row>
    <row r="380" spans="6:11">
      <c r="F380" s="258"/>
      <c r="G380" s="258"/>
      <c r="K380" s="336"/>
    </row>
    <row r="381" spans="6:11">
      <c r="F381" s="258"/>
      <c r="G381" s="258"/>
      <c r="K381" s="336"/>
    </row>
    <row r="382" spans="6:11">
      <c r="F382" s="258"/>
      <c r="G382" s="258"/>
      <c r="K382" s="336"/>
    </row>
    <row r="383" spans="6:11">
      <c r="F383" s="258"/>
      <c r="G383" s="258"/>
      <c r="K383" s="336"/>
    </row>
    <row r="384" spans="6:11">
      <c r="F384" s="258"/>
      <c r="G384" s="258"/>
      <c r="K384" s="336"/>
    </row>
    <row r="385" spans="6:11">
      <c r="F385" s="258"/>
      <c r="G385" s="258"/>
      <c r="K385" s="336"/>
    </row>
    <row r="386" spans="6:11">
      <c r="F386" s="258"/>
      <c r="G386" s="258"/>
      <c r="K386" s="336"/>
    </row>
    <row r="387" spans="6:11">
      <c r="F387" s="258"/>
      <c r="G387" s="258"/>
      <c r="K387" s="336"/>
    </row>
    <row r="388" spans="6:11">
      <c r="F388" s="258"/>
      <c r="G388" s="258"/>
      <c r="K388" s="336"/>
    </row>
    <row r="389" spans="6:11">
      <c r="F389" s="258"/>
      <c r="G389" s="258"/>
      <c r="K389" s="336"/>
    </row>
    <row r="390" spans="6:11">
      <c r="F390" s="258"/>
      <c r="G390" s="258"/>
      <c r="K390" s="336"/>
    </row>
    <row r="391" spans="6:11">
      <c r="F391" s="258"/>
      <c r="G391" s="258"/>
      <c r="K391" s="336"/>
    </row>
    <row r="392" spans="6:11">
      <c r="F392" s="258"/>
      <c r="G392" s="258"/>
      <c r="K392" s="336"/>
    </row>
    <row r="393" spans="6:11">
      <c r="F393" s="258"/>
      <c r="G393" s="258"/>
      <c r="K393" s="336"/>
    </row>
    <row r="394" spans="6:11">
      <c r="F394" s="258"/>
      <c r="G394" s="258"/>
      <c r="K394" s="336"/>
    </row>
    <row r="395" spans="6:11">
      <c r="F395" s="258"/>
      <c r="G395" s="258"/>
      <c r="K395" s="336"/>
    </row>
    <row r="396" spans="6:11">
      <c r="F396" s="258"/>
      <c r="G396" s="258"/>
      <c r="K396" s="336"/>
    </row>
    <row r="397" spans="6:11">
      <c r="F397" s="258"/>
      <c r="G397" s="258"/>
      <c r="K397" s="336"/>
    </row>
    <row r="398" spans="6:11">
      <c r="F398" s="258"/>
      <c r="G398" s="258"/>
      <c r="K398" s="336"/>
    </row>
    <row r="399" spans="6:11">
      <c r="F399" s="258"/>
      <c r="G399" s="258"/>
      <c r="K399" s="336"/>
    </row>
    <row r="400" spans="6:11">
      <c r="F400" s="258"/>
      <c r="G400" s="258"/>
      <c r="K400" s="336"/>
    </row>
    <row r="401" spans="6:11">
      <c r="F401" s="258"/>
      <c r="G401" s="258"/>
      <c r="K401" s="336"/>
    </row>
    <row r="402" spans="6:11">
      <c r="F402" s="258"/>
      <c r="G402" s="258"/>
      <c r="K402" s="336"/>
    </row>
    <row r="403" spans="6:11">
      <c r="F403" s="258"/>
      <c r="G403" s="258"/>
      <c r="K403" s="336"/>
    </row>
    <row r="404" spans="6:11">
      <c r="F404" s="258"/>
      <c r="G404" s="258"/>
      <c r="K404" s="336"/>
    </row>
    <row r="405" spans="6:11">
      <c r="F405" s="258"/>
      <c r="G405" s="258"/>
      <c r="K405" s="336"/>
    </row>
    <row r="406" spans="6:11">
      <c r="F406" s="258"/>
      <c r="G406" s="258"/>
      <c r="K406" s="336"/>
    </row>
    <row r="407" spans="6:11">
      <c r="F407" s="258"/>
      <c r="G407" s="258"/>
      <c r="K407" s="336"/>
    </row>
    <row r="408" spans="6:11">
      <c r="F408" s="258"/>
      <c r="G408" s="258"/>
      <c r="K408" s="336"/>
    </row>
    <row r="409" spans="6:11">
      <c r="F409" s="258"/>
      <c r="G409" s="258"/>
      <c r="K409" s="336"/>
    </row>
    <row r="410" spans="6:11">
      <c r="F410" s="258"/>
      <c r="G410" s="258"/>
      <c r="K410" s="336"/>
    </row>
    <row r="411" spans="6:11">
      <c r="F411" s="258"/>
      <c r="G411" s="258"/>
      <c r="K411" s="336"/>
    </row>
    <row r="412" spans="6:11">
      <c r="F412" s="258"/>
      <c r="G412" s="258"/>
      <c r="K412" s="336"/>
    </row>
    <row r="413" spans="6:11">
      <c r="F413" s="258"/>
      <c r="G413" s="258"/>
      <c r="K413" s="336"/>
    </row>
    <row r="414" spans="6:11">
      <c r="F414" s="258"/>
      <c r="G414" s="258"/>
      <c r="K414" s="336"/>
    </row>
    <row r="415" spans="6:11">
      <c r="F415" s="258"/>
      <c r="G415" s="258"/>
      <c r="K415" s="336"/>
    </row>
    <row r="416" spans="6:11">
      <c r="F416" s="258"/>
      <c r="G416" s="258"/>
      <c r="K416" s="336"/>
    </row>
    <row r="417" spans="6:11">
      <c r="F417" s="258"/>
      <c r="G417" s="258"/>
      <c r="K417" s="336"/>
    </row>
    <row r="418" spans="6:11">
      <c r="F418" s="258"/>
      <c r="G418" s="258"/>
      <c r="K418" s="336"/>
    </row>
    <row r="419" spans="6:11">
      <c r="F419" s="258"/>
      <c r="G419" s="258"/>
      <c r="K419" s="336"/>
    </row>
    <row r="420" spans="6:11">
      <c r="F420" s="258"/>
      <c r="G420" s="258"/>
      <c r="K420" s="336"/>
    </row>
    <row r="421" spans="6:11">
      <c r="F421" s="258"/>
      <c r="G421" s="258"/>
      <c r="K421" s="336"/>
    </row>
    <row r="422" spans="6:11">
      <c r="F422" s="258"/>
      <c r="G422" s="258"/>
      <c r="K422" s="336"/>
    </row>
    <row r="423" spans="6:11">
      <c r="F423" s="258"/>
      <c r="G423" s="258"/>
      <c r="K423" s="336"/>
    </row>
    <row r="424" spans="6:11">
      <c r="F424" s="258"/>
      <c r="G424" s="258"/>
      <c r="K424" s="336"/>
    </row>
    <row r="425" spans="6:11">
      <c r="F425" s="258"/>
      <c r="G425" s="258"/>
      <c r="K425" s="336"/>
    </row>
    <row r="426" spans="6:11">
      <c r="F426" s="258"/>
      <c r="G426" s="258"/>
      <c r="K426" s="336"/>
    </row>
    <row r="427" spans="6:11">
      <c r="F427" s="258"/>
      <c r="G427" s="258"/>
      <c r="K427" s="336"/>
    </row>
    <row r="428" spans="6:11">
      <c r="F428" s="258"/>
      <c r="G428" s="258"/>
      <c r="K428" s="336"/>
    </row>
    <row r="429" spans="6:11">
      <c r="F429" s="258"/>
      <c r="G429" s="258"/>
      <c r="K429" s="336"/>
    </row>
    <row r="430" spans="6:11">
      <c r="F430" s="258"/>
      <c r="G430" s="258"/>
      <c r="K430" s="336"/>
    </row>
    <row r="431" spans="6:11">
      <c r="F431" s="258"/>
      <c r="G431" s="258"/>
      <c r="K431" s="336"/>
    </row>
    <row r="432" spans="6:11">
      <c r="F432" s="258"/>
      <c r="G432" s="258"/>
      <c r="K432" s="336"/>
    </row>
    <row r="433" spans="6:11">
      <c r="F433" s="258"/>
      <c r="G433" s="258"/>
      <c r="K433" s="336"/>
    </row>
    <row r="434" spans="6:11">
      <c r="F434" s="258"/>
      <c r="G434" s="258"/>
      <c r="K434" s="336"/>
    </row>
    <row r="435" spans="6:11">
      <c r="F435" s="258"/>
      <c r="G435" s="258"/>
      <c r="K435" s="336"/>
    </row>
    <row r="436" spans="6:11">
      <c r="F436" s="258"/>
      <c r="G436" s="258"/>
    </row>
    <row r="437" spans="6:11">
      <c r="F437" s="258"/>
      <c r="G437" s="258"/>
    </row>
    <row r="438" spans="6:11">
      <c r="F438" s="258"/>
      <c r="G438" s="258"/>
    </row>
    <row r="439" spans="6:11">
      <c r="F439" s="258"/>
      <c r="G439" s="258"/>
    </row>
    <row r="440" spans="6:11">
      <c r="F440" s="258"/>
      <c r="G440" s="258"/>
    </row>
    <row r="441" spans="6:11">
      <c r="F441" s="258"/>
      <c r="G441" s="258"/>
    </row>
    <row r="442" spans="6:11">
      <c r="F442" s="258"/>
      <c r="G442" s="258"/>
    </row>
    <row r="443" spans="6:11">
      <c r="F443" s="258"/>
      <c r="G443" s="258"/>
    </row>
    <row r="444" spans="6:11">
      <c r="F444" s="258"/>
      <c r="G444" s="258"/>
    </row>
    <row r="445" spans="6:11">
      <c r="F445" s="258"/>
      <c r="G445" s="258"/>
    </row>
    <row r="446" spans="6:11">
      <c r="F446" s="258"/>
      <c r="G446" s="258"/>
    </row>
    <row r="447" spans="6:11">
      <c r="F447" s="258"/>
      <c r="G447" s="258"/>
    </row>
    <row r="448" spans="6:11">
      <c r="F448" s="258"/>
      <c r="G448" s="258"/>
    </row>
    <row r="449" spans="6:7">
      <c r="F449" s="258"/>
      <c r="G449" s="258"/>
    </row>
    <row r="450" spans="6:7">
      <c r="F450" s="258"/>
      <c r="G450" s="258"/>
    </row>
    <row r="451" spans="6:7">
      <c r="F451" s="258"/>
      <c r="G451" s="258"/>
    </row>
    <row r="452" spans="6:7">
      <c r="F452" s="258"/>
      <c r="G452" s="258"/>
    </row>
    <row r="453" spans="6:7">
      <c r="F453" s="258"/>
      <c r="G453" s="258"/>
    </row>
    <row r="454" spans="6:7">
      <c r="F454" s="258"/>
      <c r="G454" s="258"/>
    </row>
    <row r="455" spans="6:7">
      <c r="F455" s="258"/>
      <c r="G455" s="258"/>
    </row>
    <row r="456" spans="6:7">
      <c r="F456" s="258"/>
      <c r="G456" s="258"/>
    </row>
    <row r="457" spans="6:7">
      <c r="F457" s="258"/>
      <c r="G457" s="258"/>
    </row>
    <row r="458" spans="6:7">
      <c r="F458" s="258"/>
      <c r="G458" s="258"/>
    </row>
    <row r="459" spans="6:7">
      <c r="F459" s="258"/>
      <c r="G459" s="258"/>
    </row>
    <row r="460" spans="6:7">
      <c r="F460" s="258"/>
      <c r="G460" s="258"/>
    </row>
    <row r="461" spans="6:7">
      <c r="F461" s="258"/>
      <c r="G461" s="258"/>
    </row>
    <row r="462" spans="6:7">
      <c r="F462" s="258"/>
      <c r="G462" s="258"/>
    </row>
    <row r="463" spans="6:7">
      <c r="F463" s="258"/>
      <c r="G463" s="258"/>
    </row>
    <row r="464" spans="6:7">
      <c r="F464" s="258"/>
      <c r="G464" s="258"/>
    </row>
    <row r="465" spans="6:7">
      <c r="F465" s="258"/>
      <c r="G465" s="258"/>
    </row>
    <row r="466" spans="6:7">
      <c r="F466" s="258"/>
      <c r="G466" s="258"/>
    </row>
    <row r="467" spans="6:7">
      <c r="F467" s="258"/>
      <c r="G467" s="258"/>
    </row>
    <row r="468" spans="6:7">
      <c r="F468" s="258"/>
      <c r="G468" s="258"/>
    </row>
    <row r="469" spans="6:7">
      <c r="F469" s="258"/>
      <c r="G469" s="258"/>
    </row>
    <row r="470" spans="6:7">
      <c r="F470" s="258"/>
      <c r="G470" s="258"/>
    </row>
    <row r="471" spans="6:7">
      <c r="F471" s="258"/>
      <c r="G471" s="258"/>
    </row>
    <row r="472" spans="6:7">
      <c r="F472" s="258"/>
      <c r="G472" s="258"/>
    </row>
    <row r="473" spans="6:7">
      <c r="F473" s="258"/>
      <c r="G473" s="258"/>
    </row>
    <row r="474" spans="6:7">
      <c r="F474" s="258"/>
      <c r="G474" s="258"/>
    </row>
    <row r="475" spans="6:7">
      <c r="F475" s="258"/>
      <c r="G475" s="258"/>
    </row>
    <row r="476" spans="6:7">
      <c r="F476" s="258"/>
      <c r="G476" s="258"/>
    </row>
    <row r="477" spans="6:7">
      <c r="F477" s="258"/>
      <c r="G477" s="258"/>
    </row>
    <row r="478" spans="6:7">
      <c r="F478" s="258"/>
      <c r="G478" s="258"/>
    </row>
    <row r="479" spans="6:7">
      <c r="F479" s="258"/>
      <c r="G479" s="258"/>
    </row>
    <row r="480" spans="6:7">
      <c r="F480" s="258"/>
      <c r="G480" s="258"/>
    </row>
    <row r="481" spans="6:7">
      <c r="F481" s="258"/>
      <c r="G481" s="258"/>
    </row>
    <row r="482" spans="6:7">
      <c r="F482" s="258"/>
      <c r="G482" s="258"/>
    </row>
    <row r="483" spans="6:7">
      <c r="F483" s="258"/>
      <c r="G483" s="258"/>
    </row>
    <row r="484" spans="6:7">
      <c r="F484" s="258"/>
      <c r="G484" s="258"/>
    </row>
    <row r="485" spans="6:7">
      <c r="F485" s="258"/>
      <c r="G485" s="258"/>
    </row>
    <row r="486" spans="6:7">
      <c r="F486" s="258"/>
      <c r="G486" s="258"/>
    </row>
    <row r="487" spans="6:7">
      <c r="F487" s="258"/>
      <c r="G487" s="258"/>
    </row>
    <row r="488" spans="6:7">
      <c r="F488" s="258"/>
      <c r="G488" s="258"/>
    </row>
    <row r="489" spans="6:7">
      <c r="F489" s="258"/>
      <c r="G489" s="258"/>
    </row>
    <row r="490" spans="6:7">
      <c r="F490" s="258"/>
      <c r="G490" s="258"/>
    </row>
    <row r="491" spans="6:7">
      <c r="F491" s="258"/>
      <c r="G491" s="258"/>
    </row>
    <row r="492" spans="6:7">
      <c r="F492" s="258"/>
      <c r="G492" s="258"/>
    </row>
    <row r="493" spans="6:7">
      <c r="F493" s="258"/>
      <c r="G493" s="258"/>
    </row>
    <row r="494" spans="6:7">
      <c r="F494" s="258"/>
      <c r="G494" s="258"/>
    </row>
    <row r="495" spans="6:7">
      <c r="F495" s="258"/>
      <c r="G495" s="258"/>
    </row>
    <row r="496" spans="6:7">
      <c r="F496" s="258"/>
      <c r="G496" s="258"/>
    </row>
    <row r="497" spans="6:7">
      <c r="F497" s="258"/>
      <c r="G497" s="258"/>
    </row>
    <row r="498" spans="6:7">
      <c r="F498" s="258"/>
      <c r="G498" s="258"/>
    </row>
    <row r="499" spans="6:7">
      <c r="F499" s="258"/>
      <c r="G499" s="258"/>
    </row>
    <row r="500" spans="6:7">
      <c r="F500" s="258"/>
      <c r="G500" s="258"/>
    </row>
    <row r="501" spans="6:7">
      <c r="F501" s="258"/>
      <c r="G501" s="258"/>
    </row>
    <row r="502" spans="6:7">
      <c r="F502" s="258"/>
      <c r="G502" s="258"/>
    </row>
    <row r="503" spans="6:7">
      <c r="F503" s="258"/>
      <c r="G503" s="258"/>
    </row>
    <row r="504" spans="6:7">
      <c r="F504" s="258"/>
      <c r="G504" s="258"/>
    </row>
    <row r="505" spans="6:7">
      <c r="F505" s="258"/>
      <c r="G505" s="258"/>
    </row>
    <row r="506" spans="6:7">
      <c r="F506" s="258"/>
      <c r="G506" s="258"/>
    </row>
    <row r="507" spans="6:7">
      <c r="F507" s="258"/>
      <c r="G507" s="258"/>
    </row>
    <row r="508" spans="6:7">
      <c r="F508" s="258"/>
      <c r="G508" s="258"/>
    </row>
    <row r="509" spans="6:7">
      <c r="F509" s="258"/>
      <c r="G509" s="258"/>
    </row>
    <row r="510" spans="6:7">
      <c r="F510" s="258"/>
      <c r="G510" s="258"/>
    </row>
    <row r="511" spans="6:7">
      <c r="F511" s="258"/>
      <c r="G511" s="258"/>
    </row>
    <row r="512" spans="6:7">
      <c r="F512" s="258"/>
      <c r="G512" s="258"/>
    </row>
    <row r="513" spans="6:7">
      <c r="F513" s="258"/>
      <c r="G513" s="258"/>
    </row>
    <row r="514" spans="6:7">
      <c r="F514" s="258"/>
      <c r="G514" s="258"/>
    </row>
    <row r="515" spans="6:7">
      <c r="F515" s="258"/>
      <c r="G515" s="258"/>
    </row>
    <row r="516" spans="6:7">
      <c r="F516" s="258"/>
      <c r="G516" s="258"/>
    </row>
    <row r="517" spans="6:7">
      <c r="F517" s="258"/>
      <c r="G517" s="258"/>
    </row>
    <row r="518" spans="6:7">
      <c r="F518" s="258"/>
      <c r="G518" s="258"/>
    </row>
    <row r="519" spans="6:7">
      <c r="F519" s="258"/>
      <c r="G519" s="258"/>
    </row>
    <row r="520" spans="6:7">
      <c r="F520" s="258"/>
      <c r="G520" s="258"/>
    </row>
    <row r="521" spans="6:7">
      <c r="F521" s="258"/>
      <c r="G521" s="258"/>
    </row>
    <row r="522" spans="6:7">
      <c r="F522" s="258"/>
      <c r="G522" s="258"/>
    </row>
    <row r="523" spans="6:7">
      <c r="F523" s="258"/>
      <c r="G523" s="258"/>
    </row>
    <row r="524" spans="6:7">
      <c r="F524" s="258"/>
      <c r="G524" s="258"/>
    </row>
    <row r="525" spans="6:7">
      <c r="F525" s="258"/>
      <c r="G525" s="258"/>
    </row>
    <row r="526" spans="6:7">
      <c r="F526" s="258"/>
      <c r="G526" s="258"/>
    </row>
    <row r="527" spans="6:7">
      <c r="F527" s="258"/>
      <c r="G527" s="258"/>
    </row>
    <row r="528" spans="6:7">
      <c r="F528" s="258"/>
      <c r="G528" s="258"/>
    </row>
    <row r="529" spans="6:7">
      <c r="F529" s="258"/>
      <c r="G529" s="258"/>
    </row>
    <row r="530" spans="6:7">
      <c r="F530" s="258"/>
      <c r="G530" s="258"/>
    </row>
    <row r="531" spans="6:7">
      <c r="F531" s="258"/>
      <c r="G531" s="258"/>
    </row>
    <row r="532" spans="6:7">
      <c r="F532" s="258"/>
      <c r="G532" s="258"/>
    </row>
    <row r="533" spans="6:7">
      <c r="F533" s="258"/>
      <c r="G533" s="258"/>
    </row>
    <row r="534" spans="6:7">
      <c r="F534" s="258"/>
      <c r="G534" s="258"/>
    </row>
    <row r="535" spans="6:7">
      <c r="F535" s="258"/>
      <c r="G535" s="258"/>
    </row>
    <row r="536" spans="6:7">
      <c r="F536" s="258"/>
      <c r="G536" s="258"/>
    </row>
    <row r="537" spans="6:7">
      <c r="F537" s="258"/>
      <c r="G537" s="258"/>
    </row>
    <row r="538" spans="6:7">
      <c r="F538" s="258"/>
      <c r="G538" s="258"/>
    </row>
    <row r="539" spans="6:7">
      <c r="F539" s="258"/>
      <c r="G539" s="258"/>
    </row>
    <row r="540" spans="6:7">
      <c r="F540" s="258"/>
      <c r="G540" s="258"/>
    </row>
    <row r="541" spans="6:7">
      <c r="F541" s="258"/>
      <c r="G541" s="258"/>
    </row>
    <row r="542" spans="6:7">
      <c r="F542" s="258"/>
      <c r="G542" s="258"/>
    </row>
    <row r="543" spans="6:7">
      <c r="F543" s="258"/>
      <c r="G543" s="258"/>
    </row>
    <row r="544" spans="6:7">
      <c r="F544" s="258"/>
      <c r="G544" s="258"/>
    </row>
    <row r="545" spans="6:7">
      <c r="F545" s="258"/>
      <c r="G545" s="258"/>
    </row>
    <row r="546" spans="6:7">
      <c r="F546" s="258"/>
      <c r="G546" s="258"/>
    </row>
    <row r="547" spans="6:7">
      <c r="F547" s="258"/>
      <c r="G547" s="258"/>
    </row>
    <row r="548" spans="6:7">
      <c r="F548" s="258"/>
      <c r="G548" s="258"/>
    </row>
    <row r="549" spans="6:7">
      <c r="F549" s="258"/>
      <c r="G549" s="258"/>
    </row>
    <row r="550" spans="6:7">
      <c r="F550" s="258"/>
      <c r="G550" s="258"/>
    </row>
    <row r="551" spans="6:7">
      <c r="F551" s="258"/>
      <c r="G551" s="258"/>
    </row>
    <row r="552" spans="6:7">
      <c r="F552" s="258"/>
      <c r="G552" s="258"/>
    </row>
    <row r="553" spans="6:7">
      <c r="F553" s="258"/>
      <c r="G553" s="258"/>
    </row>
    <row r="554" spans="6:7">
      <c r="F554" s="258"/>
      <c r="G554" s="258"/>
    </row>
    <row r="555" spans="6:7">
      <c r="F555" s="258"/>
      <c r="G555" s="258"/>
    </row>
    <row r="556" spans="6:7">
      <c r="F556" s="258"/>
      <c r="G556" s="258"/>
    </row>
    <row r="557" spans="6:7">
      <c r="F557" s="258"/>
      <c r="G557" s="258"/>
    </row>
    <row r="558" spans="6:7">
      <c r="F558" s="258"/>
      <c r="G558" s="258"/>
    </row>
    <row r="559" spans="6:7">
      <c r="F559" s="258"/>
      <c r="G559" s="258"/>
    </row>
    <row r="560" spans="6:7">
      <c r="F560" s="258"/>
      <c r="G560" s="258"/>
    </row>
    <row r="561" spans="6:7">
      <c r="F561" s="258"/>
      <c r="G561" s="258"/>
    </row>
    <row r="562" spans="6:7">
      <c r="F562" s="258"/>
      <c r="G562" s="258"/>
    </row>
    <row r="563" spans="6:7">
      <c r="F563" s="258"/>
      <c r="G563" s="258"/>
    </row>
    <row r="564" spans="6:7">
      <c r="F564" s="258"/>
      <c r="G564" s="258"/>
    </row>
    <row r="565" spans="6:7">
      <c r="F565" s="258"/>
      <c r="G565" s="258"/>
    </row>
    <row r="566" spans="6:7">
      <c r="F566" s="258"/>
      <c r="G566" s="258"/>
    </row>
    <row r="567" spans="6:7">
      <c r="F567" s="258"/>
      <c r="G567" s="258"/>
    </row>
    <row r="568" spans="6:7">
      <c r="F568" s="258"/>
      <c r="G568" s="258"/>
    </row>
    <row r="569" spans="6:7">
      <c r="F569" s="258"/>
      <c r="G569" s="258"/>
    </row>
    <row r="570" spans="6:7">
      <c r="F570" s="258"/>
      <c r="G570" s="258"/>
    </row>
    <row r="571" spans="6:7">
      <c r="F571" s="258"/>
      <c r="G571" s="258"/>
    </row>
    <row r="572" spans="6:7">
      <c r="F572" s="258"/>
      <c r="G572" s="258"/>
    </row>
    <row r="573" spans="6:7">
      <c r="F573" s="258"/>
      <c r="G573" s="258"/>
    </row>
    <row r="574" spans="6:7">
      <c r="F574" s="258"/>
      <c r="G574" s="258"/>
    </row>
    <row r="575" spans="6:7">
      <c r="F575" s="258"/>
      <c r="G575" s="258"/>
    </row>
    <row r="576" spans="6:7">
      <c r="F576" s="258"/>
      <c r="G576" s="258"/>
    </row>
    <row r="577" spans="6:7">
      <c r="F577" s="258"/>
      <c r="G577" s="258"/>
    </row>
    <row r="578" spans="6:7">
      <c r="F578" s="258"/>
      <c r="G578" s="258"/>
    </row>
    <row r="579" spans="6:7">
      <c r="F579" s="258"/>
      <c r="G579" s="258"/>
    </row>
    <row r="580" spans="6:7">
      <c r="F580" s="258"/>
      <c r="G580" s="258"/>
    </row>
    <row r="581" spans="6:7">
      <c r="F581" s="258"/>
      <c r="G581" s="258"/>
    </row>
    <row r="582" spans="6:7">
      <c r="F582" s="258"/>
      <c r="G582" s="258"/>
    </row>
    <row r="583" spans="6:7">
      <c r="F583" s="258"/>
      <c r="G583" s="258"/>
    </row>
    <row r="584" spans="6:7">
      <c r="F584" s="258"/>
      <c r="G584" s="258"/>
    </row>
    <row r="585" spans="6:7">
      <c r="F585" s="258"/>
      <c r="G585" s="258"/>
    </row>
    <row r="586" spans="6:7">
      <c r="F586" s="258"/>
      <c r="G586" s="258"/>
    </row>
    <row r="587" spans="6:7">
      <c r="F587" s="258"/>
      <c r="G587" s="258"/>
    </row>
    <row r="588" spans="6:7">
      <c r="F588" s="258"/>
      <c r="G588" s="258"/>
    </row>
    <row r="589" spans="6:7">
      <c r="F589" s="258"/>
      <c r="G589" s="258"/>
    </row>
    <row r="590" spans="6:7">
      <c r="F590" s="258"/>
      <c r="G590" s="258"/>
    </row>
    <row r="591" spans="6:7">
      <c r="F591" s="258"/>
      <c r="G591" s="258"/>
    </row>
    <row r="592" spans="6:7">
      <c r="F592" s="258"/>
      <c r="G592" s="258"/>
    </row>
    <row r="593" spans="6:7">
      <c r="F593" s="258"/>
      <c r="G593" s="258"/>
    </row>
    <row r="594" spans="6:7">
      <c r="F594" s="258"/>
      <c r="G594" s="258"/>
    </row>
    <row r="595" spans="6:7">
      <c r="F595" s="258"/>
      <c r="G595" s="258"/>
    </row>
    <row r="596" spans="6:7">
      <c r="F596" s="258"/>
      <c r="G596" s="258"/>
    </row>
    <row r="597" spans="6:7">
      <c r="F597" s="258"/>
      <c r="G597" s="258"/>
    </row>
    <row r="598" spans="6:7">
      <c r="F598" s="258"/>
      <c r="G598" s="258"/>
    </row>
    <row r="599" spans="6:7">
      <c r="F599" s="258"/>
      <c r="G599" s="258"/>
    </row>
    <row r="600" spans="6:7">
      <c r="F600" s="258"/>
      <c r="G600" s="258"/>
    </row>
    <row r="601" spans="6:7">
      <c r="F601" s="258"/>
      <c r="G601" s="258"/>
    </row>
    <row r="602" spans="6:7">
      <c r="F602" s="258"/>
      <c r="G602" s="258"/>
    </row>
    <row r="603" spans="6:7">
      <c r="F603" s="258"/>
      <c r="G603" s="258"/>
    </row>
    <row r="604" spans="6:7">
      <c r="F604" s="258"/>
      <c r="G604" s="258"/>
    </row>
    <row r="605" spans="6:7">
      <c r="F605" s="258"/>
      <c r="G605" s="258"/>
    </row>
    <row r="606" spans="6:7">
      <c r="F606" s="258"/>
      <c r="G606" s="258"/>
    </row>
    <row r="607" spans="6:7">
      <c r="F607" s="258"/>
      <c r="G607" s="258"/>
    </row>
    <row r="608" spans="6:7">
      <c r="F608" s="258"/>
      <c r="G608" s="258"/>
    </row>
    <row r="609" spans="6:7">
      <c r="F609" s="258"/>
      <c r="G609" s="258"/>
    </row>
    <row r="610" spans="6:7">
      <c r="F610" s="258"/>
      <c r="G610" s="258"/>
    </row>
    <row r="611" spans="6:7">
      <c r="F611" s="258"/>
      <c r="G611" s="258"/>
    </row>
    <row r="612" spans="6:7">
      <c r="F612" s="258"/>
      <c r="G612" s="258"/>
    </row>
    <row r="613" spans="6:7">
      <c r="F613" s="258"/>
      <c r="G613" s="258"/>
    </row>
    <row r="614" spans="6:7">
      <c r="F614" s="258"/>
      <c r="G614" s="258"/>
    </row>
    <row r="615" spans="6:7">
      <c r="F615" s="258"/>
      <c r="G615" s="258"/>
    </row>
    <row r="616" spans="6:7">
      <c r="F616" s="258"/>
      <c r="G616" s="258"/>
    </row>
    <row r="617" spans="6:7">
      <c r="F617" s="258"/>
      <c r="G617" s="258"/>
    </row>
    <row r="618" spans="6:7">
      <c r="F618" s="258"/>
      <c r="G618" s="258"/>
    </row>
    <row r="619" spans="6:7">
      <c r="F619" s="258"/>
      <c r="G619" s="258"/>
    </row>
    <row r="620" spans="6:7">
      <c r="F620" s="258"/>
      <c r="G620" s="258"/>
    </row>
    <row r="621" spans="6:7">
      <c r="F621" s="258"/>
      <c r="G621" s="258"/>
    </row>
    <row r="622" spans="6:7">
      <c r="F622" s="258"/>
      <c r="G622" s="258"/>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2967"/>
  <sheetViews>
    <sheetView zoomScaleNormal="100" workbookViewId="0">
      <pane ySplit="3" topLeftCell="A4" activePane="bottomLeft" state="frozen"/>
      <selection activeCell="E6" sqref="E6"/>
      <selection pane="bottomLeft" activeCell="B28" sqref="B28"/>
    </sheetView>
  </sheetViews>
  <sheetFormatPr defaultRowHeight="12.95" customHeight="1"/>
  <cols>
    <col min="1" max="1" width="6.140625" style="22" customWidth="1"/>
    <col min="2" max="2" width="21" style="22" customWidth="1"/>
    <col min="3" max="3" width="5.42578125" style="205" customWidth="1"/>
    <col min="4" max="4" width="9.42578125" style="205" customWidth="1"/>
    <col min="5" max="5" width="11.28515625" style="27" customWidth="1"/>
    <col min="6" max="6" width="21.42578125" style="22" customWidth="1"/>
    <col min="7" max="7" width="5.85546875" style="22" customWidth="1"/>
    <col min="8" max="8" width="19.28515625" style="26" bestFit="1" customWidth="1"/>
    <col min="9" max="9" width="19.42578125" style="128" bestFit="1" customWidth="1"/>
    <col min="10" max="10" width="9.140625" style="22"/>
    <col min="11" max="11" width="21.42578125" bestFit="1" customWidth="1"/>
    <col min="12" max="12" width="12.7109375" customWidth="1"/>
    <col min="13" max="13" width="21.140625" customWidth="1"/>
    <col min="14" max="14" width="12.28515625" bestFit="1" customWidth="1"/>
    <col min="15" max="15" width="15.7109375" customWidth="1"/>
    <col min="16" max="18" width="8.85546875" customWidth="1"/>
    <col min="19" max="16384" width="9.140625" style="22"/>
  </cols>
  <sheetData>
    <row r="1" spans="1:10" ht="14.25" customHeight="1">
      <c r="B1" s="40" t="s">
        <v>611</v>
      </c>
    </row>
    <row r="2" spans="1:10" ht="13.5" customHeight="1">
      <c r="B2" s="78" t="s">
        <v>181</v>
      </c>
    </row>
    <row r="3" spans="1:10" ht="13.5" customHeight="1">
      <c r="B3" s="78"/>
    </row>
    <row r="4" spans="1:10" ht="13.5" customHeight="1">
      <c r="A4" s="26">
        <v>1</v>
      </c>
      <c r="B4" s="4" t="s">
        <v>463</v>
      </c>
      <c r="C4" s="17">
        <v>1.06</v>
      </c>
      <c r="E4" s="26">
        <v>54</v>
      </c>
      <c r="F4" s="4" t="s">
        <v>409</v>
      </c>
      <c r="G4" s="17">
        <v>0.22</v>
      </c>
      <c r="J4" s="177"/>
    </row>
    <row r="5" spans="1:10" ht="13.5" customHeight="1">
      <c r="A5" s="26">
        <v>2</v>
      </c>
      <c r="B5" s="4" t="s">
        <v>421</v>
      </c>
      <c r="C5" s="17">
        <v>0.61</v>
      </c>
      <c r="E5" s="26">
        <v>55</v>
      </c>
      <c r="F5" s="4" t="s">
        <v>514</v>
      </c>
      <c r="G5" s="17">
        <v>0.22</v>
      </c>
      <c r="J5" s="176"/>
    </row>
    <row r="6" spans="1:10" ht="13.5" customHeight="1">
      <c r="A6" s="26">
        <v>3</v>
      </c>
      <c r="B6" s="4" t="s">
        <v>471</v>
      </c>
      <c r="C6" s="17">
        <v>0.56000000000000005</v>
      </c>
      <c r="E6" s="26">
        <v>56</v>
      </c>
      <c r="F6" s="4" t="s">
        <v>432</v>
      </c>
      <c r="G6" s="17">
        <v>0.22</v>
      </c>
      <c r="J6" s="179"/>
    </row>
    <row r="7" spans="1:10" ht="13.5" customHeight="1">
      <c r="A7" s="26">
        <v>4</v>
      </c>
      <c r="B7" s="4" t="s">
        <v>458</v>
      </c>
      <c r="C7" s="17">
        <v>0.52</v>
      </c>
      <c r="E7" s="26">
        <v>57</v>
      </c>
      <c r="F7" s="4" t="s">
        <v>21</v>
      </c>
      <c r="G7" s="17">
        <v>0.22</v>
      </c>
      <c r="J7" s="128"/>
    </row>
    <row r="8" spans="1:10" ht="13.5" customHeight="1">
      <c r="A8" s="26">
        <v>5</v>
      </c>
      <c r="B8" s="4" t="s">
        <v>422</v>
      </c>
      <c r="C8" s="17">
        <v>0.5</v>
      </c>
      <c r="E8" s="26">
        <v>58</v>
      </c>
      <c r="F8" s="4" t="s">
        <v>442</v>
      </c>
      <c r="G8" s="17">
        <v>0.22</v>
      </c>
      <c r="J8" s="128"/>
    </row>
    <row r="9" spans="1:10" ht="13.5" customHeight="1">
      <c r="A9" s="26">
        <v>6</v>
      </c>
      <c r="B9" s="4" t="s">
        <v>444</v>
      </c>
      <c r="C9" s="17">
        <v>0.43</v>
      </c>
      <c r="E9" s="26">
        <v>59</v>
      </c>
      <c r="F9" s="4" t="s">
        <v>454</v>
      </c>
      <c r="G9" s="17">
        <v>0.21</v>
      </c>
      <c r="J9" s="128"/>
    </row>
    <row r="10" spans="1:10" ht="13.5" customHeight="1">
      <c r="A10" s="26">
        <v>7</v>
      </c>
      <c r="B10" s="4" t="s">
        <v>317</v>
      </c>
      <c r="C10" s="17">
        <v>0.42</v>
      </c>
      <c r="E10" s="26">
        <v>60</v>
      </c>
      <c r="F10" s="4" t="s">
        <v>465</v>
      </c>
      <c r="G10" s="17">
        <v>0.21</v>
      </c>
      <c r="J10" s="128"/>
    </row>
    <row r="11" spans="1:10" ht="13.5" customHeight="1">
      <c r="A11" s="26">
        <v>8</v>
      </c>
      <c r="B11" s="4" t="s">
        <v>301</v>
      </c>
      <c r="C11" s="17">
        <v>0.41</v>
      </c>
      <c r="E11" s="26">
        <v>61</v>
      </c>
      <c r="F11" s="4" t="s">
        <v>405</v>
      </c>
      <c r="G11" s="17">
        <v>0.21</v>
      </c>
      <c r="J11" s="128"/>
    </row>
    <row r="12" spans="1:10" ht="13.5" customHeight="1">
      <c r="A12" s="26">
        <v>9</v>
      </c>
      <c r="B12" s="4" t="s">
        <v>502</v>
      </c>
      <c r="C12" s="17">
        <v>0.39</v>
      </c>
      <c r="E12" s="26">
        <v>62</v>
      </c>
      <c r="F12" s="4" t="s">
        <v>499</v>
      </c>
      <c r="G12" s="17">
        <v>0.21</v>
      </c>
      <c r="J12" s="128"/>
    </row>
    <row r="13" spans="1:10" ht="13.5" customHeight="1">
      <c r="A13" s="26">
        <v>10</v>
      </c>
      <c r="B13" s="4" t="s">
        <v>310</v>
      </c>
      <c r="C13" s="17">
        <v>0.37</v>
      </c>
      <c r="E13" s="26">
        <v>63</v>
      </c>
      <c r="F13" s="4" t="s">
        <v>201</v>
      </c>
      <c r="G13" s="17">
        <v>0.21</v>
      </c>
      <c r="J13" s="176"/>
    </row>
    <row r="14" spans="1:10" ht="13.5" customHeight="1">
      <c r="A14" s="26">
        <v>11</v>
      </c>
      <c r="B14" s="4" t="s">
        <v>312</v>
      </c>
      <c r="C14" s="17">
        <v>0.35</v>
      </c>
      <c r="E14" s="26">
        <v>64</v>
      </c>
      <c r="F14" s="4" t="s">
        <v>315</v>
      </c>
      <c r="G14" s="17">
        <v>0.21</v>
      </c>
      <c r="J14" s="128"/>
    </row>
    <row r="15" spans="1:10" ht="13.5" customHeight="1">
      <c r="A15" s="26">
        <v>12</v>
      </c>
      <c r="B15" s="4" t="s">
        <v>428</v>
      </c>
      <c r="C15" s="17">
        <v>0.34</v>
      </c>
      <c r="E15" s="26">
        <v>65</v>
      </c>
      <c r="F15" s="4" t="s">
        <v>435</v>
      </c>
      <c r="G15" s="17">
        <v>0.21</v>
      </c>
      <c r="J15" s="176"/>
    </row>
    <row r="16" spans="1:10" ht="13.5" customHeight="1">
      <c r="A16" s="26">
        <v>13</v>
      </c>
      <c r="B16" s="171" t="s">
        <v>548</v>
      </c>
      <c r="C16" s="17">
        <v>0.34</v>
      </c>
      <c r="E16" s="26">
        <v>66</v>
      </c>
      <c r="F16" s="4" t="s">
        <v>170</v>
      </c>
      <c r="G16" s="17">
        <v>0.2</v>
      </c>
      <c r="J16" s="128"/>
    </row>
    <row r="17" spans="1:10" ht="13.5" customHeight="1">
      <c r="A17" s="26">
        <v>14</v>
      </c>
      <c r="B17" s="4" t="s">
        <v>295</v>
      </c>
      <c r="C17" s="17">
        <v>0.34</v>
      </c>
      <c r="E17" s="26">
        <v>67</v>
      </c>
      <c r="F17" s="4" t="s">
        <v>407</v>
      </c>
      <c r="G17" s="17">
        <v>0.2</v>
      </c>
      <c r="J17" s="128"/>
    </row>
    <row r="18" spans="1:10" ht="13.5" customHeight="1">
      <c r="A18" s="26">
        <v>15</v>
      </c>
      <c r="B18" s="4" t="s">
        <v>288</v>
      </c>
      <c r="C18" s="17">
        <v>0.33</v>
      </c>
      <c r="E18" s="26">
        <v>68</v>
      </c>
      <c r="F18" s="4" t="s">
        <v>414</v>
      </c>
      <c r="G18" s="17">
        <v>0.2</v>
      </c>
      <c r="J18" s="176"/>
    </row>
    <row r="19" spans="1:10" ht="13.5" customHeight="1">
      <c r="A19" s="26">
        <v>16</v>
      </c>
      <c r="B19" s="4" t="s">
        <v>322</v>
      </c>
      <c r="C19" s="17">
        <v>0.33</v>
      </c>
      <c r="E19" s="26">
        <v>69</v>
      </c>
      <c r="F19" s="4" t="s">
        <v>423</v>
      </c>
      <c r="G19" s="17">
        <v>0.2</v>
      </c>
      <c r="J19" s="128"/>
    </row>
    <row r="20" spans="1:10" ht="13.5" customHeight="1">
      <c r="A20" s="26">
        <v>17</v>
      </c>
      <c r="B20" s="4" t="s">
        <v>400</v>
      </c>
      <c r="C20" s="17">
        <v>0.32</v>
      </c>
      <c r="E20" s="26">
        <v>70</v>
      </c>
      <c r="F20" s="4" t="s">
        <v>431</v>
      </c>
      <c r="G20" s="17">
        <v>0.2</v>
      </c>
      <c r="J20" s="176"/>
    </row>
    <row r="21" spans="1:10" ht="13.5" customHeight="1">
      <c r="A21" s="26">
        <v>18</v>
      </c>
      <c r="B21" s="4" t="s">
        <v>493</v>
      </c>
      <c r="C21" s="17">
        <v>0.31</v>
      </c>
      <c r="E21" s="26">
        <v>71</v>
      </c>
      <c r="F21" s="4" t="s">
        <v>433</v>
      </c>
      <c r="G21" s="17">
        <v>0.19</v>
      </c>
      <c r="J21" s="176"/>
    </row>
    <row r="22" spans="1:10" ht="13.5" customHeight="1">
      <c r="A22" s="26">
        <v>19</v>
      </c>
      <c r="B22" s="4" t="s">
        <v>149</v>
      </c>
      <c r="C22" s="17">
        <v>0.31</v>
      </c>
      <c r="E22" s="26">
        <v>72</v>
      </c>
      <c r="F22" s="4" t="s">
        <v>151</v>
      </c>
      <c r="G22" s="17">
        <v>0.19</v>
      </c>
      <c r="J22" s="176"/>
    </row>
    <row r="23" spans="1:10" ht="13.5" customHeight="1">
      <c r="A23" s="26">
        <v>20</v>
      </c>
      <c r="B23" s="4" t="s">
        <v>457</v>
      </c>
      <c r="C23" s="17">
        <v>0.3</v>
      </c>
      <c r="E23" s="26">
        <v>73</v>
      </c>
      <c r="F23" s="4" t="s">
        <v>391</v>
      </c>
      <c r="G23" s="17">
        <v>0.18</v>
      </c>
      <c r="J23" s="176"/>
    </row>
    <row r="24" spans="1:10" ht="13.5" customHeight="1">
      <c r="A24" s="26">
        <v>21</v>
      </c>
      <c r="B24" s="4" t="s">
        <v>171</v>
      </c>
      <c r="C24" s="17">
        <v>0.3</v>
      </c>
      <c r="E24" s="26">
        <v>74</v>
      </c>
      <c r="F24" s="4" t="s">
        <v>319</v>
      </c>
      <c r="G24" s="17">
        <v>0.18</v>
      </c>
      <c r="J24" s="176"/>
    </row>
    <row r="25" spans="1:10" ht="13.5" customHeight="1">
      <c r="A25" s="26">
        <v>22</v>
      </c>
      <c r="B25" s="4" t="s">
        <v>504</v>
      </c>
      <c r="C25" s="17">
        <v>0.3</v>
      </c>
      <c r="E25" s="26">
        <v>75</v>
      </c>
      <c r="F25" s="4" t="s">
        <v>436</v>
      </c>
      <c r="G25" s="17">
        <v>0.18</v>
      </c>
      <c r="J25" s="178"/>
    </row>
    <row r="26" spans="1:10" ht="13.5" customHeight="1">
      <c r="A26" s="26">
        <v>23</v>
      </c>
      <c r="B26" s="4" t="s">
        <v>447</v>
      </c>
      <c r="C26" s="17">
        <v>0.3</v>
      </c>
      <c r="E26" s="26">
        <v>76</v>
      </c>
      <c r="F26" s="4" t="s">
        <v>438</v>
      </c>
      <c r="G26" s="17">
        <v>0.18</v>
      </c>
      <c r="J26" s="177"/>
    </row>
    <row r="27" spans="1:10" ht="13.5" customHeight="1">
      <c r="A27" s="26">
        <v>24</v>
      </c>
      <c r="B27" s="4" t="s">
        <v>427</v>
      </c>
      <c r="C27" s="17">
        <v>0.28999999999999998</v>
      </c>
      <c r="E27" s="26">
        <v>77</v>
      </c>
      <c r="F27" s="4" t="s">
        <v>439</v>
      </c>
      <c r="G27" s="17">
        <v>0.18</v>
      </c>
      <c r="J27" s="177"/>
    </row>
    <row r="28" spans="1:10" ht="13.5" customHeight="1">
      <c r="A28" s="26">
        <v>25</v>
      </c>
      <c r="B28" s="171" t="s">
        <v>554</v>
      </c>
      <c r="C28" s="17">
        <v>0.28999999999999998</v>
      </c>
      <c r="E28" s="26">
        <v>78</v>
      </c>
      <c r="F28" s="4" t="s">
        <v>302</v>
      </c>
      <c r="G28" s="17">
        <v>0.18</v>
      </c>
      <c r="J28" s="176"/>
    </row>
    <row r="29" spans="1:10" ht="13.5" customHeight="1">
      <c r="A29" s="26">
        <v>26</v>
      </c>
      <c r="B29" s="4" t="s">
        <v>453</v>
      </c>
      <c r="C29" s="17">
        <v>0.28000000000000003</v>
      </c>
      <c r="E29" s="26">
        <v>79</v>
      </c>
      <c r="F29" s="4" t="s">
        <v>403</v>
      </c>
      <c r="G29" s="17">
        <v>0.17</v>
      </c>
      <c r="J29" s="176"/>
    </row>
    <row r="30" spans="1:10" ht="13.5" customHeight="1">
      <c r="A30" s="26">
        <v>27</v>
      </c>
      <c r="B30" s="4" t="s">
        <v>152</v>
      </c>
      <c r="C30" s="17">
        <v>0.28000000000000003</v>
      </c>
      <c r="E30" s="26">
        <v>80</v>
      </c>
      <c r="F30" s="4" t="s">
        <v>406</v>
      </c>
      <c r="G30" s="17">
        <v>0.17</v>
      </c>
      <c r="J30" s="176"/>
    </row>
    <row r="31" spans="1:10" ht="13.5" customHeight="1">
      <c r="A31" s="26">
        <v>28</v>
      </c>
      <c r="B31" s="4" t="s">
        <v>516</v>
      </c>
      <c r="C31" s="17">
        <v>0.28000000000000003</v>
      </c>
      <c r="E31" s="26">
        <v>81</v>
      </c>
      <c r="F31" s="4" t="s">
        <v>492</v>
      </c>
      <c r="G31" s="17">
        <v>0.17</v>
      </c>
      <c r="J31" s="176"/>
    </row>
    <row r="32" spans="1:10" ht="13.5" customHeight="1">
      <c r="A32" s="26">
        <v>29</v>
      </c>
      <c r="B32" s="4" t="s">
        <v>412</v>
      </c>
      <c r="C32" s="17">
        <v>0.27</v>
      </c>
      <c r="E32" s="26">
        <v>82</v>
      </c>
      <c r="F32" s="4" t="s">
        <v>426</v>
      </c>
      <c r="G32" s="17">
        <v>0.17</v>
      </c>
      <c r="J32" s="176"/>
    </row>
    <row r="33" spans="1:10" ht="13.5" customHeight="1">
      <c r="A33" s="26">
        <v>30</v>
      </c>
      <c r="B33" s="4" t="s">
        <v>496</v>
      </c>
      <c r="C33" s="17">
        <v>0.27</v>
      </c>
      <c r="E33" s="26">
        <v>83</v>
      </c>
      <c r="F33" s="4" t="s">
        <v>172</v>
      </c>
      <c r="G33" s="17">
        <v>0.17</v>
      </c>
      <c r="J33" s="176"/>
    </row>
    <row r="34" spans="1:10" ht="13.5" customHeight="1">
      <c r="A34" s="26">
        <v>31</v>
      </c>
      <c r="B34" s="4" t="s">
        <v>425</v>
      </c>
      <c r="C34" s="17">
        <v>0.27</v>
      </c>
      <c r="E34" s="26">
        <v>84</v>
      </c>
      <c r="F34" s="4" t="s">
        <v>452</v>
      </c>
      <c r="G34" s="17">
        <v>0.16</v>
      </c>
      <c r="J34" s="176"/>
    </row>
    <row r="35" spans="1:10" ht="13.5" customHeight="1">
      <c r="A35" s="26">
        <v>32</v>
      </c>
      <c r="B35" s="4" t="s">
        <v>429</v>
      </c>
      <c r="C35" s="17">
        <v>0.27</v>
      </c>
      <c r="E35" s="26">
        <v>85</v>
      </c>
      <c r="F35" s="4" t="s">
        <v>472</v>
      </c>
      <c r="G35" s="17">
        <v>0.16</v>
      </c>
      <c r="J35" s="179"/>
    </row>
    <row r="36" spans="1:10" ht="13.5" customHeight="1">
      <c r="A36" s="26">
        <v>33</v>
      </c>
      <c r="B36" s="4" t="s">
        <v>285</v>
      </c>
      <c r="C36" s="17">
        <v>0.27</v>
      </c>
      <c r="E36" s="26">
        <v>86</v>
      </c>
      <c r="F36" s="4" t="s">
        <v>157</v>
      </c>
      <c r="G36" s="17">
        <v>0.16</v>
      </c>
      <c r="J36" s="176"/>
    </row>
    <row r="37" spans="1:10" ht="13.5" customHeight="1">
      <c r="A37" s="26">
        <v>34</v>
      </c>
      <c r="B37" s="4" t="s">
        <v>313</v>
      </c>
      <c r="C37" s="17">
        <v>0.26</v>
      </c>
      <c r="E37" s="26">
        <v>87</v>
      </c>
      <c r="F37" s="4" t="s">
        <v>416</v>
      </c>
      <c r="G37" s="17">
        <v>0.16</v>
      </c>
      <c r="J37" s="176"/>
    </row>
    <row r="38" spans="1:10" ht="13.5" customHeight="1">
      <c r="A38" s="26">
        <v>35</v>
      </c>
      <c r="B38" s="4" t="s">
        <v>501</v>
      </c>
      <c r="C38" s="17">
        <v>0.26</v>
      </c>
      <c r="E38" s="26">
        <v>88</v>
      </c>
      <c r="F38" s="4" t="s">
        <v>448</v>
      </c>
      <c r="G38" s="17">
        <v>0.16</v>
      </c>
      <c r="J38" s="176"/>
    </row>
    <row r="39" spans="1:10" ht="13.5" customHeight="1">
      <c r="A39" s="26">
        <v>36</v>
      </c>
      <c r="B39" s="4" t="s">
        <v>424</v>
      </c>
      <c r="C39" s="17">
        <v>0.26</v>
      </c>
      <c r="E39" s="26">
        <v>89</v>
      </c>
      <c r="F39" s="4" t="s">
        <v>396</v>
      </c>
      <c r="G39" s="17">
        <v>0.15</v>
      </c>
      <c r="J39" s="128"/>
    </row>
    <row r="40" spans="1:10" ht="13.5" customHeight="1">
      <c r="A40" s="26">
        <v>37</v>
      </c>
      <c r="B40" s="4" t="s">
        <v>316</v>
      </c>
      <c r="C40" s="17">
        <v>0.26</v>
      </c>
      <c r="E40" s="26">
        <v>90</v>
      </c>
      <c r="F40" s="4" t="s">
        <v>193</v>
      </c>
      <c r="G40" s="17">
        <v>0.15</v>
      </c>
      <c r="J40" s="128"/>
    </row>
    <row r="41" spans="1:10" ht="13.5" customHeight="1">
      <c r="A41" s="26">
        <v>38</v>
      </c>
      <c r="B41" s="4" t="s">
        <v>318</v>
      </c>
      <c r="C41" s="17">
        <v>0.26</v>
      </c>
      <c r="E41" s="26">
        <v>91</v>
      </c>
      <c r="F41" s="4" t="s">
        <v>434</v>
      </c>
      <c r="G41" s="17">
        <v>0.15</v>
      </c>
      <c r="J41" s="128"/>
    </row>
    <row r="42" spans="1:10" ht="13.5" customHeight="1">
      <c r="A42" s="26">
        <v>39</v>
      </c>
      <c r="B42" s="4" t="s">
        <v>441</v>
      </c>
      <c r="C42" s="17">
        <v>0.26</v>
      </c>
      <c r="E42" s="26">
        <v>92</v>
      </c>
      <c r="F42" s="4" t="s">
        <v>284</v>
      </c>
      <c r="G42" s="17">
        <v>0.15</v>
      </c>
      <c r="J42" s="128"/>
    </row>
    <row r="43" spans="1:10" ht="13.5" customHeight="1">
      <c r="A43" s="26">
        <v>40</v>
      </c>
      <c r="B43" s="4" t="s">
        <v>392</v>
      </c>
      <c r="C43" s="17">
        <v>0.25</v>
      </c>
      <c r="E43" s="26">
        <v>93</v>
      </c>
      <c r="F43" s="4" t="s">
        <v>443</v>
      </c>
      <c r="G43" s="17">
        <v>0.15</v>
      </c>
      <c r="J43" s="176"/>
    </row>
    <row r="44" spans="1:10" ht="13.5" customHeight="1">
      <c r="A44" s="26">
        <v>41</v>
      </c>
      <c r="B44" s="4" t="s">
        <v>320</v>
      </c>
      <c r="C44" s="17">
        <v>0.25</v>
      </c>
      <c r="E44" s="26">
        <v>94</v>
      </c>
      <c r="F44" s="4" t="s">
        <v>394</v>
      </c>
      <c r="G44" s="17">
        <v>0.14000000000000001</v>
      </c>
      <c r="J44" s="176"/>
    </row>
    <row r="45" spans="1:10" ht="13.5" customHeight="1">
      <c r="A45" s="26">
        <v>42</v>
      </c>
      <c r="B45" s="4" t="s">
        <v>398</v>
      </c>
      <c r="C45" s="17">
        <v>0.24</v>
      </c>
      <c r="E45" s="26">
        <v>95</v>
      </c>
      <c r="F45" s="4" t="s">
        <v>401</v>
      </c>
      <c r="G45" s="17">
        <v>0.13</v>
      </c>
      <c r="J45" s="128"/>
    </row>
    <row r="46" spans="1:10" ht="13.5" customHeight="1">
      <c r="A46" s="26">
        <v>43</v>
      </c>
      <c r="B46" s="4" t="s">
        <v>489</v>
      </c>
      <c r="C46" s="17">
        <v>0.24</v>
      </c>
      <c r="E46" s="26">
        <v>96</v>
      </c>
      <c r="F46" s="4" t="s">
        <v>525</v>
      </c>
      <c r="G46" s="17">
        <v>0.13</v>
      </c>
      <c r="J46" s="176"/>
    </row>
    <row r="47" spans="1:10" ht="13.5" customHeight="1">
      <c r="A47" s="26">
        <v>44</v>
      </c>
      <c r="B47" s="4" t="s">
        <v>154</v>
      </c>
      <c r="C47" s="17">
        <v>0.24</v>
      </c>
      <c r="E47" s="26">
        <v>97</v>
      </c>
      <c r="F47" s="4" t="s">
        <v>510</v>
      </c>
      <c r="G47" s="17">
        <v>0.13</v>
      </c>
      <c r="J47" s="176"/>
    </row>
    <row r="48" spans="1:10" ht="13.5" customHeight="1">
      <c r="A48" s="26">
        <v>45</v>
      </c>
      <c r="B48" s="4" t="s">
        <v>430</v>
      </c>
      <c r="C48" s="17">
        <v>0.24</v>
      </c>
      <c r="E48" s="26">
        <v>98</v>
      </c>
      <c r="F48" s="4" t="s">
        <v>325</v>
      </c>
      <c r="G48" s="17">
        <v>0.13</v>
      </c>
      <c r="J48" s="176"/>
    </row>
    <row r="49" spans="1:10" ht="13.5" customHeight="1">
      <c r="A49" s="26">
        <v>46</v>
      </c>
      <c r="B49" s="4" t="s">
        <v>446</v>
      </c>
      <c r="C49" s="17">
        <v>0.24</v>
      </c>
      <c r="E49" s="172">
        <v>99</v>
      </c>
      <c r="F49" s="4" t="s">
        <v>402</v>
      </c>
      <c r="G49" s="17">
        <v>0.12</v>
      </c>
      <c r="J49" s="177"/>
    </row>
    <row r="50" spans="1:10" ht="13.5" customHeight="1">
      <c r="A50" s="26">
        <v>47</v>
      </c>
      <c r="B50" s="4" t="s">
        <v>311</v>
      </c>
      <c r="C50" s="17">
        <v>0.23</v>
      </c>
      <c r="E50" s="172">
        <v>100</v>
      </c>
      <c r="F50" s="4" t="s">
        <v>194</v>
      </c>
      <c r="G50" s="17">
        <v>0.11</v>
      </c>
      <c r="J50" s="176"/>
    </row>
    <row r="51" spans="1:10" ht="13.5" customHeight="1">
      <c r="A51" s="26">
        <v>48</v>
      </c>
      <c r="B51" s="4" t="s">
        <v>484</v>
      </c>
      <c r="C51" s="17">
        <v>0.23</v>
      </c>
      <c r="E51" s="172">
        <v>101</v>
      </c>
      <c r="F51" s="4" t="s">
        <v>411</v>
      </c>
      <c r="G51" s="17">
        <v>0.1</v>
      </c>
      <c r="J51" s="128"/>
    </row>
    <row r="52" spans="1:10" ht="13.5" customHeight="1">
      <c r="A52" s="26">
        <v>49</v>
      </c>
      <c r="B52" s="4" t="s">
        <v>417</v>
      </c>
      <c r="C52" s="17">
        <v>0.23</v>
      </c>
      <c r="E52" s="172">
        <v>102</v>
      </c>
      <c r="F52" s="4" t="s">
        <v>445</v>
      </c>
      <c r="G52" s="17">
        <v>0.08</v>
      </c>
    </row>
    <row r="53" spans="1:10" ht="13.5" customHeight="1">
      <c r="A53" s="26">
        <v>50</v>
      </c>
      <c r="B53" s="4" t="s">
        <v>420</v>
      </c>
      <c r="C53" s="17">
        <v>0.23</v>
      </c>
      <c r="F53" s="4"/>
      <c r="G53" s="17"/>
      <c r="J53" s="86"/>
    </row>
    <row r="54" spans="1:10" ht="13.5" customHeight="1">
      <c r="A54" s="292">
        <v>51</v>
      </c>
      <c r="B54" s="4" t="s">
        <v>437</v>
      </c>
      <c r="C54" s="17">
        <v>0.23</v>
      </c>
      <c r="F54" s="4"/>
      <c r="G54" s="17"/>
      <c r="J54" s="86"/>
    </row>
    <row r="55" spans="1:10" ht="13.5" customHeight="1">
      <c r="A55" s="26">
        <v>52</v>
      </c>
      <c r="B55" s="4" t="s">
        <v>449</v>
      </c>
      <c r="C55" s="17">
        <v>0.22</v>
      </c>
      <c r="F55" s="28" t="s">
        <v>379</v>
      </c>
      <c r="G55" s="206">
        <f>MEDIAN(G4:G52,C4:C56)</f>
        <v>0.22500000000000001</v>
      </c>
    </row>
    <row r="56" spans="1:10" ht="13.5" customHeight="1">
      <c r="A56" s="172">
        <v>53</v>
      </c>
      <c r="B56" s="4" t="s">
        <v>488</v>
      </c>
      <c r="C56" s="17">
        <v>0.22</v>
      </c>
      <c r="F56" s="28" t="s">
        <v>378</v>
      </c>
      <c r="G56" s="206">
        <f>AVERAGE(G4:G52,C4:C56)</f>
        <v>0.25058823529411761</v>
      </c>
    </row>
    <row r="57" spans="1:10" ht="13.5" customHeight="1"/>
    <row r="58" spans="1:10" ht="13.5" customHeight="1"/>
    <row r="59" spans="1:10" ht="13.5" customHeight="1"/>
    <row r="60" spans="1:10" ht="13.5" customHeight="1"/>
    <row r="61" spans="1:10" ht="13.5" customHeight="1"/>
    <row r="62" spans="1:10" ht="13.5" customHeight="1"/>
    <row r="63" spans="1:10" ht="13.5" customHeight="1">
      <c r="F63" s="146"/>
      <c r="G63" s="205"/>
    </row>
    <row r="64" spans="1:10" ht="13.5" customHeight="1">
      <c r="F64" s="146"/>
      <c r="G64" s="205"/>
    </row>
    <row r="65" spans="6:7" ht="13.5" customHeight="1">
      <c r="F65" s="146"/>
      <c r="G65" s="205"/>
    </row>
    <row r="66" spans="6:7" ht="13.5" customHeight="1"/>
    <row r="67" spans="6:7" ht="13.5" customHeight="1"/>
    <row r="68" spans="6:7" ht="13.5" customHeight="1"/>
    <row r="69" spans="6:7" ht="13.5" customHeight="1"/>
    <row r="70" spans="6:7" ht="13.5" customHeight="1"/>
    <row r="71" spans="6:7" ht="13.5" customHeight="1"/>
    <row r="72" spans="6:7" ht="13.5" customHeight="1"/>
    <row r="73" spans="6:7" ht="13.5" customHeight="1"/>
    <row r="74" spans="6:7" ht="13.5" customHeight="1"/>
    <row r="75" spans="6:7" ht="13.5" customHeight="1"/>
    <row r="76" spans="6:7" ht="13.5" customHeight="1"/>
    <row r="77" spans="6:7" ht="13.5" customHeight="1"/>
    <row r="78" spans="6:7" ht="13.5" customHeight="1"/>
    <row r="79" spans="6:7" ht="13.5" customHeight="1"/>
    <row r="80" spans="6:7"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2" ht="13.5" customHeight="1"/>
    <row r="98" spans="2:2" ht="13.5" customHeight="1"/>
    <row r="99" spans="2:2" ht="13.5" customHeight="1"/>
    <row r="100" spans="2:2" ht="13.5" customHeight="1"/>
    <row r="101" spans="2:2" ht="13.5" customHeight="1"/>
    <row r="102" spans="2:2" ht="13.5" customHeight="1"/>
    <row r="103" spans="2:2" ht="13.5" customHeight="1"/>
    <row r="104" spans="2:2" ht="13.5" customHeight="1"/>
    <row r="105" spans="2:2" ht="13.5" customHeight="1"/>
    <row r="106" spans="2:2" ht="13.5" customHeight="1">
      <c r="B106" s="26"/>
    </row>
    <row r="107" spans="2:2" ht="13.5" customHeight="1">
      <c r="B107" s="26"/>
    </row>
    <row r="108" spans="2:2" ht="13.5" customHeight="1"/>
    <row r="109" spans="2:2" ht="13.5" customHeight="1"/>
    <row r="110" spans="2:2" ht="13.5" customHeight="1"/>
    <row r="111" spans="2:2" ht="13.5" customHeight="1"/>
    <row r="112" spans="2: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sheetData>
  <sortState ref="B5:C106">
    <sortCondition descending="1" ref="C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M198"/>
  <sheetViews>
    <sheetView zoomScaleNormal="100" workbookViewId="0">
      <pane ySplit="3" topLeftCell="A4" activePane="bottomLeft" state="frozen"/>
      <selection activeCell="E6" sqref="E6"/>
      <selection pane="bottomLeft" activeCell="F51" sqref="F51"/>
    </sheetView>
  </sheetViews>
  <sheetFormatPr defaultRowHeight="12.95" customHeight="1"/>
  <cols>
    <col min="1" max="1" width="6.140625" style="26" customWidth="1"/>
    <col min="2" max="2" width="19.140625" style="26" customWidth="1"/>
    <col min="3" max="3" width="7.7109375" style="565" bestFit="1" customWidth="1"/>
    <col min="4" max="4" width="9.42578125" style="218" customWidth="1"/>
    <col min="5" max="5" width="10.28515625" style="196" customWidth="1"/>
    <col min="6" max="6" width="20.5703125" style="22" customWidth="1"/>
    <col min="7" max="7" width="9.42578125" style="432" customWidth="1"/>
    <col min="8" max="8" width="8.7109375" style="22" customWidth="1"/>
    <col min="9" max="9" width="9.140625" style="22"/>
    <col min="10" max="10" width="9.140625" style="51"/>
    <col min="11" max="11" width="19.28515625" style="26" bestFit="1" customWidth="1"/>
    <col min="12" max="12" width="20.85546875" style="177" customWidth="1"/>
    <col min="13" max="13" width="20.85546875" style="585" customWidth="1"/>
    <col min="14" max="39" width="8.85546875" customWidth="1"/>
    <col min="40" max="16384" width="9.140625" style="22"/>
  </cols>
  <sheetData>
    <row r="1" spans="1:12" ht="14.25" customHeight="1">
      <c r="B1" s="354" t="s">
        <v>612</v>
      </c>
      <c r="F1" s="83"/>
      <c r="G1" s="566"/>
      <c r="H1" s="83"/>
      <c r="I1" s="83"/>
    </row>
    <row r="2" spans="1:12" ht="13.5" customHeight="1">
      <c r="B2" s="355" t="s">
        <v>182</v>
      </c>
      <c r="F2" s="83"/>
      <c r="G2" s="566"/>
      <c r="H2" s="83"/>
      <c r="I2" s="83"/>
    </row>
    <row r="3" spans="1:12" ht="13.5" customHeight="1">
      <c r="B3" s="355"/>
      <c r="F3" s="83"/>
      <c r="G3" s="566"/>
      <c r="H3" s="83"/>
      <c r="I3" s="83"/>
    </row>
    <row r="4" spans="1:12" ht="13.5" customHeight="1">
      <c r="A4" s="26">
        <v>1</v>
      </c>
      <c r="B4" s="4" t="s">
        <v>443</v>
      </c>
      <c r="C4" s="17">
        <v>404.4</v>
      </c>
      <c r="D4" s="212"/>
      <c r="E4" s="26">
        <v>54</v>
      </c>
      <c r="F4" s="4" t="s">
        <v>398</v>
      </c>
      <c r="G4" s="17">
        <v>103.53</v>
      </c>
      <c r="H4" s="195"/>
      <c r="I4" s="146"/>
      <c r="J4" s="123"/>
      <c r="L4" s="17"/>
    </row>
    <row r="5" spans="1:12" ht="13.5" customHeight="1">
      <c r="A5" s="26">
        <v>2</v>
      </c>
      <c r="B5" s="4" t="s">
        <v>295</v>
      </c>
      <c r="C5" s="17">
        <v>267.92</v>
      </c>
      <c r="D5" s="225"/>
      <c r="E5" s="26">
        <v>55</v>
      </c>
      <c r="F5" s="4" t="s">
        <v>417</v>
      </c>
      <c r="G5" s="17">
        <v>103.32</v>
      </c>
      <c r="H5" s="193"/>
      <c r="I5" s="146"/>
      <c r="J5" s="174"/>
    </row>
    <row r="6" spans="1:12" ht="13.5" customHeight="1">
      <c r="A6" s="26">
        <v>3</v>
      </c>
      <c r="B6" s="4" t="s">
        <v>416</v>
      </c>
      <c r="C6" s="17">
        <v>229.65</v>
      </c>
      <c r="D6" s="225"/>
      <c r="E6" s="26">
        <v>56</v>
      </c>
      <c r="F6" s="4" t="s">
        <v>288</v>
      </c>
      <c r="G6" s="17">
        <v>102.61</v>
      </c>
      <c r="H6" s="193"/>
      <c r="I6" s="146"/>
      <c r="J6" s="174"/>
    </row>
    <row r="7" spans="1:12" ht="13.5" customHeight="1">
      <c r="A7" s="26">
        <v>4</v>
      </c>
      <c r="B7" s="4" t="s">
        <v>402</v>
      </c>
      <c r="C7" s="17">
        <v>221.39</v>
      </c>
      <c r="D7" s="225"/>
      <c r="E7" s="26">
        <v>57</v>
      </c>
      <c r="F7" s="4" t="s">
        <v>310</v>
      </c>
      <c r="G7" s="17">
        <v>102.58</v>
      </c>
      <c r="H7" s="193"/>
      <c r="I7" s="146"/>
      <c r="J7" s="123"/>
    </row>
    <row r="8" spans="1:12" ht="13.5" customHeight="1">
      <c r="A8" s="26">
        <v>5</v>
      </c>
      <c r="B8" s="4" t="s">
        <v>194</v>
      </c>
      <c r="C8" s="17">
        <v>219.94</v>
      </c>
      <c r="D8" s="225"/>
      <c r="E8" s="26">
        <v>58</v>
      </c>
      <c r="F8" s="4" t="s">
        <v>403</v>
      </c>
      <c r="G8" s="17">
        <v>99.77</v>
      </c>
      <c r="H8" s="193"/>
      <c r="I8" s="26"/>
      <c r="J8" s="174"/>
    </row>
    <row r="9" spans="1:12" ht="13.5" customHeight="1">
      <c r="A9" s="26">
        <v>6</v>
      </c>
      <c r="B9" s="4" t="s">
        <v>201</v>
      </c>
      <c r="C9" s="17">
        <v>192.62</v>
      </c>
      <c r="D9" s="212"/>
      <c r="E9" s="26">
        <v>59</v>
      </c>
      <c r="F9" s="4" t="s">
        <v>412</v>
      </c>
      <c r="G9" s="17">
        <v>98.71</v>
      </c>
      <c r="H9" s="193"/>
      <c r="I9" s="146"/>
      <c r="J9" s="174"/>
    </row>
    <row r="10" spans="1:12" ht="13.5" customHeight="1">
      <c r="A10" s="26">
        <v>7</v>
      </c>
      <c r="B10" s="4" t="s">
        <v>496</v>
      </c>
      <c r="C10" s="17">
        <v>192.24</v>
      </c>
      <c r="D10" s="225"/>
      <c r="E10" s="26">
        <v>60</v>
      </c>
      <c r="F10" s="4" t="s">
        <v>434</v>
      </c>
      <c r="G10" s="17">
        <v>98.54</v>
      </c>
      <c r="H10" s="193"/>
      <c r="I10" s="146"/>
      <c r="J10" s="123"/>
    </row>
    <row r="11" spans="1:12" ht="13.5" customHeight="1">
      <c r="A11" s="26">
        <v>8</v>
      </c>
      <c r="B11" s="4" t="s">
        <v>424</v>
      </c>
      <c r="C11" s="17">
        <v>187.87</v>
      </c>
      <c r="D11" s="225"/>
      <c r="E11" s="26">
        <v>61</v>
      </c>
      <c r="F11" s="4" t="s">
        <v>449</v>
      </c>
      <c r="G11" s="17">
        <v>95.6</v>
      </c>
      <c r="H11" s="195"/>
      <c r="I11" s="146"/>
      <c r="J11" s="174"/>
    </row>
    <row r="12" spans="1:12" ht="13.5" customHeight="1">
      <c r="A12" s="26">
        <v>9</v>
      </c>
      <c r="B12" s="4" t="s">
        <v>514</v>
      </c>
      <c r="C12" s="17">
        <v>185.34</v>
      </c>
      <c r="D12" s="212"/>
      <c r="E12" s="26">
        <v>62</v>
      </c>
      <c r="F12" s="4" t="s">
        <v>411</v>
      </c>
      <c r="G12" s="17">
        <v>94.77</v>
      </c>
      <c r="H12" s="195"/>
      <c r="I12" s="146"/>
      <c r="J12" s="123"/>
    </row>
    <row r="13" spans="1:12" ht="13.5" customHeight="1">
      <c r="A13" s="26">
        <v>10</v>
      </c>
      <c r="B13" s="4" t="s">
        <v>525</v>
      </c>
      <c r="C13" s="17">
        <v>182.95</v>
      </c>
      <c r="D13" s="212"/>
      <c r="E13" s="26">
        <v>63</v>
      </c>
      <c r="F13" s="4" t="s">
        <v>504</v>
      </c>
      <c r="G13" s="17">
        <v>93.62</v>
      </c>
      <c r="H13" s="195"/>
      <c r="I13" s="146"/>
      <c r="J13" s="174"/>
    </row>
    <row r="14" spans="1:12" ht="13.5" customHeight="1">
      <c r="A14" s="26">
        <v>11</v>
      </c>
      <c r="B14" s="4" t="s">
        <v>435</v>
      </c>
      <c r="C14" s="17">
        <v>182.31</v>
      </c>
      <c r="D14" s="225"/>
      <c r="E14" s="26">
        <v>64</v>
      </c>
      <c r="F14" s="4" t="s">
        <v>325</v>
      </c>
      <c r="G14" s="17">
        <v>93.4</v>
      </c>
      <c r="H14" s="195"/>
      <c r="I14" s="4"/>
      <c r="J14" s="174"/>
    </row>
    <row r="15" spans="1:12" ht="13.5" customHeight="1">
      <c r="A15" s="26">
        <v>12</v>
      </c>
      <c r="B15" s="4" t="s">
        <v>432</v>
      </c>
      <c r="C15" s="17">
        <v>175.41</v>
      </c>
      <c r="D15" s="225"/>
      <c r="E15" s="26">
        <v>65</v>
      </c>
      <c r="F15" s="4" t="s">
        <v>407</v>
      </c>
      <c r="G15" s="17">
        <v>91.47</v>
      </c>
      <c r="H15" s="193"/>
      <c r="I15" s="146"/>
      <c r="J15" s="123"/>
    </row>
    <row r="16" spans="1:12" ht="13.5" customHeight="1">
      <c r="A16" s="26">
        <v>13</v>
      </c>
      <c r="B16" s="4" t="s">
        <v>285</v>
      </c>
      <c r="C16" s="17">
        <v>169.93</v>
      </c>
      <c r="D16" s="225"/>
      <c r="E16" s="26">
        <v>66</v>
      </c>
      <c r="F16" s="4" t="s">
        <v>425</v>
      </c>
      <c r="G16" s="17">
        <v>90.92</v>
      </c>
      <c r="H16" s="193"/>
      <c r="I16" s="146"/>
      <c r="J16" s="174"/>
    </row>
    <row r="17" spans="1:10" ht="13.5" customHeight="1">
      <c r="A17" s="26">
        <v>14</v>
      </c>
      <c r="B17" s="4" t="s">
        <v>429</v>
      </c>
      <c r="C17" s="17">
        <v>168.35</v>
      </c>
      <c r="D17" s="225"/>
      <c r="E17" s="26">
        <v>67</v>
      </c>
      <c r="F17" s="4" t="s">
        <v>471</v>
      </c>
      <c r="G17" s="17">
        <v>90.35</v>
      </c>
      <c r="H17" s="195"/>
      <c r="I17" s="146"/>
      <c r="J17" s="174"/>
    </row>
    <row r="18" spans="1:10" ht="13.5" customHeight="1">
      <c r="A18" s="26">
        <v>15</v>
      </c>
      <c r="B18" s="4" t="s">
        <v>441</v>
      </c>
      <c r="C18" s="17">
        <v>165.7</v>
      </c>
      <c r="D18" s="212"/>
      <c r="E18" s="26">
        <v>68</v>
      </c>
      <c r="F18" s="4" t="s">
        <v>319</v>
      </c>
      <c r="G18" s="17">
        <v>89.49</v>
      </c>
      <c r="H18" s="195"/>
      <c r="I18" s="146"/>
      <c r="J18" s="123"/>
    </row>
    <row r="19" spans="1:10" ht="13.5" customHeight="1">
      <c r="A19" s="26">
        <v>16</v>
      </c>
      <c r="B19" s="4" t="s">
        <v>152</v>
      </c>
      <c r="C19" s="17">
        <v>156.47</v>
      </c>
      <c r="D19" s="225"/>
      <c r="E19" s="26">
        <v>69</v>
      </c>
      <c r="F19" s="4" t="s">
        <v>396</v>
      </c>
      <c r="G19" s="17">
        <v>89.45</v>
      </c>
      <c r="H19" s="195"/>
      <c r="I19" s="146"/>
      <c r="J19" s="123"/>
    </row>
    <row r="20" spans="1:10" ht="13.5" customHeight="1">
      <c r="A20" s="26">
        <v>17</v>
      </c>
      <c r="B20" s="4" t="s">
        <v>465</v>
      </c>
      <c r="C20" s="17">
        <v>155.49</v>
      </c>
      <c r="D20" s="225"/>
      <c r="E20" s="26">
        <v>70</v>
      </c>
      <c r="F20" s="4" t="s">
        <v>318</v>
      </c>
      <c r="G20" s="17">
        <v>89.18</v>
      </c>
      <c r="H20" s="193"/>
      <c r="I20" s="146"/>
      <c r="J20" s="123"/>
    </row>
    <row r="21" spans="1:10" ht="13.5" customHeight="1">
      <c r="A21" s="26">
        <v>18</v>
      </c>
      <c r="B21" s="4" t="s">
        <v>400</v>
      </c>
      <c r="C21" s="17">
        <v>154.01</v>
      </c>
      <c r="D21" s="212"/>
      <c r="E21" s="26">
        <v>71</v>
      </c>
      <c r="F21" s="4" t="s">
        <v>311</v>
      </c>
      <c r="G21" s="17">
        <v>88.92</v>
      </c>
      <c r="H21" s="193"/>
      <c r="I21" s="146"/>
      <c r="J21" s="123"/>
    </row>
    <row r="22" spans="1:10" ht="13.5" customHeight="1">
      <c r="A22" s="26">
        <v>19</v>
      </c>
      <c r="B22" s="4" t="s">
        <v>392</v>
      </c>
      <c r="C22" s="17">
        <v>150</v>
      </c>
      <c r="D22" s="212"/>
      <c r="E22" s="26">
        <v>72</v>
      </c>
      <c r="F22" s="4" t="s">
        <v>472</v>
      </c>
      <c r="G22" s="17">
        <v>88.68</v>
      </c>
      <c r="H22" s="193"/>
      <c r="I22" s="146"/>
      <c r="J22" s="123"/>
    </row>
    <row r="23" spans="1:10" ht="13.5" customHeight="1">
      <c r="A23" s="26">
        <v>20</v>
      </c>
      <c r="B23" s="4" t="s">
        <v>484</v>
      </c>
      <c r="C23" s="17">
        <v>149.6</v>
      </c>
      <c r="D23" s="225"/>
      <c r="E23" s="26">
        <v>73</v>
      </c>
      <c r="F23" s="4" t="s">
        <v>315</v>
      </c>
      <c r="G23" s="17">
        <v>88</v>
      </c>
      <c r="H23" s="195"/>
      <c r="I23" s="26"/>
      <c r="J23" s="174"/>
    </row>
    <row r="24" spans="1:10" ht="13.5" customHeight="1">
      <c r="A24" s="26">
        <v>21</v>
      </c>
      <c r="B24" s="4" t="s">
        <v>149</v>
      </c>
      <c r="C24" s="17">
        <v>146.38999999999999</v>
      </c>
      <c r="D24" s="225"/>
      <c r="E24" s="26">
        <v>74</v>
      </c>
      <c r="F24" s="4" t="s">
        <v>442</v>
      </c>
      <c r="G24" s="17">
        <v>87.08</v>
      </c>
      <c r="H24" s="193"/>
      <c r="I24" s="146"/>
      <c r="J24" s="123"/>
    </row>
    <row r="25" spans="1:10" ht="13.5" customHeight="1">
      <c r="A25" s="26">
        <v>22</v>
      </c>
      <c r="B25" s="4" t="s">
        <v>488</v>
      </c>
      <c r="C25" s="17">
        <v>141.22999999999999</v>
      </c>
      <c r="D25" s="212"/>
      <c r="E25" s="26">
        <v>75</v>
      </c>
      <c r="F25" s="4" t="s">
        <v>423</v>
      </c>
      <c r="G25" s="17">
        <v>86.41</v>
      </c>
      <c r="H25" s="195"/>
      <c r="I25" s="146"/>
      <c r="J25" s="123"/>
    </row>
    <row r="26" spans="1:10" ht="13.5" customHeight="1">
      <c r="A26" s="26">
        <v>23</v>
      </c>
      <c r="B26" s="4" t="s">
        <v>157</v>
      </c>
      <c r="C26" s="17">
        <v>140.96</v>
      </c>
      <c r="D26" s="225"/>
      <c r="E26" s="26">
        <v>76</v>
      </c>
      <c r="F26" s="4" t="s">
        <v>302</v>
      </c>
      <c r="G26" s="17">
        <v>83.11</v>
      </c>
      <c r="H26" s="195"/>
      <c r="I26" s="146"/>
      <c r="J26" s="174"/>
    </row>
    <row r="27" spans="1:10" ht="13.5" customHeight="1">
      <c r="A27" s="26">
        <v>24</v>
      </c>
      <c r="B27" s="4" t="s">
        <v>454</v>
      </c>
      <c r="C27" s="17">
        <v>139.46</v>
      </c>
      <c r="D27" s="225"/>
      <c r="E27" s="26">
        <v>77</v>
      </c>
      <c r="F27" s="4" t="s">
        <v>316</v>
      </c>
      <c r="G27" s="17">
        <v>82.58</v>
      </c>
      <c r="H27" s="195"/>
      <c r="I27" s="146"/>
      <c r="J27" s="174"/>
    </row>
    <row r="28" spans="1:10" ht="13.5" customHeight="1">
      <c r="A28" s="26">
        <v>25</v>
      </c>
      <c r="B28" s="4" t="s">
        <v>405</v>
      </c>
      <c r="C28" s="17">
        <v>138.19999999999999</v>
      </c>
      <c r="D28" s="212"/>
      <c r="E28" s="26">
        <v>78</v>
      </c>
      <c r="F28" s="4" t="s">
        <v>193</v>
      </c>
      <c r="G28" s="17">
        <v>81.61</v>
      </c>
      <c r="H28" s="193"/>
      <c r="I28" s="146"/>
      <c r="J28" s="123"/>
    </row>
    <row r="29" spans="1:10" ht="13.5" customHeight="1">
      <c r="A29" s="26">
        <v>26</v>
      </c>
      <c r="B29" s="4" t="s">
        <v>516</v>
      </c>
      <c r="C29" s="17">
        <v>135.03</v>
      </c>
      <c r="D29" s="225"/>
      <c r="E29" s="26">
        <v>79</v>
      </c>
      <c r="F29" s="4" t="s">
        <v>502</v>
      </c>
      <c r="G29" s="17">
        <v>81.14</v>
      </c>
      <c r="H29" s="193"/>
      <c r="I29" s="146"/>
      <c r="J29" s="174"/>
    </row>
    <row r="30" spans="1:10" ht="13.5" customHeight="1">
      <c r="A30" s="26">
        <v>27</v>
      </c>
      <c r="B30" s="4" t="s">
        <v>427</v>
      </c>
      <c r="C30" s="17">
        <v>133.91</v>
      </c>
      <c r="D30" s="225"/>
      <c r="E30" s="26">
        <v>80</v>
      </c>
      <c r="F30" s="4" t="s">
        <v>422</v>
      </c>
      <c r="G30" s="17">
        <v>80.25</v>
      </c>
      <c r="H30" s="195"/>
      <c r="I30" s="26"/>
      <c r="J30" s="123"/>
    </row>
    <row r="31" spans="1:10" ht="13.5" customHeight="1">
      <c r="A31" s="26">
        <v>28</v>
      </c>
      <c r="B31" s="4" t="s">
        <v>501</v>
      </c>
      <c r="C31" s="17">
        <v>132.33000000000001</v>
      </c>
      <c r="D31" s="212"/>
      <c r="E31" s="26">
        <v>81</v>
      </c>
      <c r="F31" s="4" t="s">
        <v>421</v>
      </c>
      <c r="G31" s="17">
        <v>79.45</v>
      </c>
      <c r="H31" s="195"/>
      <c r="I31" s="146"/>
      <c r="J31" s="123"/>
    </row>
    <row r="32" spans="1:10" ht="13.5" customHeight="1">
      <c r="A32" s="26">
        <v>29</v>
      </c>
      <c r="B32" s="4" t="s">
        <v>409</v>
      </c>
      <c r="C32" s="17">
        <v>129.56</v>
      </c>
      <c r="D32" s="212"/>
      <c r="E32" s="26">
        <v>82</v>
      </c>
      <c r="F32" s="4" t="s">
        <v>151</v>
      </c>
      <c r="G32" s="17">
        <v>78.959999999999994</v>
      </c>
      <c r="H32" s="193"/>
      <c r="I32" s="146"/>
      <c r="J32" s="123"/>
    </row>
    <row r="33" spans="1:10" ht="13.5" customHeight="1">
      <c r="A33" s="26">
        <v>30</v>
      </c>
      <c r="B33" s="4" t="s">
        <v>171</v>
      </c>
      <c r="C33" s="17">
        <v>128.66999999999999</v>
      </c>
      <c r="D33" s="225"/>
      <c r="E33" s="26">
        <v>83</v>
      </c>
      <c r="F33" s="4" t="s">
        <v>428</v>
      </c>
      <c r="G33" s="17">
        <v>76.41</v>
      </c>
      <c r="H33" s="195"/>
      <c r="I33" s="146"/>
      <c r="J33" s="123"/>
    </row>
    <row r="34" spans="1:10" ht="13.5" customHeight="1">
      <c r="A34" s="26">
        <v>31</v>
      </c>
      <c r="B34" s="4" t="s">
        <v>391</v>
      </c>
      <c r="C34" s="17">
        <v>126.56</v>
      </c>
      <c r="D34" s="212"/>
      <c r="E34" s="26">
        <v>84</v>
      </c>
      <c r="F34" s="4" t="s">
        <v>448</v>
      </c>
      <c r="G34" s="17">
        <v>75.28</v>
      </c>
      <c r="H34" s="193"/>
      <c r="I34" s="146"/>
      <c r="J34" s="123"/>
    </row>
    <row r="35" spans="1:10" ht="13.5" customHeight="1">
      <c r="A35" s="26">
        <v>32</v>
      </c>
      <c r="B35" s="4" t="s">
        <v>426</v>
      </c>
      <c r="C35" s="17">
        <v>126.28</v>
      </c>
      <c r="D35" s="225"/>
      <c r="E35" s="26">
        <v>85</v>
      </c>
      <c r="F35" s="4" t="s">
        <v>154</v>
      </c>
      <c r="G35" s="17">
        <v>74.89</v>
      </c>
      <c r="H35" s="195"/>
      <c r="I35" s="146"/>
      <c r="J35" s="174"/>
    </row>
    <row r="36" spans="1:10" ht="13.5" customHeight="1">
      <c r="A36" s="26">
        <v>33</v>
      </c>
      <c r="B36" s="4" t="s">
        <v>420</v>
      </c>
      <c r="C36" s="17">
        <v>124.18</v>
      </c>
      <c r="D36" s="225"/>
      <c r="E36" s="26">
        <v>86</v>
      </c>
      <c r="F36" s="4" t="s">
        <v>313</v>
      </c>
      <c r="G36" s="17">
        <v>71.709999999999994</v>
      </c>
      <c r="H36" s="193"/>
      <c r="I36" s="146"/>
      <c r="J36" s="174"/>
    </row>
    <row r="37" spans="1:10" ht="13.5" customHeight="1">
      <c r="A37" s="26">
        <v>34</v>
      </c>
      <c r="B37" s="4" t="s">
        <v>438</v>
      </c>
      <c r="C37" s="17">
        <v>123.46</v>
      </c>
      <c r="D37" s="212"/>
      <c r="E37" s="26">
        <v>87</v>
      </c>
      <c r="F37" s="4" t="s">
        <v>447</v>
      </c>
      <c r="G37" s="17">
        <v>69.06</v>
      </c>
      <c r="H37" s="193"/>
      <c r="I37" s="146"/>
      <c r="J37" s="174"/>
    </row>
    <row r="38" spans="1:10" ht="13.5" customHeight="1">
      <c r="A38" s="26">
        <v>35</v>
      </c>
      <c r="B38" s="4" t="s">
        <v>436</v>
      </c>
      <c r="C38" s="17">
        <v>122.5</v>
      </c>
      <c r="D38" s="212"/>
      <c r="E38" s="26">
        <v>88</v>
      </c>
      <c r="F38" s="4" t="s">
        <v>453</v>
      </c>
      <c r="G38" s="17">
        <v>68.680000000000007</v>
      </c>
      <c r="H38" s="195"/>
      <c r="I38" s="26"/>
      <c r="J38" s="174"/>
    </row>
    <row r="39" spans="1:10" ht="13.5" customHeight="1">
      <c r="A39" s="26">
        <v>36</v>
      </c>
      <c r="B39" s="4" t="s">
        <v>439</v>
      </c>
      <c r="C39" s="17">
        <v>122.05</v>
      </c>
      <c r="D39" s="212"/>
      <c r="E39" s="26">
        <v>89</v>
      </c>
      <c r="F39" s="4" t="s">
        <v>401</v>
      </c>
      <c r="G39" s="17">
        <v>68.52</v>
      </c>
      <c r="H39" s="195"/>
      <c r="I39" s="146"/>
      <c r="J39" s="174"/>
    </row>
    <row r="40" spans="1:10" ht="13.5" customHeight="1">
      <c r="A40" s="26">
        <v>37</v>
      </c>
      <c r="B40" s="4" t="s">
        <v>21</v>
      </c>
      <c r="C40" s="17">
        <v>121.79</v>
      </c>
      <c r="D40" s="212"/>
      <c r="E40" s="26">
        <v>90</v>
      </c>
      <c r="F40" s="4" t="s">
        <v>510</v>
      </c>
      <c r="G40" s="17">
        <v>65.22</v>
      </c>
      <c r="H40" s="195"/>
      <c r="I40" s="146"/>
      <c r="J40" s="123"/>
    </row>
    <row r="41" spans="1:10" ht="13.5" customHeight="1">
      <c r="A41" s="26">
        <v>38</v>
      </c>
      <c r="B41" s="4" t="s">
        <v>414</v>
      </c>
      <c r="C41" s="17">
        <v>121.39</v>
      </c>
      <c r="D41" s="212"/>
      <c r="E41" s="26">
        <v>91</v>
      </c>
      <c r="F41" s="4" t="s">
        <v>457</v>
      </c>
      <c r="G41" s="17">
        <v>55.59</v>
      </c>
      <c r="H41" s="195"/>
    </row>
    <row r="42" spans="1:10" ht="13.5" customHeight="1">
      <c r="A42" s="26">
        <v>39</v>
      </c>
      <c r="B42" s="4" t="s">
        <v>492</v>
      </c>
      <c r="C42" s="17">
        <v>118.03</v>
      </c>
      <c r="D42" s="212"/>
      <c r="E42" s="26">
        <v>92</v>
      </c>
      <c r="F42" s="4" t="s">
        <v>301</v>
      </c>
      <c r="G42" s="17">
        <v>55.38</v>
      </c>
      <c r="H42" s="195"/>
      <c r="I42" s="173"/>
      <c r="J42" s="124"/>
    </row>
    <row r="43" spans="1:10" ht="13.5" customHeight="1">
      <c r="A43" s="26">
        <v>40</v>
      </c>
      <c r="B43" s="4" t="s">
        <v>322</v>
      </c>
      <c r="C43" s="17">
        <v>117.52</v>
      </c>
      <c r="D43" s="225"/>
      <c r="E43" s="26">
        <v>93</v>
      </c>
      <c r="F43" s="4" t="s">
        <v>430</v>
      </c>
      <c r="G43" s="17">
        <v>52.67</v>
      </c>
      <c r="H43" s="195"/>
      <c r="I43" s="173"/>
      <c r="J43" s="124"/>
    </row>
    <row r="44" spans="1:10" ht="13.5" customHeight="1">
      <c r="A44" s="26">
        <v>41</v>
      </c>
      <c r="B44" s="4" t="s">
        <v>433</v>
      </c>
      <c r="C44" s="17">
        <v>117.47</v>
      </c>
      <c r="D44" s="212"/>
      <c r="E44" s="26">
        <v>94</v>
      </c>
      <c r="F44" s="4" t="s">
        <v>458</v>
      </c>
      <c r="G44" s="17">
        <v>48.22</v>
      </c>
      <c r="H44" s="195"/>
      <c r="I44"/>
      <c r="J44" s="175"/>
    </row>
    <row r="45" spans="1:10" ht="13.5" customHeight="1">
      <c r="A45" s="26">
        <v>42</v>
      </c>
      <c r="B45" s="4" t="s">
        <v>493</v>
      </c>
      <c r="C45" s="17">
        <v>113.82</v>
      </c>
      <c r="D45" s="212"/>
      <c r="E45" s="26">
        <v>95</v>
      </c>
      <c r="F45" s="4" t="s">
        <v>445</v>
      </c>
      <c r="G45" s="17">
        <v>47.48</v>
      </c>
      <c r="H45"/>
      <c r="I45"/>
      <c r="J45" s="175"/>
    </row>
    <row r="46" spans="1:10" ht="13.5" customHeight="1">
      <c r="A46" s="26">
        <v>43</v>
      </c>
      <c r="B46" s="4" t="s">
        <v>444</v>
      </c>
      <c r="C46" s="17">
        <v>113.04</v>
      </c>
      <c r="D46" s="212"/>
      <c r="E46" s="26">
        <v>96</v>
      </c>
      <c r="F46" s="4" t="s">
        <v>312</v>
      </c>
      <c r="G46" s="17">
        <v>34.15</v>
      </c>
      <c r="H46"/>
      <c r="I46"/>
      <c r="J46" s="175"/>
    </row>
    <row r="47" spans="1:10" ht="13.5" customHeight="1">
      <c r="A47" s="26">
        <v>44</v>
      </c>
      <c r="B47" s="4" t="s">
        <v>489</v>
      </c>
      <c r="C47" s="17">
        <v>112.23</v>
      </c>
      <c r="D47" s="225"/>
      <c r="E47" s="26">
        <v>97</v>
      </c>
      <c r="F47" s="4" t="s">
        <v>170</v>
      </c>
      <c r="G47" s="17">
        <v>33.840000000000003</v>
      </c>
      <c r="H47"/>
      <c r="I47"/>
      <c r="J47" s="175"/>
    </row>
    <row r="48" spans="1:10" ht="13.5" customHeight="1">
      <c r="A48" s="26">
        <v>45</v>
      </c>
      <c r="B48" s="4" t="s">
        <v>437</v>
      </c>
      <c r="C48" s="17">
        <v>110.53</v>
      </c>
      <c r="D48" s="212"/>
      <c r="E48" s="26">
        <v>98</v>
      </c>
      <c r="F48" s="4" t="s">
        <v>463</v>
      </c>
      <c r="G48" s="17">
        <v>32.81</v>
      </c>
      <c r="H48"/>
      <c r="I48"/>
      <c r="J48" s="175"/>
    </row>
    <row r="49" spans="1:10" ht="13.5" customHeight="1">
      <c r="A49" s="26">
        <v>46</v>
      </c>
      <c r="B49" s="4" t="s">
        <v>406</v>
      </c>
      <c r="C49" s="17">
        <v>109.89</v>
      </c>
      <c r="D49" s="225"/>
      <c r="E49" s="172">
        <v>99</v>
      </c>
      <c r="F49" s="4" t="s">
        <v>452</v>
      </c>
      <c r="G49" s="17">
        <v>32.299999999999997</v>
      </c>
      <c r="H49"/>
      <c r="I49"/>
      <c r="J49" s="175"/>
    </row>
    <row r="50" spans="1:10" ht="13.5" customHeight="1">
      <c r="A50" s="26">
        <v>47</v>
      </c>
      <c r="B50" s="4" t="s">
        <v>446</v>
      </c>
      <c r="C50" s="17">
        <v>109.58</v>
      </c>
      <c r="D50" s="212"/>
      <c r="E50" s="172">
        <v>100</v>
      </c>
      <c r="F50" s="171" t="s">
        <v>548</v>
      </c>
      <c r="G50" s="17">
        <v>30.03</v>
      </c>
      <c r="H50"/>
      <c r="I50"/>
      <c r="J50" s="175"/>
    </row>
    <row r="51" spans="1:10" ht="13.5" customHeight="1">
      <c r="A51" s="26">
        <v>48</v>
      </c>
      <c r="B51" s="4" t="s">
        <v>394</v>
      </c>
      <c r="C51" s="17">
        <v>108.77</v>
      </c>
      <c r="D51" s="212"/>
      <c r="E51" s="172">
        <v>101</v>
      </c>
      <c r="F51" s="171" t="s">
        <v>554</v>
      </c>
      <c r="G51" s="17">
        <v>26.2</v>
      </c>
      <c r="H51"/>
      <c r="I51"/>
      <c r="J51" s="175"/>
    </row>
    <row r="52" spans="1:10" ht="13.5" customHeight="1">
      <c r="A52" s="26">
        <v>49</v>
      </c>
      <c r="B52" s="4" t="s">
        <v>320</v>
      </c>
      <c r="C52" s="17">
        <v>107.65</v>
      </c>
      <c r="D52" s="225"/>
      <c r="E52" s="172">
        <v>102</v>
      </c>
      <c r="F52" s="4" t="s">
        <v>317</v>
      </c>
      <c r="G52" s="17"/>
      <c r="H52"/>
      <c r="I52"/>
      <c r="J52" s="175"/>
    </row>
    <row r="53" spans="1:10" ht="13.5" customHeight="1">
      <c r="A53" s="26">
        <v>50</v>
      </c>
      <c r="B53" s="4" t="s">
        <v>431</v>
      </c>
      <c r="C53" s="17">
        <v>106.97</v>
      </c>
      <c r="D53" s="225"/>
      <c r="E53" s="195"/>
      <c r="H53"/>
      <c r="I53"/>
      <c r="J53" s="175"/>
    </row>
    <row r="54" spans="1:10" ht="13.5" customHeight="1">
      <c r="A54" s="292">
        <v>51</v>
      </c>
      <c r="B54" s="4" t="s">
        <v>499</v>
      </c>
      <c r="C54" s="17">
        <v>106.06</v>
      </c>
      <c r="D54" s="212"/>
      <c r="E54" s="193"/>
      <c r="H54"/>
      <c r="I54"/>
      <c r="J54" s="175"/>
    </row>
    <row r="55" spans="1:10" ht="13.5" customHeight="1">
      <c r="A55" s="26">
        <v>52</v>
      </c>
      <c r="B55" s="4" t="s">
        <v>284</v>
      </c>
      <c r="C55" s="17">
        <v>105.77</v>
      </c>
      <c r="D55" s="22"/>
      <c r="E55" s="193"/>
      <c r="F55" s="28" t="s">
        <v>379</v>
      </c>
      <c r="G55" s="568">
        <f>MEDIAN(G4:G52,C4:C56)</f>
        <v>106.06</v>
      </c>
      <c r="H55"/>
      <c r="I55"/>
      <c r="J55" s="175"/>
    </row>
    <row r="56" spans="1:10" ht="13.5" customHeight="1">
      <c r="A56" s="172">
        <v>53</v>
      </c>
      <c r="B56" s="4" t="s">
        <v>172</v>
      </c>
      <c r="C56" s="17">
        <v>103.62</v>
      </c>
      <c r="D56" s="22"/>
      <c r="E56" s="193"/>
      <c r="F56" s="28" t="s">
        <v>378</v>
      </c>
      <c r="G56" s="568">
        <f>AVERAGE(G4:G52,C4:C56)</f>
        <v>114.63792079207921</v>
      </c>
      <c r="H56"/>
      <c r="I56"/>
      <c r="J56" s="175"/>
    </row>
    <row r="57" spans="1:10" ht="13.5" customHeight="1">
      <c r="D57" s="22"/>
      <c r="E57" s="197"/>
      <c r="F57" s="28"/>
      <c r="G57" s="567"/>
      <c r="H57"/>
      <c r="I57"/>
      <c r="J57" s="175"/>
    </row>
    <row r="58" spans="1:10" ht="13.5" customHeight="1">
      <c r="D58" s="22"/>
      <c r="E58" s="197"/>
      <c r="H58"/>
      <c r="I58"/>
      <c r="J58" s="175"/>
    </row>
    <row r="59" spans="1:10" ht="13.5" customHeight="1">
      <c r="D59" s="22"/>
      <c r="E59" s="197"/>
      <c r="H59"/>
      <c r="I59"/>
      <c r="J59" s="175"/>
    </row>
    <row r="60" spans="1:10" ht="13.5" customHeight="1">
      <c r="D60" s="22"/>
      <c r="E60" s="197"/>
      <c r="F60"/>
      <c r="G60" s="434"/>
      <c r="H60"/>
      <c r="I60"/>
      <c r="J60" s="175"/>
    </row>
    <row r="61" spans="1:10" ht="13.5" customHeight="1">
      <c r="D61" s="22"/>
      <c r="E61" s="197"/>
      <c r="F61"/>
      <c r="G61" s="434"/>
      <c r="H61"/>
      <c r="I61"/>
      <c r="J61" s="175"/>
    </row>
    <row r="62" spans="1:10" ht="13.5" customHeight="1">
      <c r="D62" s="22"/>
      <c r="E62" s="197"/>
      <c r="G62" s="127"/>
      <c r="H62"/>
      <c r="I62"/>
      <c r="J62" s="175"/>
    </row>
    <row r="63" spans="1:10" ht="13.5" customHeight="1">
      <c r="D63" s="22"/>
      <c r="E63" s="197"/>
      <c r="G63" s="127"/>
      <c r="H63"/>
      <c r="I63"/>
      <c r="J63" s="175"/>
    </row>
    <row r="64" spans="1:10" ht="13.5" customHeight="1">
      <c r="D64" s="22"/>
      <c r="E64" s="197"/>
      <c r="G64" s="127"/>
      <c r="H64"/>
      <c r="I64"/>
      <c r="J64" s="175"/>
    </row>
    <row r="65" spans="4:10" ht="13.5" customHeight="1">
      <c r="D65" s="22"/>
      <c r="E65" s="197"/>
      <c r="G65" s="127"/>
      <c r="H65"/>
      <c r="I65"/>
      <c r="J65" s="175"/>
    </row>
    <row r="66" spans="4:10" ht="13.5" customHeight="1">
      <c r="D66" s="22"/>
      <c r="E66" s="197"/>
      <c r="G66" s="127"/>
      <c r="H66"/>
      <c r="I66"/>
      <c r="J66" s="175"/>
    </row>
    <row r="67" spans="4:10" ht="13.5" customHeight="1">
      <c r="D67" s="22"/>
      <c r="E67" s="197"/>
      <c r="G67" s="127"/>
      <c r="H67"/>
      <c r="I67"/>
      <c r="J67" s="175"/>
    </row>
    <row r="68" spans="4:10" ht="13.5" customHeight="1">
      <c r="D68" s="22"/>
      <c r="E68" s="197"/>
      <c r="F68"/>
      <c r="G68" s="434"/>
      <c r="H68"/>
      <c r="I68"/>
      <c r="J68" s="175"/>
    </row>
    <row r="69" spans="4:10" ht="13.5" customHeight="1">
      <c r="D69" s="22"/>
      <c r="E69" s="197"/>
      <c r="F69"/>
      <c r="G69" s="434"/>
      <c r="H69"/>
      <c r="I69"/>
      <c r="J69" s="175"/>
    </row>
    <row r="70" spans="4:10" ht="13.5" customHeight="1">
      <c r="D70" s="22"/>
      <c r="E70" s="197"/>
      <c r="F70"/>
      <c r="G70" s="434"/>
      <c r="H70"/>
      <c r="I70"/>
      <c r="J70" s="175"/>
    </row>
    <row r="71" spans="4:10" ht="13.5" customHeight="1">
      <c r="D71" s="22"/>
      <c r="E71" s="197"/>
      <c r="F71"/>
      <c r="G71" s="434"/>
      <c r="H71"/>
      <c r="I71"/>
      <c r="J71" s="175"/>
    </row>
    <row r="72" spans="4:10" ht="13.5" customHeight="1">
      <c r="D72" s="22"/>
      <c r="E72" s="197"/>
      <c r="F72"/>
      <c r="G72" s="434"/>
      <c r="H72"/>
      <c r="I72"/>
      <c r="J72" s="175"/>
    </row>
    <row r="73" spans="4:10" ht="13.5" customHeight="1">
      <c r="D73" s="22"/>
      <c r="E73" s="197"/>
      <c r="F73"/>
      <c r="G73" s="434"/>
      <c r="H73"/>
      <c r="I73"/>
      <c r="J73" s="175"/>
    </row>
    <row r="74" spans="4:10" ht="13.5" customHeight="1">
      <c r="D74" s="22"/>
      <c r="E74" s="197"/>
      <c r="F74"/>
      <c r="G74" s="434"/>
      <c r="H74"/>
      <c r="I74"/>
      <c r="J74" s="175"/>
    </row>
    <row r="75" spans="4:10" ht="13.5" customHeight="1">
      <c r="D75" s="22"/>
      <c r="E75" s="197"/>
      <c r="F75"/>
      <c r="G75" s="434"/>
      <c r="H75"/>
      <c r="I75"/>
      <c r="J75" s="175"/>
    </row>
    <row r="76" spans="4:10" ht="13.5" customHeight="1">
      <c r="D76" s="22"/>
      <c r="E76" s="197"/>
      <c r="F76"/>
      <c r="G76" s="434"/>
      <c r="H76"/>
      <c r="I76"/>
      <c r="J76" s="175"/>
    </row>
    <row r="77" spans="4:10" ht="13.5" customHeight="1">
      <c r="D77" s="22"/>
      <c r="E77" s="197"/>
      <c r="F77"/>
      <c r="G77" s="434"/>
      <c r="H77"/>
      <c r="I77"/>
      <c r="J77" s="175"/>
    </row>
    <row r="78" spans="4:10" ht="13.5" customHeight="1">
      <c r="D78" s="22"/>
      <c r="E78" s="197"/>
      <c r="F78"/>
      <c r="G78" s="434"/>
      <c r="H78"/>
      <c r="I78"/>
      <c r="J78" s="175"/>
    </row>
    <row r="79" spans="4:10" ht="13.5" customHeight="1">
      <c r="D79" s="22"/>
      <c r="E79" s="197"/>
      <c r="F79"/>
      <c r="G79" s="434"/>
      <c r="H79"/>
      <c r="I79"/>
      <c r="J79" s="175"/>
    </row>
    <row r="80" spans="4:10" ht="13.5" customHeight="1">
      <c r="D80" s="22"/>
      <c r="E80" s="197"/>
      <c r="F80"/>
      <c r="G80" s="434"/>
      <c r="H80"/>
      <c r="I80"/>
      <c r="J80" s="175"/>
    </row>
    <row r="81" spans="4:10" ht="13.5" customHeight="1">
      <c r="D81" s="22"/>
      <c r="E81" s="197"/>
      <c r="F81"/>
      <c r="G81" s="434"/>
      <c r="H81"/>
      <c r="I81"/>
      <c r="J81" s="175"/>
    </row>
    <row r="82" spans="4:10" ht="13.5" customHeight="1">
      <c r="D82" s="22"/>
      <c r="E82" s="197"/>
      <c r="F82"/>
      <c r="G82" s="434"/>
      <c r="H82"/>
      <c r="I82"/>
      <c r="J82" s="175"/>
    </row>
    <row r="83" spans="4:10" ht="13.5" customHeight="1">
      <c r="D83" s="22"/>
      <c r="E83" s="197"/>
      <c r="F83"/>
      <c r="G83" s="434"/>
    </row>
    <row r="84" spans="4:10" ht="13.5" customHeight="1">
      <c r="D84" s="22"/>
      <c r="F84"/>
      <c r="G84" s="434"/>
    </row>
    <row r="85" spans="4:10" ht="13.5" customHeight="1">
      <c r="D85" s="22"/>
    </row>
    <row r="86" spans="4:10" ht="13.5" customHeight="1">
      <c r="D86" s="22"/>
    </row>
    <row r="87" spans="4:10" ht="13.5" customHeight="1">
      <c r="D87" s="22"/>
    </row>
    <row r="88" spans="4:10" ht="13.5" customHeight="1">
      <c r="D88" s="22"/>
    </row>
    <row r="89" spans="4:10" ht="13.5" customHeight="1">
      <c r="D89" s="22"/>
    </row>
    <row r="90" spans="4:10" ht="13.5" customHeight="1">
      <c r="D90" s="22"/>
    </row>
    <row r="91" spans="4:10" ht="13.5" customHeight="1">
      <c r="D91" s="22"/>
    </row>
    <row r="92" spans="4:10" ht="13.5" customHeight="1">
      <c r="D92" s="22"/>
    </row>
    <row r="93" spans="4:10" ht="13.5" customHeight="1">
      <c r="D93" s="22"/>
    </row>
    <row r="94" spans="4:10" ht="13.5" customHeight="1">
      <c r="D94" s="22"/>
    </row>
    <row r="95" spans="4:10" ht="13.5" customHeight="1">
      <c r="D95" s="22"/>
    </row>
    <row r="96" spans="4:10" ht="13.5" customHeight="1">
      <c r="D96" s="22"/>
    </row>
    <row r="97" spans="2:13" ht="13.5" customHeight="1">
      <c r="D97" s="22"/>
    </row>
    <row r="98" spans="2:13" ht="13.5" customHeight="1">
      <c r="D98" s="22"/>
    </row>
    <row r="99" spans="2:13" ht="13.5" customHeight="1"/>
    <row r="100" spans="2:13" ht="13.5" customHeight="1"/>
    <row r="101" spans="2:13" ht="13.5" customHeight="1">
      <c r="B101" s="22"/>
      <c r="C101" s="127"/>
      <c r="D101" s="136"/>
    </row>
    <row r="102" spans="2:13" ht="13.5" customHeight="1">
      <c r="B102" s="22"/>
      <c r="C102" s="127"/>
      <c r="D102" s="136"/>
    </row>
    <row r="103" spans="2:13" ht="13.5" customHeight="1">
      <c r="B103" s="22"/>
      <c r="C103" s="127"/>
      <c r="D103" s="136"/>
      <c r="M103" s="627"/>
    </row>
    <row r="104" spans="2:13" ht="13.5" customHeight="1">
      <c r="B104" s="22"/>
      <c r="C104" s="127"/>
      <c r="D104" s="136"/>
      <c r="M104" s="627"/>
    </row>
    <row r="105" spans="2:13" ht="13.5" customHeight="1">
      <c r="M105" s="627"/>
    </row>
    <row r="106" spans="2:13" ht="13.5" customHeight="1">
      <c r="M106" s="627"/>
    </row>
    <row r="107" spans="2:13" ht="13.5" customHeight="1">
      <c r="K107" s="4"/>
      <c r="L107" s="17"/>
      <c r="M107" s="627"/>
    </row>
    <row r="108" spans="2:13" ht="13.5" customHeight="1">
      <c r="K108" s="4"/>
      <c r="L108" s="17"/>
      <c r="M108" s="627"/>
    </row>
    <row r="109" spans="2:13" ht="13.5" customHeight="1">
      <c r="K109" s="4"/>
      <c r="L109" s="17"/>
      <c r="M109" s="627"/>
    </row>
    <row r="110" spans="2:13" ht="13.5" customHeight="1">
      <c r="K110" s="4"/>
      <c r="L110" s="17"/>
    </row>
    <row r="111" spans="2:13" ht="13.5" customHeight="1"/>
    <row r="112" spans="2:13"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sheetData>
  <sortState ref="K5:L111">
    <sortCondition descending="1" ref="L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GR254"/>
  <sheetViews>
    <sheetView zoomScaleNormal="100" workbookViewId="0">
      <pane ySplit="3" topLeftCell="A4" activePane="bottomLeft" state="frozen"/>
      <selection activeCell="E6" sqref="E6"/>
      <selection pane="bottomLeft" activeCell="F48" sqref="F48"/>
    </sheetView>
  </sheetViews>
  <sheetFormatPr defaultRowHeight="12.95" customHeight="1"/>
  <cols>
    <col min="1" max="1" width="7.85546875" style="26" customWidth="1"/>
    <col min="2" max="2" width="19.28515625" style="22" customWidth="1"/>
    <col min="3" max="3" width="6" style="218" customWidth="1"/>
    <col min="4" max="4" width="9.42578125" style="218" customWidth="1"/>
    <col min="5" max="5" width="11.5703125" style="22" customWidth="1"/>
    <col min="6" max="6" width="20" style="22" customWidth="1"/>
    <col min="7" max="7" width="7.140625" style="220" customWidth="1"/>
    <col min="8" max="8" width="19.28515625" style="26" bestFit="1" customWidth="1"/>
    <col min="9" max="9" width="23.42578125" style="128" bestFit="1" customWidth="1"/>
    <col min="10" max="10" width="26.7109375" style="434" bestFit="1" customWidth="1"/>
    <col min="11" max="200" width="8.85546875" customWidth="1"/>
    <col min="201" max="16384" width="9.140625" style="22"/>
  </cols>
  <sheetData>
    <row r="1" spans="1:7" ht="14.25" customHeight="1">
      <c r="B1" s="354" t="s">
        <v>613</v>
      </c>
      <c r="C1" s="136"/>
      <c r="D1" s="136"/>
      <c r="E1" s="83"/>
      <c r="F1" s="83"/>
    </row>
    <row r="2" spans="1:7" ht="13.5" customHeight="1">
      <c r="B2" s="355" t="s">
        <v>183</v>
      </c>
      <c r="C2" s="136"/>
      <c r="D2" s="136"/>
      <c r="E2" s="83"/>
      <c r="F2" s="83"/>
    </row>
    <row r="3" spans="1:7" ht="13.5" customHeight="1">
      <c r="B3" s="355"/>
      <c r="C3" s="136"/>
      <c r="D3" s="136"/>
      <c r="E3" s="83"/>
      <c r="F3" s="83"/>
    </row>
    <row r="4" spans="1:7" ht="13.5" customHeight="1">
      <c r="A4" s="26">
        <v>1</v>
      </c>
      <c r="B4" s="4" t="s">
        <v>424</v>
      </c>
      <c r="C4" s="17">
        <v>31.14</v>
      </c>
      <c r="D4" s="199"/>
      <c r="E4" s="26">
        <v>54</v>
      </c>
      <c r="F4" s="4" t="s">
        <v>157</v>
      </c>
      <c r="G4" s="17">
        <v>11.53</v>
      </c>
    </row>
    <row r="5" spans="1:7" ht="13.5" customHeight="1">
      <c r="A5" s="26">
        <v>2</v>
      </c>
      <c r="B5" s="4" t="s">
        <v>432</v>
      </c>
      <c r="C5" s="17">
        <v>27.31</v>
      </c>
      <c r="D5" s="199"/>
      <c r="E5" s="26">
        <v>55</v>
      </c>
      <c r="F5" s="4" t="s">
        <v>493</v>
      </c>
      <c r="G5" s="17">
        <v>11.46</v>
      </c>
    </row>
    <row r="6" spans="1:7" ht="13.5" customHeight="1">
      <c r="A6" s="26">
        <v>3</v>
      </c>
      <c r="B6" s="4" t="s">
        <v>392</v>
      </c>
      <c r="C6" s="17">
        <v>26.57</v>
      </c>
      <c r="D6" s="221"/>
      <c r="E6" s="26">
        <v>56</v>
      </c>
      <c r="F6" s="4" t="s">
        <v>434</v>
      </c>
      <c r="G6" s="17">
        <v>11.46</v>
      </c>
    </row>
    <row r="7" spans="1:7" ht="13.5" customHeight="1">
      <c r="A7" s="26">
        <v>4</v>
      </c>
      <c r="B7" s="4" t="s">
        <v>435</v>
      </c>
      <c r="C7" s="17">
        <v>23.02</v>
      </c>
      <c r="D7" s="199"/>
      <c r="E7" s="26">
        <v>57</v>
      </c>
      <c r="F7" s="4" t="s">
        <v>310</v>
      </c>
      <c r="G7" s="17">
        <v>11.29</v>
      </c>
    </row>
    <row r="8" spans="1:7" ht="13.5" customHeight="1">
      <c r="A8" s="26">
        <v>5</v>
      </c>
      <c r="B8" s="4" t="s">
        <v>525</v>
      </c>
      <c r="C8" s="17">
        <v>22.17</v>
      </c>
      <c r="D8" s="199"/>
      <c r="E8" s="26">
        <v>58</v>
      </c>
      <c r="F8" s="4" t="s">
        <v>318</v>
      </c>
      <c r="G8" s="17">
        <v>11.06</v>
      </c>
    </row>
    <row r="9" spans="1:7" ht="13.5" customHeight="1">
      <c r="A9" s="26">
        <v>6</v>
      </c>
      <c r="B9" s="4" t="s">
        <v>443</v>
      </c>
      <c r="C9" s="17">
        <v>22.12</v>
      </c>
      <c r="D9" s="199"/>
      <c r="E9" s="26">
        <v>59</v>
      </c>
      <c r="F9" s="4" t="s">
        <v>439</v>
      </c>
      <c r="G9" s="17">
        <v>10.98</v>
      </c>
    </row>
    <row r="10" spans="1:7" ht="13.5" customHeight="1">
      <c r="A10" s="26">
        <v>7</v>
      </c>
      <c r="B10" s="4" t="s">
        <v>400</v>
      </c>
      <c r="C10" s="17">
        <v>20.55</v>
      </c>
      <c r="D10" s="199"/>
      <c r="E10" s="26">
        <v>60</v>
      </c>
      <c r="F10" s="4" t="s">
        <v>391</v>
      </c>
      <c r="G10" s="17">
        <v>10.68</v>
      </c>
    </row>
    <row r="11" spans="1:7" ht="13.5" customHeight="1">
      <c r="A11" s="26">
        <v>8</v>
      </c>
      <c r="B11" s="4" t="s">
        <v>412</v>
      </c>
      <c r="C11" s="17">
        <v>20.309999999999999</v>
      </c>
      <c r="D11" s="221"/>
      <c r="E11" s="26">
        <v>61</v>
      </c>
      <c r="F11" s="4" t="s">
        <v>171</v>
      </c>
      <c r="G11" s="17">
        <v>10.39</v>
      </c>
    </row>
    <row r="12" spans="1:7" ht="13.5" customHeight="1">
      <c r="A12" s="26">
        <v>9</v>
      </c>
      <c r="B12" s="4" t="s">
        <v>201</v>
      </c>
      <c r="C12" s="17">
        <v>20.14</v>
      </c>
      <c r="D12" s="199"/>
      <c r="E12" s="26">
        <v>62</v>
      </c>
      <c r="F12" s="4" t="s">
        <v>152</v>
      </c>
      <c r="G12" s="17">
        <v>10.37</v>
      </c>
    </row>
    <row r="13" spans="1:7" ht="13.5" customHeight="1">
      <c r="A13" s="26">
        <v>10</v>
      </c>
      <c r="B13" s="4" t="s">
        <v>420</v>
      </c>
      <c r="C13" s="17">
        <v>20.05</v>
      </c>
      <c r="D13" s="221"/>
      <c r="E13" s="26">
        <v>63</v>
      </c>
      <c r="F13" s="4" t="s">
        <v>472</v>
      </c>
      <c r="G13" s="17">
        <v>10.31</v>
      </c>
    </row>
    <row r="14" spans="1:7" ht="13.5" customHeight="1">
      <c r="A14" s="26">
        <v>11</v>
      </c>
      <c r="B14" s="4" t="s">
        <v>295</v>
      </c>
      <c r="C14" s="17">
        <v>19.920000000000002</v>
      </c>
      <c r="D14" s="221"/>
      <c r="E14" s="26">
        <v>64</v>
      </c>
      <c r="F14" s="4" t="s">
        <v>499</v>
      </c>
      <c r="G14" s="17">
        <v>10.3</v>
      </c>
    </row>
    <row r="15" spans="1:7" ht="13.5" customHeight="1">
      <c r="A15" s="26">
        <v>12</v>
      </c>
      <c r="B15" s="4" t="s">
        <v>285</v>
      </c>
      <c r="C15" s="17">
        <v>19.23</v>
      </c>
      <c r="D15" s="199"/>
      <c r="E15" s="26">
        <v>65</v>
      </c>
      <c r="F15" s="4" t="s">
        <v>425</v>
      </c>
      <c r="G15" s="17">
        <v>9.9499999999999993</v>
      </c>
    </row>
    <row r="16" spans="1:7" ht="13.5" customHeight="1">
      <c r="A16" s="26">
        <v>13</v>
      </c>
      <c r="B16" s="4" t="s">
        <v>402</v>
      </c>
      <c r="C16" s="17">
        <v>19.190000000000001</v>
      </c>
      <c r="D16" s="221"/>
      <c r="E16" s="26">
        <v>66</v>
      </c>
      <c r="F16" s="4" t="s">
        <v>471</v>
      </c>
      <c r="G16" s="17">
        <v>9.8699999999999992</v>
      </c>
    </row>
    <row r="17" spans="1:7" ht="13.5" customHeight="1">
      <c r="A17" s="26">
        <v>14</v>
      </c>
      <c r="B17" s="4" t="s">
        <v>429</v>
      </c>
      <c r="C17" s="17">
        <v>18.309999999999999</v>
      </c>
      <c r="D17" s="199"/>
      <c r="E17" s="26">
        <v>67</v>
      </c>
      <c r="F17" s="4" t="s">
        <v>311</v>
      </c>
      <c r="G17" s="17">
        <v>9.65</v>
      </c>
    </row>
    <row r="18" spans="1:7" ht="13.5" customHeight="1">
      <c r="A18" s="26">
        <v>15</v>
      </c>
      <c r="B18" s="4" t="s">
        <v>496</v>
      </c>
      <c r="C18" s="17">
        <v>17.57</v>
      </c>
      <c r="D18" s="221"/>
      <c r="E18" s="26">
        <v>68</v>
      </c>
      <c r="F18" s="4" t="s">
        <v>194</v>
      </c>
      <c r="G18" s="17">
        <v>9.6300000000000008</v>
      </c>
    </row>
    <row r="19" spans="1:7" ht="13.5" customHeight="1">
      <c r="A19" s="26">
        <v>16</v>
      </c>
      <c r="B19" s="4" t="s">
        <v>414</v>
      </c>
      <c r="C19" s="17">
        <v>17.21</v>
      </c>
      <c r="D19" s="199"/>
      <c r="E19" s="26">
        <v>69</v>
      </c>
      <c r="F19" s="4" t="s">
        <v>316</v>
      </c>
      <c r="G19" s="17">
        <v>9.56</v>
      </c>
    </row>
    <row r="20" spans="1:7" ht="13.5" customHeight="1">
      <c r="A20" s="26">
        <v>17</v>
      </c>
      <c r="B20" s="4" t="s">
        <v>422</v>
      </c>
      <c r="C20" s="17">
        <v>16.809999999999999</v>
      </c>
      <c r="D20" s="221"/>
      <c r="E20" s="26">
        <v>70</v>
      </c>
      <c r="F20" s="4" t="s">
        <v>325</v>
      </c>
      <c r="G20" s="17">
        <v>9.3000000000000007</v>
      </c>
    </row>
    <row r="21" spans="1:7" ht="13.5" customHeight="1">
      <c r="A21" s="26">
        <v>18</v>
      </c>
      <c r="B21" s="4" t="s">
        <v>407</v>
      </c>
      <c r="C21" s="17">
        <v>16.66</v>
      </c>
      <c r="D21" s="199"/>
      <c r="E21" s="26">
        <v>71</v>
      </c>
      <c r="F21" s="4" t="s">
        <v>313</v>
      </c>
      <c r="G21" s="17">
        <v>9.1999999999999993</v>
      </c>
    </row>
    <row r="22" spans="1:7" ht="13.5" customHeight="1">
      <c r="A22" s="26">
        <v>19</v>
      </c>
      <c r="B22" s="4" t="s">
        <v>441</v>
      </c>
      <c r="C22" s="17">
        <v>16.64</v>
      </c>
      <c r="D22" s="221"/>
      <c r="E22" s="26">
        <v>72</v>
      </c>
      <c r="F22" s="4" t="s">
        <v>302</v>
      </c>
      <c r="G22" s="17">
        <v>9.1999999999999993</v>
      </c>
    </row>
    <row r="23" spans="1:7" ht="13.5" customHeight="1">
      <c r="A23" s="26">
        <v>20</v>
      </c>
      <c r="B23" s="4" t="s">
        <v>403</v>
      </c>
      <c r="C23" s="17">
        <v>16.62</v>
      </c>
      <c r="D23" s="221"/>
      <c r="E23" s="26">
        <v>73</v>
      </c>
      <c r="F23" s="4" t="s">
        <v>284</v>
      </c>
      <c r="G23" s="17">
        <v>9.0399999999999991</v>
      </c>
    </row>
    <row r="24" spans="1:7" ht="13.5" customHeight="1">
      <c r="A24" s="26">
        <v>21</v>
      </c>
      <c r="B24" s="4" t="s">
        <v>514</v>
      </c>
      <c r="C24" s="17">
        <v>16.29</v>
      </c>
      <c r="D24" s="199"/>
      <c r="E24" s="26">
        <v>74</v>
      </c>
      <c r="F24" s="4" t="s">
        <v>172</v>
      </c>
      <c r="G24" s="17">
        <v>8.8000000000000007</v>
      </c>
    </row>
    <row r="25" spans="1:7" ht="13.5" customHeight="1">
      <c r="A25" s="26">
        <v>22</v>
      </c>
      <c r="B25" s="4" t="s">
        <v>21</v>
      </c>
      <c r="C25" s="17">
        <v>15.92</v>
      </c>
      <c r="D25" s="199"/>
      <c r="E25" s="26">
        <v>75</v>
      </c>
      <c r="F25" s="4" t="s">
        <v>447</v>
      </c>
      <c r="G25" s="17">
        <v>8.7100000000000009</v>
      </c>
    </row>
    <row r="26" spans="1:7" ht="13.5" customHeight="1">
      <c r="A26" s="26">
        <v>23</v>
      </c>
      <c r="B26" s="4" t="s">
        <v>416</v>
      </c>
      <c r="C26" s="17">
        <v>15.72</v>
      </c>
      <c r="D26" s="221"/>
      <c r="E26" s="26">
        <v>76</v>
      </c>
      <c r="F26" s="4" t="s">
        <v>319</v>
      </c>
      <c r="G26" s="17">
        <v>8.59</v>
      </c>
    </row>
    <row r="27" spans="1:7" ht="13.5" customHeight="1">
      <c r="A27" s="26">
        <v>24</v>
      </c>
      <c r="B27" s="4" t="s">
        <v>433</v>
      </c>
      <c r="C27" s="17">
        <v>15.53</v>
      </c>
      <c r="D27" s="221"/>
      <c r="E27" s="26">
        <v>77</v>
      </c>
      <c r="F27" s="4" t="s">
        <v>502</v>
      </c>
      <c r="G27" s="17">
        <v>8.34</v>
      </c>
    </row>
    <row r="28" spans="1:7" ht="13.5" customHeight="1">
      <c r="A28" s="26">
        <v>25</v>
      </c>
      <c r="B28" s="4" t="s">
        <v>406</v>
      </c>
      <c r="C28" s="17">
        <v>15.44</v>
      </c>
      <c r="D28" s="199"/>
      <c r="E28" s="26">
        <v>78</v>
      </c>
      <c r="F28" s="4" t="s">
        <v>504</v>
      </c>
      <c r="G28" s="17">
        <v>8.1</v>
      </c>
    </row>
    <row r="29" spans="1:7" ht="13.5" customHeight="1">
      <c r="A29" s="26">
        <v>26</v>
      </c>
      <c r="B29" s="4" t="s">
        <v>489</v>
      </c>
      <c r="C29" s="17">
        <v>15.3</v>
      </c>
      <c r="D29" s="199"/>
      <c r="E29" s="26">
        <v>79</v>
      </c>
      <c r="F29" s="4" t="s">
        <v>154</v>
      </c>
      <c r="G29" s="17">
        <v>8.02</v>
      </c>
    </row>
    <row r="30" spans="1:7" ht="13.5" customHeight="1">
      <c r="A30" s="26">
        <v>27</v>
      </c>
      <c r="B30" s="4" t="s">
        <v>405</v>
      </c>
      <c r="C30" s="17">
        <v>15.29</v>
      </c>
      <c r="D30" s="199"/>
      <c r="E30" s="26">
        <v>80</v>
      </c>
      <c r="F30" s="4" t="s">
        <v>151</v>
      </c>
      <c r="G30" s="17">
        <v>7.93</v>
      </c>
    </row>
    <row r="31" spans="1:7" ht="13.5" customHeight="1">
      <c r="A31" s="26">
        <v>28</v>
      </c>
      <c r="B31" s="4" t="s">
        <v>398</v>
      </c>
      <c r="C31" s="17">
        <v>14.9</v>
      </c>
      <c r="D31" s="221"/>
      <c r="E31" s="26">
        <v>81</v>
      </c>
      <c r="F31" s="4" t="s">
        <v>453</v>
      </c>
      <c r="G31" s="17">
        <v>7.35</v>
      </c>
    </row>
    <row r="32" spans="1:7" ht="13.5" customHeight="1">
      <c r="A32" s="26">
        <v>29</v>
      </c>
      <c r="B32" s="4" t="s">
        <v>437</v>
      </c>
      <c r="C32" s="17">
        <v>14.54</v>
      </c>
      <c r="D32" s="199"/>
      <c r="E32" s="26">
        <v>82</v>
      </c>
      <c r="F32" s="4" t="s">
        <v>193</v>
      </c>
      <c r="G32" s="17">
        <v>7.33</v>
      </c>
    </row>
    <row r="33" spans="1:7" ht="13.5" customHeight="1">
      <c r="A33" s="26">
        <v>30</v>
      </c>
      <c r="B33" s="4" t="s">
        <v>492</v>
      </c>
      <c r="C33" s="17">
        <v>14.49</v>
      </c>
      <c r="D33" s="199"/>
      <c r="E33" s="26">
        <v>83</v>
      </c>
      <c r="F33" s="4" t="s">
        <v>430</v>
      </c>
      <c r="G33" s="17">
        <v>7.33</v>
      </c>
    </row>
    <row r="34" spans="1:7" ht="13.5" customHeight="1">
      <c r="A34" s="26">
        <v>31</v>
      </c>
      <c r="B34" s="4" t="s">
        <v>446</v>
      </c>
      <c r="C34" s="17">
        <v>14.41</v>
      </c>
      <c r="D34" s="221"/>
      <c r="E34" s="26">
        <v>84</v>
      </c>
      <c r="F34" s="4" t="s">
        <v>315</v>
      </c>
      <c r="G34" s="17">
        <v>7.22</v>
      </c>
    </row>
    <row r="35" spans="1:7" ht="13.5" customHeight="1">
      <c r="A35" s="26">
        <v>32</v>
      </c>
      <c r="B35" s="4" t="s">
        <v>426</v>
      </c>
      <c r="C35" s="17">
        <v>14.4</v>
      </c>
      <c r="D35" s="199"/>
      <c r="E35" s="26">
        <v>85</v>
      </c>
      <c r="F35" s="4" t="s">
        <v>312</v>
      </c>
      <c r="G35" s="17">
        <v>7.08</v>
      </c>
    </row>
    <row r="36" spans="1:7" ht="13.5" customHeight="1">
      <c r="A36" s="26">
        <v>33</v>
      </c>
      <c r="B36" s="4" t="s">
        <v>394</v>
      </c>
      <c r="C36" s="17">
        <v>14.32</v>
      </c>
      <c r="D36" s="221"/>
      <c r="E36" s="26">
        <v>86</v>
      </c>
      <c r="F36" s="4" t="s">
        <v>421</v>
      </c>
      <c r="G36" s="17">
        <v>6.89</v>
      </c>
    </row>
    <row r="37" spans="1:7" ht="13.5" customHeight="1">
      <c r="A37" s="26">
        <v>34</v>
      </c>
      <c r="B37" s="4" t="s">
        <v>423</v>
      </c>
      <c r="C37" s="17">
        <v>14.24</v>
      </c>
      <c r="D37" s="221"/>
      <c r="E37" s="26">
        <v>87</v>
      </c>
      <c r="F37" s="4" t="s">
        <v>501</v>
      </c>
      <c r="G37" s="17">
        <v>6.83</v>
      </c>
    </row>
    <row r="38" spans="1:7" ht="13.5" customHeight="1">
      <c r="A38" s="26">
        <v>35</v>
      </c>
      <c r="B38" s="4" t="s">
        <v>436</v>
      </c>
      <c r="C38" s="17">
        <v>14.19</v>
      </c>
      <c r="D38" s="221"/>
      <c r="E38" s="26">
        <v>88</v>
      </c>
      <c r="F38" s="4" t="s">
        <v>428</v>
      </c>
      <c r="G38" s="17">
        <v>6.78</v>
      </c>
    </row>
    <row r="39" spans="1:7" ht="13.5" customHeight="1">
      <c r="A39" s="26">
        <v>36</v>
      </c>
      <c r="B39" s="4" t="s">
        <v>442</v>
      </c>
      <c r="C39" s="17">
        <v>14.18</v>
      </c>
      <c r="D39" s="221"/>
      <c r="E39" s="26">
        <v>89</v>
      </c>
      <c r="F39" s="4" t="s">
        <v>411</v>
      </c>
      <c r="G39" s="17">
        <v>6.54</v>
      </c>
    </row>
    <row r="40" spans="1:7" ht="13.5" customHeight="1">
      <c r="A40" s="26">
        <v>37</v>
      </c>
      <c r="B40" s="4" t="s">
        <v>484</v>
      </c>
      <c r="C40" s="17">
        <v>14.01</v>
      </c>
      <c r="D40" s="199"/>
      <c r="E40" s="26">
        <v>90</v>
      </c>
      <c r="F40" s="4" t="s">
        <v>458</v>
      </c>
      <c r="G40" s="17">
        <v>6.33</v>
      </c>
    </row>
    <row r="41" spans="1:7" ht="13.5" customHeight="1">
      <c r="A41" s="26">
        <v>38</v>
      </c>
      <c r="B41" s="4" t="s">
        <v>427</v>
      </c>
      <c r="C41" s="17">
        <v>13.99</v>
      </c>
      <c r="D41" s="221"/>
      <c r="E41" s="26">
        <v>91</v>
      </c>
      <c r="F41" s="4" t="s">
        <v>288</v>
      </c>
      <c r="G41" s="17">
        <v>5.95</v>
      </c>
    </row>
    <row r="42" spans="1:7" ht="13.5" customHeight="1">
      <c r="A42" s="26">
        <v>39</v>
      </c>
      <c r="B42" s="4" t="s">
        <v>149</v>
      </c>
      <c r="C42" s="17">
        <v>13.73</v>
      </c>
      <c r="D42" s="199"/>
      <c r="E42" s="26">
        <v>92</v>
      </c>
      <c r="F42" s="4" t="s">
        <v>401</v>
      </c>
      <c r="G42" s="17">
        <v>5.93</v>
      </c>
    </row>
    <row r="43" spans="1:7" ht="13.5" customHeight="1">
      <c r="A43" s="26">
        <v>40</v>
      </c>
      <c r="B43" s="4" t="s">
        <v>530</v>
      </c>
      <c r="C43" s="17">
        <v>13.29</v>
      </c>
      <c r="D43" s="221"/>
      <c r="E43" s="26">
        <v>93</v>
      </c>
      <c r="F43" s="4" t="s">
        <v>463</v>
      </c>
      <c r="G43" s="17">
        <v>5.91</v>
      </c>
    </row>
    <row r="44" spans="1:7" ht="13.5" customHeight="1">
      <c r="A44" s="26">
        <v>41</v>
      </c>
      <c r="B44" s="4" t="s">
        <v>409</v>
      </c>
      <c r="C44" s="17">
        <v>13.19</v>
      </c>
      <c r="D44" s="199"/>
      <c r="E44" s="26">
        <v>94</v>
      </c>
      <c r="F44" s="4" t="s">
        <v>301</v>
      </c>
      <c r="G44" s="17">
        <v>5.91</v>
      </c>
    </row>
    <row r="45" spans="1:7" ht="13.5" customHeight="1">
      <c r="A45" s="26">
        <v>42</v>
      </c>
      <c r="B45" s="4" t="s">
        <v>320</v>
      </c>
      <c r="C45" s="17">
        <v>13.13</v>
      </c>
      <c r="D45" s="199"/>
      <c r="E45" s="26">
        <v>95</v>
      </c>
      <c r="F45" s="171" t="s">
        <v>548</v>
      </c>
      <c r="G45" s="17">
        <v>4.6399999999999997</v>
      </c>
    </row>
    <row r="46" spans="1:7" ht="13.5" customHeight="1">
      <c r="A46" s="26">
        <v>43</v>
      </c>
      <c r="B46" s="4" t="s">
        <v>465</v>
      </c>
      <c r="C46" s="17">
        <v>13.04</v>
      </c>
      <c r="D46" s="221"/>
      <c r="E46" s="26">
        <v>96</v>
      </c>
      <c r="F46" s="4" t="s">
        <v>445</v>
      </c>
      <c r="G46" s="17">
        <v>4.5599999999999996</v>
      </c>
    </row>
    <row r="47" spans="1:7" ht="13.5" customHeight="1">
      <c r="A47" s="26">
        <v>44</v>
      </c>
      <c r="B47" s="4" t="s">
        <v>488</v>
      </c>
      <c r="C47" s="17">
        <v>13.01</v>
      </c>
      <c r="D47" s="199"/>
      <c r="E47" s="26">
        <v>97</v>
      </c>
      <c r="F47" s="4" t="s">
        <v>510</v>
      </c>
      <c r="G47" s="17">
        <v>4.13</v>
      </c>
    </row>
    <row r="48" spans="1:7" ht="13.5" customHeight="1">
      <c r="A48" s="26">
        <v>45</v>
      </c>
      <c r="B48" s="4" t="s">
        <v>417</v>
      </c>
      <c r="C48" s="17">
        <v>12.83</v>
      </c>
      <c r="D48" s="221"/>
      <c r="E48" s="26">
        <v>98</v>
      </c>
      <c r="F48" s="171" t="s">
        <v>554</v>
      </c>
      <c r="G48" s="17">
        <v>3.72</v>
      </c>
    </row>
    <row r="49" spans="1:7" ht="13.5" customHeight="1">
      <c r="A49" s="26">
        <v>46</v>
      </c>
      <c r="B49" s="4" t="s">
        <v>438</v>
      </c>
      <c r="C49" s="17">
        <v>12.76</v>
      </c>
      <c r="D49" s="199"/>
      <c r="E49" s="172">
        <v>99</v>
      </c>
      <c r="F49" s="4" t="s">
        <v>457</v>
      </c>
      <c r="G49" s="17">
        <v>3.37</v>
      </c>
    </row>
    <row r="50" spans="1:7" ht="13.5" customHeight="1">
      <c r="A50" s="26">
        <v>47</v>
      </c>
      <c r="B50" s="4" t="s">
        <v>516</v>
      </c>
      <c r="C50" s="17">
        <v>12.42</v>
      </c>
      <c r="D50" s="221"/>
      <c r="E50" s="172">
        <v>100</v>
      </c>
      <c r="F50" s="4" t="s">
        <v>170</v>
      </c>
      <c r="G50" s="17">
        <v>3.28</v>
      </c>
    </row>
    <row r="51" spans="1:7" ht="13.5" customHeight="1">
      <c r="A51" s="26">
        <v>48</v>
      </c>
      <c r="B51" s="4" t="s">
        <v>444</v>
      </c>
      <c r="C51" s="17">
        <v>12.26</v>
      </c>
      <c r="D51" s="221"/>
      <c r="E51" s="172">
        <v>101</v>
      </c>
      <c r="F51" s="4" t="s">
        <v>452</v>
      </c>
      <c r="G51" s="17">
        <v>0.9</v>
      </c>
    </row>
    <row r="52" spans="1:7" ht="13.5" customHeight="1">
      <c r="A52" s="26">
        <v>49</v>
      </c>
      <c r="B52" s="4" t="s">
        <v>322</v>
      </c>
      <c r="C52" s="17">
        <v>12.13</v>
      </c>
      <c r="D52" s="221"/>
      <c r="E52" s="172">
        <v>102</v>
      </c>
      <c r="F52" s="4" t="s">
        <v>317</v>
      </c>
      <c r="G52" s="17"/>
    </row>
    <row r="53" spans="1:7" ht="13.5" customHeight="1">
      <c r="A53" s="26">
        <v>50</v>
      </c>
      <c r="B53" s="4" t="s">
        <v>454</v>
      </c>
      <c r="C53" s="17">
        <v>11.93</v>
      </c>
      <c r="D53" s="199"/>
      <c r="E53" s="26"/>
    </row>
    <row r="54" spans="1:7" ht="13.5" customHeight="1">
      <c r="A54" s="292">
        <v>51</v>
      </c>
      <c r="B54" s="4" t="s">
        <v>396</v>
      </c>
      <c r="C54" s="17">
        <v>11.67</v>
      </c>
      <c r="D54" s="199"/>
      <c r="E54" s="172"/>
    </row>
    <row r="55" spans="1:7" ht="13.5" customHeight="1">
      <c r="A55" s="26">
        <v>52</v>
      </c>
      <c r="B55" s="4" t="s">
        <v>448</v>
      </c>
      <c r="C55" s="17">
        <v>11.57</v>
      </c>
      <c r="E55" s="172"/>
      <c r="F55" s="28" t="s">
        <v>379</v>
      </c>
      <c r="G55" s="271">
        <f>MEDIAN(G4:G52,C4:C56)</f>
        <v>11.67</v>
      </c>
    </row>
    <row r="56" spans="1:7" ht="13.5" customHeight="1">
      <c r="A56" s="172">
        <v>53</v>
      </c>
      <c r="B56" s="4" t="s">
        <v>431</v>
      </c>
      <c r="C56" s="17">
        <v>11.55</v>
      </c>
      <c r="E56" s="26"/>
      <c r="F56" s="28" t="s">
        <v>378</v>
      </c>
      <c r="G56" s="271">
        <f>AVERAGE(G4:G52,C4:C56)</f>
        <v>12.365445544554454</v>
      </c>
    </row>
    <row r="57" spans="1:7" ht="13.5" customHeight="1">
      <c r="E57" s="172"/>
      <c r="F57" s="28"/>
      <c r="G57" s="207"/>
    </row>
    <row r="58" spans="1:7" ht="13.5" customHeight="1">
      <c r="A58" s="172"/>
      <c r="D58" s="22"/>
      <c r="E58" s="26"/>
    </row>
    <row r="59" spans="1:7" ht="13.5" customHeight="1">
      <c r="A59" s="22"/>
      <c r="D59" s="22"/>
      <c r="E59" s="137"/>
    </row>
    <row r="60" spans="1:7" ht="13.5" customHeight="1">
      <c r="D60" s="22"/>
      <c r="E60" s="137"/>
    </row>
    <row r="61" spans="1:7" ht="13.5" customHeight="1">
      <c r="D61" s="22"/>
      <c r="E61" s="137"/>
    </row>
    <row r="62" spans="1:7" ht="13.5" customHeight="1">
      <c r="D62" s="22"/>
      <c r="E62" s="137"/>
    </row>
    <row r="63" spans="1:7" ht="13.5" customHeight="1">
      <c r="D63" s="22"/>
      <c r="E63"/>
      <c r="G63" s="22"/>
    </row>
    <row r="64" spans="1:7" ht="13.5" customHeight="1">
      <c r="D64" s="22"/>
      <c r="E64"/>
      <c r="G64" s="22"/>
    </row>
    <row r="65" spans="4:7" ht="13.5" customHeight="1">
      <c r="D65" s="22"/>
      <c r="E65"/>
      <c r="G65" s="22"/>
    </row>
    <row r="66" spans="4:7" ht="13.5" customHeight="1">
      <c r="D66" s="22"/>
      <c r="E66"/>
      <c r="F66"/>
      <c r="G66" s="222"/>
    </row>
    <row r="67" spans="4:7" ht="13.5" customHeight="1">
      <c r="D67" s="22"/>
      <c r="E67"/>
      <c r="F67"/>
      <c r="G67" s="222"/>
    </row>
    <row r="68" spans="4:7" ht="13.5" customHeight="1">
      <c r="D68" s="22"/>
      <c r="E68"/>
      <c r="F68"/>
      <c r="G68" s="222"/>
    </row>
    <row r="69" spans="4:7" ht="13.5" customHeight="1">
      <c r="D69" s="22"/>
      <c r="E69"/>
      <c r="F69"/>
      <c r="G69" s="222"/>
    </row>
    <row r="70" spans="4:7" ht="13.5" customHeight="1">
      <c r="D70" s="22"/>
      <c r="E70"/>
      <c r="F70"/>
      <c r="G70" s="222"/>
    </row>
    <row r="71" spans="4:7" ht="13.5" customHeight="1">
      <c r="D71" s="22"/>
      <c r="E71"/>
      <c r="F71"/>
      <c r="G71" s="222"/>
    </row>
    <row r="72" spans="4:7" ht="13.5" customHeight="1">
      <c r="D72" s="22"/>
      <c r="E72"/>
      <c r="F72"/>
      <c r="G72" s="222"/>
    </row>
    <row r="73" spans="4:7" ht="13.5" customHeight="1">
      <c r="D73" s="22"/>
      <c r="E73"/>
      <c r="F73"/>
      <c r="G73" s="222"/>
    </row>
    <row r="74" spans="4:7" ht="13.5" customHeight="1">
      <c r="D74" s="22"/>
      <c r="E74"/>
      <c r="F74"/>
      <c r="G74" s="222"/>
    </row>
    <row r="75" spans="4:7" ht="13.5" customHeight="1">
      <c r="D75" s="22"/>
      <c r="E75"/>
      <c r="F75"/>
      <c r="G75" s="222"/>
    </row>
    <row r="76" spans="4:7" ht="13.5" customHeight="1">
      <c r="D76" s="22"/>
      <c r="E76"/>
    </row>
    <row r="77" spans="4:7" ht="13.5" customHeight="1">
      <c r="D77" s="22"/>
      <c r="E77"/>
    </row>
    <row r="78" spans="4:7" ht="13.5" customHeight="1">
      <c r="D78" s="22"/>
      <c r="E78"/>
    </row>
    <row r="79" spans="4:7" ht="13.5" customHeight="1">
      <c r="D79" s="22"/>
      <c r="E79"/>
      <c r="F79"/>
      <c r="G79" s="222"/>
    </row>
    <row r="80" spans="4:7" ht="13.5" customHeight="1">
      <c r="D80" s="22"/>
      <c r="E80"/>
      <c r="F80"/>
      <c r="G80" s="222"/>
    </row>
    <row r="81" spans="4:7" ht="13.5" customHeight="1">
      <c r="D81" s="22"/>
      <c r="E81"/>
      <c r="F81"/>
      <c r="G81" s="222"/>
    </row>
    <row r="82" spans="4:7" ht="13.5" customHeight="1">
      <c r="D82" s="22"/>
      <c r="E82"/>
      <c r="F82"/>
      <c r="G82" s="222"/>
    </row>
    <row r="83" spans="4:7" ht="13.5" customHeight="1">
      <c r="D83" s="22"/>
      <c r="E83"/>
      <c r="F83"/>
      <c r="G83" s="222"/>
    </row>
    <row r="84" spans="4:7" ht="13.5" customHeight="1">
      <c r="D84" s="22"/>
      <c r="E84"/>
      <c r="F84"/>
      <c r="G84" s="222"/>
    </row>
    <row r="85" spans="4:7" ht="13.5" customHeight="1">
      <c r="D85" s="22"/>
      <c r="E85"/>
      <c r="F85"/>
      <c r="G85" s="222"/>
    </row>
    <row r="86" spans="4:7" ht="13.5" customHeight="1">
      <c r="D86" s="22"/>
      <c r="E86"/>
      <c r="F86"/>
      <c r="G86" s="222"/>
    </row>
    <row r="87" spans="4:7" ht="13.5" customHeight="1">
      <c r="D87" s="22"/>
      <c r="E87"/>
      <c r="F87"/>
      <c r="G87" s="222"/>
    </row>
    <row r="88" spans="4:7" ht="13.5" customHeight="1">
      <c r="D88" s="22"/>
      <c r="E88"/>
      <c r="F88"/>
      <c r="G88" s="222"/>
    </row>
    <row r="89" spans="4:7" ht="13.5" customHeight="1">
      <c r="D89" s="22"/>
      <c r="E89"/>
      <c r="F89"/>
      <c r="G89" s="222"/>
    </row>
    <row r="90" spans="4:7" ht="13.5" customHeight="1">
      <c r="D90" s="22"/>
      <c r="E90"/>
      <c r="F90"/>
      <c r="G90" s="222"/>
    </row>
    <row r="91" spans="4:7" ht="13.5" customHeight="1">
      <c r="D91" s="22"/>
      <c r="E91"/>
      <c r="F91"/>
      <c r="G91" s="222"/>
    </row>
    <row r="92" spans="4:7" ht="13.5" customHeight="1">
      <c r="D92" s="22"/>
      <c r="E92"/>
      <c r="F92"/>
      <c r="G92" s="222"/>
    </row>
    <row r="93" spans="4:7" ht="13.5" customHeight="1">
      <c r="D93" s="22"/>
      <c r="E93"/>
      <c r="F93"/>
      <c r="G93" s="222"/>
    </row>
    <row r="94" spans="4:7" ht="13.5" customHeight="1">
      <c r="D94" s="22"/>
      <c r="E94"/>
      <c r="F94"/>
      <c r="G94" s="222"/>
    </row>
    <row r="95" spans="4:7" ht="13.5" customHeight="1">
      <c r="D95" s="22"/>
      <c r="E95"/>
      <c r="F95"/>
      <c r="G95" s="222"/>
    </row>
    <row r="96" spans="4:7" ht="13.5" customHeight="1">
      <c r="D96" s="22"/>
      <c r="E96"/>
      <c r="F96"/>
      <c r="G96" s="222"/>
    </row>
    <row r="97" spans="2:10" ht="13.5" customHeight="1">
      <c r="D97" s="22"/>
      <c r="E97"/>
      <c r="F97"/>
      <c r="G97" s="222"/>
    </row>
    <row r="98" spans="2:10" ht="13.5" customHeight="1">
      <c r="D98" s="22"/>
      <c r="E98"/>
      <c r="F98"/>
      <c r="G98" s="222"/>
    </row>
    <row r="99" spans="2:10" ht="13.5" customHeight="1">
      <c r="D99" s="22"/>
      <c r="E99"/>
      <c r="F99"/>
      <c r="G99" s="222"/>
    </row>
    <row r="100" spans="2:10" ht="13.5" customHeight="1">
      <c r="D100" s="22"/>
      <c r="E100"/>
      <c r="F100"/>
      <c r="G100" s="222"/>
    </row>
    <row r="101" spans="2:10" ht="13.5" customHeight="1">
      <c r="C101" s="22"/>
      <c r="D101" s="22"/>
      <c r="E101"/>
      <c r="F101"/>
      <c r="G101" s="222"/>
      <c r="J101" s="129"/>
    </row>
    <row r="102" spans="2:10" ht="13.5" customHeight="1">
      <c r="C102" s="136"/>
      <c r="D102" s="136"/>
      <c r="E102"/>
      <c r="F102"/>
      <c r="G102" s="223"/>
      <c r="J102" s="129"/>
    </row>
    <row r="103" spans="2:10" ht="13.5" customHeight="1">
      <c r="B103" s="194"/>
      <c r="C103" s="136"/>
      <c r="D103" s="136"/>
      <c r="E103"/>
      <c r="F103"/>
      <c r="G103" s="223"/>
      <c r="J103" s="129"/>
    </row>
    <row r="104" spans="2:10" ht="13.5" customHeight="1">
      <c r="B104" s="194"/>
      <c r="C104" s="136"/>
      <c r="D104" s="136"/>
      <c r="E104"/>
      <c r="F104"/>
      <c r="G104" s="223"/>
      <c r="J104" s="129"/>
    </row>
    <row r="105" spans="2:10" ht="13.5" customHeight="1">
      <c r="C105" s="224"/>
      <c r="D105" s="224"/>
      <c r="E105"/>
      <c r="F105"/>
      <c r="G105" s="223"/>
    </row>
    <row r="106" spans="2:10" ht="13.5" customHeight="1">
      <c r="C106" s="136"/>
      <c r="D106" s="136"/>
      <c r="E106"/>
      <c r="F106"/>
      <c r="G106" s="223"/>
      <c r="H106" s="4"/>
      <c r="I106" s="17"/>
    </row>
    <row r="107" spans="2:10" ht="13.5" customHeight="1">
      <c r="B107"/>
      <c r="C107" s="198"/>
      <c r="D107" s="198"/>
      <c r="E107"/>
      <c r="F107"/>
      <c r="G107" s="223"/>
      <c r="H107" s="4"/>
      <c r="I107" s="17"/>
    </row>
    <row r="108" spans="2:10" ht="13.5" customHeight="1">
      <c r="B108"/>
      <c r="C108" s="198"/>
      <c r="D108" s="198"/>
      <c r="E108"/>
      <c r="F108"/>
      <c r="G108" s="223"/>
      <c r="H108" s="4"/>
      <c r="I108" s="17"/>
    </row>
    <row r="109" spans="2:10" ht="13.5" customHeight="1">
      <c r="B109"/>
      <c r="C109" s="198"/>
      <c r="D109" s="198"/>
      <c r="E109"/>
      <c r="F109"/>
      <c r="G109" s="223"/>
      <c r="H109" s="4"/>
      <c r="I109" s="17"/>
    </row>
    <row r="110" spans="2:10" ht="13.5" customHeight="1">
      <c r="B110"/>
      <c r="C110" s="198"/>
      <c r="D110" s="198"/>
      <c r="E110"/>
      <c r="F110"/>
      <c r="G110" s="223"/>
      <c r="I110" s="17"/>
    </row>
    <row r="111" spans="2:10" ht="13.5" customHeight="1">
      <c r="B111"/>
      <c r="C111" s="198"/>
      <c r="D111" s="198"/>
      <c r="E111"/>
      <c r="F111"/>
      <c r="G111" s="223"/>
      <c r="H111" s="4"/>
      <c r="I111" s="527"/>
    </row>
    <row r="112" spans="2:10" ht="13.5" customHeight="1">
      <c r="B112"/>
      <c r="C112" s="198"/>
      <c r="D112" s="198"/>
      <c r="E112"/>
      <c r="F112"/>
      <c r="G112" s="223"/>
      <c r="H112" s="4"/>
      <c r="I112" s="527"/>
    </row>
    <row r="113" spans="2:9" ht="13.5" customHeight="1">
      <c r="B113"/>
      <c r="C113" s="198"/>
      <c r="D113" s="198"/>
      <c r="E113"/>
      <c r="F113"/>
      <c r="G113" s="223"/>
      <c r="H113" s="4"/>
      <c r="I113" s="527"/>
    </row>
    <row r="114" spans="2:9" ht="13.5" customHeight="1">
      <c r="B114"/>
      <c r="C114" s="198"/>
      <c r="D114" s="198"/>
      <c r="E114"/>
      <c r="F114"/>
      <c r="G114" s="223"/>
      <c r="H114" s="4"/>
      <c r="I114" s="527"/>
    </row>
    <row r="115" spans="2:9" ht="13.5" customHeight="1">
      <c r="B115"/>
      <c r="C115" s="198"/>
      <c r="D115" s="198"/>
      <c r="E115"/>
      <c r="F115"/>
      <c r="G115" s="223"/>
      <c r="H115" s="4"/>
      <c r="I115" s="527"/>
    </row>
    <row r="116" spans="2:9" ht="13.5" customHeight="1">
      <c r="B116"/>
      <c r="C116" s="198"/>
      <c r="D116" s="198"/>
      <c r="E116"/>
      <c r="F116"/>
      <c r="G116" s="223"/>
      <c r="H116" s="4"/>
      <c r="I116" s="527"/>
    </row>
    <row r="117" spans="2:9" ht="13.5" customHeight="1">
      <c r="B117"/>
      <c r="C117" s="198"/>
      <c r="D117" s="198"/>
      <c r="E117"/>
      <c r="F117"/>
      <c r="G117" s="223"/>
      <c r="H117" s="4"/>
      <c r="I117" s="527"/>
    </row>
    <row r="118" spans="2:9" ht="13.5" customHeight="1">
      <c r="B118"/>
      <c r="C118" s="198"/>
      <c r="D118" s="198"/>
      <c r="E118"/>
      <c r="F118"/>
      <c r="G118" s="223"/>
      <c r="H118" s="4"/>
      <c r="I118" s="527"/>
    </row>
    <row r="119" spans="2:9" ht="13.5" customHeight="1">
      <c r="B119"/>
      <c r="C119" s="198"/>
      <c r="D119" s="198"/>
      <c r="E119"/>
      <c r="F119"/>
      <c r="G119" s="223"/>
      <c r="H119" s="4"/>
      <c r="I119" s="527"/>
    </row>
    <row r="120" spans="2:9" ht="13.5" customHeight="1">
      <c r="B120"/>
      <c r="C120" s="198"/>
      <c r="D120" s="198"/>
      <c r="E120"/>
      <c r="F120"/>
      <c r="G120" s="223"/>
      <c r="H120" s="4"/>
      <c r="I120" s="527"/>
    </row>
    <row r="121" spans="2:9" ht="13.5" customHeight="1">
      <c r="B121"/>
      <c r="C121" s="198"/>
      <c r="D121" s="198"/>
      <c r="E121"/>
      <c r="F121"/>
      <c r="G121" s="223"/>
      <c r="H121" s="4"/>
      <c r="I121" s="527"/>
    </row>
    <row r="122" spans="2:9" ht="13.5" customHeight="1">
      <c r="B122"/>
      <c r="C122" s="198"/>
      <c r="D122" s="198"/>
      <c r="E122"/>
      <c r="F122"/>
      <c r="G122" s="223"/>
      <c r="H122" s="4"/>
      <c r="I122" s="527"/>
    </row>
    <row r="123" spans="2:9" ht="13.5" customHeight="1">
      <c r="B123"/>
      <c r="C123" s="198"/>
      <c r="D123" s="198"/>
      <c r="E123"/>
      <c r="F123"/>
      <c r="G123" s="223"/>
      <c r="H123" s="4"/>
      <c r="I123" s="527"/>
    </row>
    <row r="124" spans="2:9" ht="13.5" customHeight="1">
      <c r="B124"/>
      <c r="C124" s="198"/>
      <c r="D124" s="198"/>
      <c r="E124"/>
      <c r="F124"/>
      <c r="G124" s="223"/>
      <c r="H124" s="4"/>
      <c r="I124" s="527"/>
    </row>
    <row r="125" spans="2:9" ht="13.5" customHeight="1">
      <c r="B125"/>
      <c r="C125" s="198"/>
      <c r="D125" s="198"/>
      <c r="E125"/>
      <c r="F125"/>
      <c r="G125" s="223"/>
      <c r="H125" s="4"/>
      <c r="I125" s="527"/>
    </row>
    <row r="126" spans="2:9" ht="13.5" customHeight="1">
      <c r="B126"/>
      <c r="C126" s="198"/>
      <c r="D126" s="198"/>
      <c r="E126"/>
      <c r="F126"/>
      <c r="G126" s="223"/>
      <c r="H126" s="4"/>
      <c r="I126" s="527"/>
    </row>
    <row r="127" spans="2:9" ht="13.5" customHeight="1">
      <c r="B127"/>
      <c r="C127" s="198"/>
      <c r="D127" s="198"/>
      <c r="E127"/>
      <c r="F127"/>
      <c r="G127" s="223"/>
      <c r="H127" s="4"/>
      <c r="I127" s="527"/>
    </row>
    <row r="128" spans="2:9" ht="13.5" customHeight="1">
      <c r="B128"/>
      <c r="C128" s="198"/>
      <c r="D128" s="198"/>
      <c r="E128"/>
      <c r="F128"/>
      <c r="G128" s="223"/>
      <c r="H128" s="4"/>
      <c r="I128" s="527"/>
    </row>
    <row r="129" spans="2:9" ht="13.5" customHeight="1">
      <c r="B129"/>
      <c r="C129" s="198"/>
      <c r="D129" s="198"/>
      <c r="E129"/>
      <c r="F129"/>
      <c r="G129" s="223"/>
      <c r="H129" s="4"/>
      <c r="I129" s="527"/>
    </row>
    <row r="130" spans="2:9" ht="13.5" customHeight="1">
      <c r="B130"/>
      <c r="C130" s="198"/>
      <c r="D130" s="198"/>
      <c r="E130"/>
      <c r="F130"/>
      <c r="G130" s="223"/>
      <c r="H130" s="4"/>
      <c r="I130" s="527"/>
    </row>
    <row r="131" spans="2:9" ht="13.5" customHeight="1">
      <c r="B131"/>
      <c r="C131" s="198"/>
      <c r="D131" s="198"/>
      <c r="E131"/>
      <c r="F131"/>
      <c r="G131" s="223"/>
      <c r="H131" s="4"/>
      <c r="I131" s="527"/>
    </row>
    <row r="132" spans="2:9" ht="13.5" customHeight="1">
      <c r="B132"/>
      <c r="C132" s="198"/>
      <c r="D132" s="198"/>
      <c r="E132"/>
      <c r="F132"/>
      <c r="G132" s="223"/>
      <c r="H132" s="4"/>
      <c r="I132" s="527"/>
    </row>
    <row r="133" spans="2:9" ht="13.5" customHeight="1">
      <c r="B133"/>
      <c r="C133" s="198"/>
      <c r="D133" s="198"/>
      <c r="E133"/>
      <c r="F133"/>
      <c r="G133" s="223"/>
      <c r="H133" s="4"/>
      <c r="I133" s="527"/>
    </row>
    <row r="134" spans="2:9" ht="13.5" customHeight="1">
      <c r="B134"/>
      <c r="C134" s="198"/>
      <c r="D134" s="198"/>
      <c r="E134"/>
      <c r="F134"/>
      <c r="G134" s="223"/>
      <c r="H134" s="4"/>
      <c r="I134" s="527"/>
    </row>
    <row r="135" spans="2:9" ht="13.5" customHeight="1">
      <c r="B135"/>
      <c r="C135" s="198"/>
      <c r="D135" s="198"/>
      <c r="E135"/>
      <c r="F135"/>
      <c r="G135" s="223"/>
      <c r="H135" s="4"/>
      <c r="I135" s="527"/>
    </row>
    <row r="136" spans="2:9" ht="13.5" customHeight="1">
      <c r="B136"/>
      <c r="C136" s="198"/>
      <c r="D136" s="198"/>
      <c r="E136"/>
      <c r="F136"/>
      <c r="G136" s="223"/>
      <c r="H136" s="4"/>
      <c r="I136" s="527"/>
    </row>
    <row r="137" spans="2:9" ht="13.5" customHeight="1">
      <c r="B137"/>
      <c r="C137" s="198"/>
      <c r="D137" s="198"/>
      <c r="E137"/>
      <c r="F137"/>
      <c r="G137" s="223"/>
      <c r="H137" s="4"/>
      <c r="I137" s="527"/>
    </row>
    <row r="138" spans="2:9" ht="13.5" customHeight="1">
      <c r="B138"/>
      <c r="C138" s="198"/>
      <c r="D138" s="198"/>
      <c r="E138"/>
      <c r="F138"/>
      <c r="G138" s="223"/>
      <c r="H138" s="4"/>
      <c r="I138" s="527"/>
    </row>
    <row r="139" spans="2:9" ht="13.5" customHeight="1">
      <c r="B139"/>
      <c r="C139" s="198"/>
      <c r="D139" s="198"/>
      <c r="E139"/>
      <c r="F139"/>
      <c r="G139" s="223"/>
      <c r="H139" s="4"/>
      <c r="I139" s="527"/>
    </row>
    <row r="140" spans="2:9" ht="13.5" customHeight="1">
      <c r="B140"/>
      <c r="C140" s="198"/>
      <c r="D140" s="198"/>
      <c r="E140"/>
      <c r="F140"/>
      <c r="G140" s="223"/>
      <c r="H140" s="4"/>
      <c r="I140" s="527"/>
    </row>
    <row r="141" spans="2:9" ht="13.5" customHeight="1">
      <c r="B141"/>
      <c r="C141" s="198"/>
      <c r="D141" s="198"/>
      <c r="E141"/>
      <c r="F141"/>
      <c r="G141" s="223"/>
      <c r="H141" s="4"/>
      <c r="I141" s="527"/>
    </row>
    <row r="142" spans="2:9" ht="13.5" customHeight="1">
      <c r="B142"/>
      <c r="C142" s="198"/>
      <c r="D142" s="198"/>
      <c r="E142"/>
      <c r="F142"/>
      <c r="G142" s="223"/>
      <c r="H142" s="4"/>
      <c r="I142" s="527"/>
    </row>
    <row r="143" spans="2:9" ht="13.5" customHeight="1">
      <c r="B143"/>
      <c r="C143" s="198"/>
      <c r="D143" s="198"/>
      <c r="E143"/>
      <c r="F143"/>
      <c r="G143" s="223"/>
      <c r="H143" s="4"/>
      <c r="I143" s="527"/>
    </row>
    <row r="144" spans="2:9" ht="13.5" customHeight="1">
      <c r="B144"/>
      <c r="C144" s="198"/>
      <c r="D144" s="198"/>
      <c r="E144"/>
      <c r="F144"/>
      <c r="G144" s="223"/>
      <c r="H144" s="4"/>
      <c r="I144" s="527"/>
    </row>
    <row r="145" spans="2:9" ht="13.5" customHeight="1">
      <c r="B145"/>
      <c r="C145" s="198"/>
      <c r="D145" s="198"/>
      <c r="E145"/>
      <c r="F145"/>
      <c r="G145" s="223"/>
      <c r="H145" s="4"/>
      <c r="I145" s="527"/>
    </row>
    <row r="146" spans="2:9" ht="13.5" customHeight="1">
      <c r="B146"/>
      <c r="C146" s="198"/>
      <c r="D146" s="198"/>
      <c r="E146"/>
      <c r="F146"/>
      <c r="G146" s="223"/>
      <c r="H146" s="4"/>
      <c r="I146" s="527"/>
    </row>
    <row r="147" spans="2:9" ht="13.5" customHeight="1">
      <c r="B147"/>
      <c r="C147" s="198"/>
      <c r="D147" s="198"/>
      <c r="E147"/>
      <c r="F147"/>
      <c r="G147" s="223"/>
      <c r="H147" s="4"/>
      <c r="I147" s="527"/>
    </row>
    <row r="148" spans="2:9" ht="13.5" customHeight="1">
      <c r="B148"/>
      <c r="C148" s="198"/>
      <c r="D148" s="198"/>
      <c r="E148"/>
      <c r="F148"/>
      <c r="G148" s="223"/>
      <c r="H148" s="4"/>
      <c r="I148" s="527"/>
    </row>
    <row r="149" spans="2:9" ht="13.5" customHeight="1">
      <c r="B149"/>
      <c r="C149" s="198"/>
      <c r="D149" s="198"/>
      <c r="E149"/>
      <c r="F149"/>
      <c r="G149" s="223"/>
      <c r="H149" s="4"/>
      <c r="I149" s="527"/>
    </row>
    <row r="150" spans="2:9" ht="13.5" customHeight="1">
      <c r="B150"/>
      <c r="C150" s="198"/>
      <c r="D150" s="198"/>
      <c r="E150"/>
      <c r="F150"/>
      <c r="G150" s="223"/>
      <c r="H150" s="4"/>
      <c r="I150" s="527"/>
    </row>
    <row r="151" spans="2:9" ht="13.5" customHeight="1">
      <c r="B151"/>
      <c r="C151" s="198"/>
      <c r="D151" s="198"/>
      <c r="E151"/>
      <c r="F151"/>
      <c r="G151" s="223"/>
      <c r="H151" s="4"/>
      <c r="I151" s="527"/>
    </row>
    <row r="152" spans="2:9" ht="13.5" customHeight="1">
      <c r="B152"/>
      <c r="C152" s="198"/>
      <c r="D152" s="198"/>
      <c r="E152"/>
      <c r="F152"/>
      <c r="G152" s="223"/>
      <c r="H152" s="4"/>
      <c r="I152" s="527"/>
    </row>
    <row r="153" spans="2:9" ht="13.5" customHeight="1">
      <c r="B153"/>
      <c r="C153" s="198"/>
      <c r="D153" s="198"/>
      <c r="E153"/>
      <c r="F153"/>
      <c r="G153" s="223"/>
      <c r="H153" s="4"/>
      <c r="I153" s="527"/>
    </row>
    <row r="154" spans="2:9" ht="13.5" customHeight="1">
      <c r="B154"/>
      <c r="C154" s="198"/>
      <c r="D154" s="198"/>
      <c r="E154"/>
      <c r="F154"/>
      <c r="G154" s="223"/>
      <c r="H154" s="4"/>
      <c r="I154" s="527"/>
    </row>
    <row r="155" spans="2:9" ht="13.5" customHeight="1">
      <c r="B155"/>
      <c r="C155" s="198"/>
      <c r="D155" s="198"/>
      <c r="E155"/>
      <c r="F155"/>
      <c r="G155" s="223"/>
      <c r="H155" s="4"/>
      <c r="I155" s="527"/>
    </row>
    <row r="156" spans="2:9" ht="13.5" customHeight="1">
      <c r="B156"/>
      <c r="C156" s="198"/>
      <c r="D156" s="198"/>
      <c r="E156"/>
      <c r="F156"/>
      <c r="G156" s="223"/>
      <c r="H156" s="4"/>
      <c r="I156" s="527"/>
    </row>
    <row r="157" spans="2:9" ht="13.5" customHeight="1">
      <c r="B157"/>
      <c r="C157" s="198"/>
      <c r="D157" s="198"/>
      <c r="E157"/>
      <c r="F157"/>
      <c r="G157" s="223"/>
      <c r="H157" s="4"/>
      <c r="I157" s="527"/>
    </row>
    <row r="158" spans="2:9" ht="13.5" customHeight="1">
      <c r="B158"/>
      <c r="C158" s="198"/>
      <c r="D158" s="198"/>
      <c r="E158"/>
      <c r="F158"/>
      <c r="G158" s="223"/>
      <c r="H158" s="4"/>
      <c r="I158" s="527"/>
    </row>
    <row r="159" spans="2:9" ht="13.5" customHeight="1">
      <c r="B159"/>
      <c r="C159" s="198"/>
      <c r="D159" s="198"/>
      <c r="E159"/>
      <c r="F159"/>
      <c r="G159" s="223"/>
      <c r="H159" s="4"/>
      <c r="I159" s="527"/>
    </row>
    <row r="160" spans="2:9" ht="13.5" customHeight="1">
      <c r="B160"/>
      <c r="C160" s="198"/>
      <c r="D160" s="198"/>
      <c r="E160"/>
      <c r="F160"/>
      <c r="G160" s="223"/>
      <c r="H160" s="4"/>
      <c r="I160" s="527"/>
    </row>
    <row r="161" spans="2:9" ht="13.5" customHeight="1">
      <c r="B161"/>
      <c r="C161" s="198"/>
      <c r="D161" s="198"/>
      <c r="E161"/>
      <c r="F161"/>
      <c r="G161" s="223"/>
      <c r="H161" s="4"/>
      <c r="I161" s="527"/>
    </row>
    <row r="162" spans="2:9" ht="13.5" customHeight="1">
      <c r="B162"/>
      <c r="C162" s="198"/>
      <c r="D162" s="198"/>
      <c r="E162"/>
      <c r="F162"/>
      <c r="G162" s="223"/>
      <c r="H162" s="4"/>
      <c r="I162" s="527"/>
    </row>
    <row r="163" spans="2:9" ht="13.5" customHeight="1">
      <c r="B163"/>
      <c r="C163" s="198"/>
      <c r="D163" s="198"/>
      <c r="E163"/>
      <c r="F163"/>
      <c r="G163" s="223"/>
      <c r="H163" s="4"/>
      <c r="I163" s="527"/>
    </row>
    <row r="164" spans="2:9" ht="13.5" customHeight="1">
      <c r="B164"/>
      <c r="C164" s="198"/>
      <c r="D164" s="198"/>
      <c r="E164"/>
      <c r="F164"/>
      <c r="G164" s="223"/>
      <c r="H164" s="4"/>
      <c r="I164" s="527"/>
    </row>
    <row r="165" spans="2:9" ht="13.5" customHeight="1">
      <c r="B165"/>
      <c r="C165" s="198"/>
      <c r="D165" s="198"/>
      <c r="E165"/>
      <c r="F165"/>
      <c r="G165" s="223"/>
      <c r="H165" s="4"/>
      <c r="I165" s="527"/>
    </row>
    <row r="166" spans="2:9" ht="13.5" customHeight="1">
      <c r="B166"/>
      <c r="C166" s="198"/>
      <c r="D166" s="198"/>
      <c r="E166"/>
      <c r="F166"/>
      <c r="G166" s="223"/>
      <c r="H166" s="4"/>
      <c r="I166" s="527"/>
    </row>
    <row r="167" spans="2:9" ht="13.5" customHeight="1">
      <c r="B167"/>
      <c r="C167" s="198"/>
      <c r="D167" s="198"/>
      <c r="E167"/>
      <c r="F167"/>
      <c r="G167" s="223"/>
      <c r="H167" s="4"/>
      <c r="I167" s="527"/>
    </row>
    <row r="168" spans="2:9" ht="13.5" customHeight="1">
      <c r="B168"/>
      <c r="C168" s="198"/>
      <c r="D168" s="198"/>
      <c r="E168"/>
      <c r="F168"/>
      <c r="G168" s="223"/>
      <c r="H168" s="4"/>
      <c r="I168" s="527"/>
    </row>
    <row r="169" spans="2:9" ht="13.5" customHeight="1">
      <c r="B169"/>
      <c r="C169" s="198"/>
      <c r="D169" s="198"/>
      <c r="E169"/>
      <c r="F169"/>
      <c r="G169" s="223"/>
      <c r="H169" s="4"/>
      <c r="I169" s="527"/>
    </row>
    <row r="170" spans="2:9" ht="13.5" customHeight="1">
      <c r="B170"/>
      <c r="C170" s="198"/>
      <c r="D170" s="198"/>
      <c r="E170"/>
      <c r="F170"/>
      <c r="G170" s="223"/>
      <c r="H170" s="4"/>
      <c r="I170" s="527"/>
    </row>
    <row r="171" spans="2:9" ht="13.5" customHeight="1">
      <c r="B171"/>
      <c r="C171" s="198"/>
      <c r="D171" s="198"/>
      <c r="E171"/>
      <c r="F171"/>
      <c r="G171" s="223"/>
      <c r="H171" s="4"/>
      <c r="I171" s="527"/>
    </row>
    <row r="172" spans="2:9" ht="13.5" customHeight="1">
      <c r="B172"/>
      <c r="C172" s="198"/>
      <c r="D172" s="198"/>
      <c r="E172"/>
      <c r="F172"/>
      <c r="G172" s="223"/>
      <c r="H172" s="4"/>
      <c r="I172" s="527"/>
    </row>
    <row r="173" spans="2:9" ht="13.5" customHeight="1">
      <c r="B173"/>
      <c r="C173" s="198"/>
      <c r="D173" s="198"/>
      <c r="E173"/>
      <c r="F173"/>
      <c r="G173" s="223"/>
      <c r="H173" s="4"/>
      <c r="I173" s="527"/>
    </row>
    <row r="174" spans="2:9" ht="13.5" customHeight="1">
      <c r="B174"/>
      <c r="C174" s="198"/>
      <c r="D174" s="198"/>
      <c r="E174"/>
      <c r="F174"/>
      <c r="G174" s="223"/>
      <c r="H174" s="4"/>
      <c r="I174" s="527"/>
    </row>
    <row r="175" spans="2:9" ht="13.5" customHeight="1">
      <c r="B175"/>
      <c r="C175" s="198"/>
      <c r="D175" s="198"/>
      <c r="E175"/>
      <c r="F175"/>
      <c r="G175" s="223"/>
      <c r="H175" s="4"/>
      <c r="I175" s="527"/>
    </row>
    <row r="176" spans="2:9" ht="13.5" customHeight="1">
      <c r="B176"/>
      <c r="C176" s="198"/>
      <c r="D176" s="198"/>
      <c r="E176"/>
      <c r="F176"/>
      <c r="G176" s="223"/>
      <c r="H176" s="4"/>
      <c r="I176" s="527"/>
    </row>
    <row r="177" spans="2:9" ht="12.95" customHeight="1">
      <c r="B177"/>
      <c r="C177" s="198"/>
      <c r="D177" s="198"/>
      <c r="E177"/>
      <c r="F177"/>
      <c r="G177" s="223"/>
      <c r="H177" s="4"/>
      <c r="I177" s="527"/>
    </row>
    <row r="178" spans="2:9" ht="12.95" customHeight="1">
      <c r="B178"/>
      <c r="C178" s="198"/>
      <c r="D178" s="198"/>
      <c r="E178"/>
      <c r="F178"/>
      <c r="G178" s="223"/>
      <c r="H178" s="4"/>
      <c r="I178" s="527"/>
    </row>
    <row r="179" spans="2:9" ht="12.95" customHeight="1">
      <c r="B179"/>
      <c r="C179" s="198"/>
      <c r="D179" s="198"/>
      <c r="E179"/>
      <c r="F179"/>
      <c r="G179" s="223"/>
      <c r="H179" s="4"/>
      <c r="I179" s="527"/>
    </row>
    <row r="180" spans="2:9" ht="12.95" customHeight="1">
      <c r="B180"/>
      <c r="C180" s="198"/>
      <c r="D180" s="198"/>
      <c r="E180"/>
      <c r="F180"/>
      <c r="G180" s="223"/>
      <c r="H180" s="4"/>
      <c r="I180" s="527"/>
    </row>
    <row r="181" spans="2:9" ht="12.95" customHeight="1">
      <c r="B181"/>
      <c r="C181" s="198"/>
      <c r="D181" s="198"/>
      <c r="E181"/>
      <c r="F181"/>
      <c r="G181" s="223"/>
      <c r="H181" s="4"/>
      <c r="I181" s="527"/>
    </row>
    <row r="182" spans="2:9" ht="12.95" customHeight="1">
      <c r="B182"/>
      <c r="C182" s="198"/>
      <c r="D182" s="198"/>
      <c r="E182"/>
      <c r="F182"/>
      <c r="G182" s="223"/>
      <c r="H182" s="4"/>
      <c r="I182" s="527"/>
    </row>
    <row r="183" spans="2:9" ht="12.95" customHeight="1">
      <c r="B183"/>
      <c r="C183" s="198"/>
      <c r="D183" s="198"/>
      <c r="E183"/>
      <c r="F183"/>
      <c r="G183" s="223"/>
      <c r="H183" s="4"/>
      <c r="I183" s="527"/>
    </row>
    <row r="184" spans="2:9" ht="12.95" customHeight="1">
      <c r="B184"/>
      <c r="C184" s="198"/>
      <c r="D184" s="198"/>
      <c r="E184"/>
      <c r="F184"/>
      <c r="G184" s="223"/>
      <c r="H184" s="4"/>
      <c r="I184" s="527"/>
    </row>
    <row r="185" spans="2:9" ht="12.95" customHeight="1">
      <c r="B185"/>
      <c r="C185" s="198"/>
      <c r="D185" s="198"/>
      <c r="E185"/>
      <c r="F185"/>
      <c r="G185" s="223"/>
      <c r="H185" s="4"/>
      <c r="I185" s="527"/>
    </row>
    <row r="186" spans="2:9" ht="12.95" customHeight="1">
      <c r="B186"/>
      <c r="C186" s="198"/>
      <c r="D186" s="198"/>
      <c r="E186"/>
      <c r="F186"/>
      <c r="G186" s="223"/>
      <c r="H186" s="4"/>
      <c r="I186" s="527"/>
    </row>
    <row r="187" spans="2:9" ht="12.95" customHeight="1">
      <c r="B187"/>
      <c r="C187" s="198"/>
      <c r="D187" s="198"/>
      <c r="E187"/>
      <c r="F187"/>
      <c r="G187" s="223"/>
      <c r="H187" s="4"/>
      <c r="I187" s="527"/>
    </row>
    <row r="188" spans="2:9" ht="12.95" customHeight="1">
      <c r="B188"/>
      <c r="C188" s="198"/>
      <c r="D188" s="198"/>
      <c r="E188"/>
      <c r="F188"/>
      <c r="G188" s="223"/>
      <c r="H188" s="4"/>
      <c r="I188" s="527"/>
    </row>
    <row r="189" spans="2:9" ht="12.95" customHeight="1">
      <c r="B189"/>
      <c r="C189" s="198"/>
      <c r="D189" s="198"/>
      <c r="E189"/>
      <c r="F189"/>
      <c r="G189" s="223"/>
      <c r="H189" s="4"/>
      <c r="I189" s="527"/>
    </row>
    <row r="190" spans="2:9" ht="12.95" customHeight="1">
      <c r="B190"/>
      <c r="C190" s="198"/>
      <c r="D190" s="198"/>
      <c r="E190"/>
      <c r="F190"/>
      <c r="G190" s="223"/>
      <c r="H190" s="4"/>
      <c r="I190" s="527"/>
    </row>
    <row r="191" spans="2:9" ht="12.95" customHeight="1">
      <c r="B191"/>
      <c r="C191" s="198"/>
      <c r="D191" s="198"/>
      <c r="E191"/>
      <c r="F191"/>
      <c r="G191" s="223"/>
      <c r="H191" s="4"/>
      <c r="I191" s="527"/>
    </row>
    <row r="192" spans="2:9" ht="12.95" customHeight="1">
      <c r="B192"/>
      <c r="C192" s="198"/>
      <c r="D192" s="198"/>
      <c r="E192"/>
      <c r="F192"/>
      <c r="G192" s="223"/>
      <c r="H192" s="4"/>
      <c r="I192" s="527"/>
    </row>
    <row r="193" spans="2:9" ht="12.95" customHeight="1">
      <c r="B193"/>
      <c r="C193" s="198"/>
      <c r="D193" s="198"/>
      <c r="E193"/>
      <c r="F193"/>
      <c r="G193" s="223"/>
      <c r="H193" s="4"/>
      <c r="I193" s="527"/>
    </row>
    <row r="194" spans="2:9" ht="12.95" customHeight="1">
      <c r="B194"/>
      <c r="C194" s="198"/>
      <c r="D194" s="198"/>
      <c r="E194"/>
      <c r="F194"/>
      <c r="G194" s="223"/>
      <c r="H194" s="4"/>
      <c r="I194" s="527"/>
    </row>
    <row r="195" spans="2:9" ht="12.95" customHeight="1">
      <c r="B195"/>
      <c r="C195" s="198"/>
      <c r="D195" s="198"/>
      <c r="E195"/>
      <c r="F195"/>
      <c r="G195" s="223"/>
      <c r="H195" s="4"/>
      <c r="I195" s="527"/>
    </row>
    <row r="196" spans="2:9" ht="12.95" customHeight="1">
      <c r="B196"/>
      <c r="C196" s="198"/>
      <c r="D196" s="198"/>
      <c r="E196"/>
      <c r="F196"/>
      <c r="G196" s="223"/>
      <c r="H196" s="4"/>
      <c r="I196" s="527"/>
    </row>
    <row r="197" spans="2:9" ht="12.95" customHeight="1">
      <c r="B197"/>
      <c r="C197" s="198"/>
      <c r="D197" s="198"/>
      <c r="E197"/>
      <c r="F197"/>
      <c r="G197" s="223"/>
      <c r="H197" s="4"/>
      <c r="I197" s="527"/>
    </row>
    <row r="198" spans="2:9" ht="12.95" customHeight="1">
      <c r="B198"/>
      <c r="C198" s="198"/>
      <c r="D198" s="198"/>
      <c r="E198"/>
      <c r="F198"/>
      <c r="G198" s="223"/>
      <c r="H198" s="4"/>
      <c r="I198" s="527"/>
    </row>
    <row r="199" spans="2:9" ht="12.95" customHeight="1">
      <c r="B199"/>
      <c r="C199" s="198"/>
      <c r="D199" s="198"/>
      <c r="E199"/>
      <c r="F199"/>
      <c r="G199" s="223"/>
      <c r="H199" s="4"/>
      <c r="I199" s="527"/>
    </row>
    <row r="200" spans="2:9" ht="12.95" customHeight="1">
      <c r="B200"/>
      <c r="C200" s="198"/>
      <c r="D200" s="198"/>
      <c r="E200"/>
      <c r="F200"/>
      <c r="G200" s="223"/>
      <c r="H200" s="4"/>
      <c r="I200" s="527"/>
    </row>
    <row r="201" spans="2:9" ht="12.95" customHeight="1">
      <c r="B201"/>
      <c r="C201" s="198"/>
      <c r="D201" s="198"/>
      <c r="E201"/>
      <c r="F201"/>
      <c r="G201" s="223"/>
      <c r="H201" s="4"/>
      <c r="I201" s="527"/>
    </row>
    <row r="202" spans="2:9" ht="12.95" customHeight="1">
      <c r="B202"/>
      <c r="C202" s="198"/>
      <c r="D202" s="198"/>
      <c r="E202"/>
      <c r="F202"/>
      <c r="G202" s="223"/>
      <c r="H202" s="4"/>
      <c r="I202" s="527"/>
    </row>
    <row r="203" spans="2:9" ht="12.95" customHeight="1">
      <c r="B203"/>
      <c r="C203" s="198"/>
      <c r="D203" s="198"/>
      <c r="E203"/>
      <c r="F203"/>
      <c r="G203" s="223"/>
      <c r="H203" s="4"/>
      <c r="I203" s="527"/>
    </row>
    <row r="204" spans="2:9" ht="12.95" customHeight="1">
      <c r="B204"/>
      <c r="C204" s="198"/>
      <c r="D204" s="198"/>
      <c r="E204"/>
      <c r="F204"/>
      <c r="G204" s="223"/>
      <c r="H204" s="4"/>
      <c r="I204" s="527"/>
    </row>
    <row r="205" spans="2:9" ht="12.95" customHeight="1">
      <c r="B205"/>
      <c r="C205" s="198"/>
      <c r="D205" s="198"/>
      <c r="E205"/>
      <c r="F205"/>
      <c r="G205" s="223"/>
      <c r="H205" s="4"/>
      <c r="I205" s="527"/>
    </row>
    <row r="206" spans="2:9" ht="12.95" customHeight="1">
      <c r="B206"/>
      <c r="C206" s="198"/>
      <c r="D206" s="198"/>
      <c r="E206"/>
      <c r="F206"/>
      <c r="G206" s="223"/>
      <c r="H206" s="4"/>
      <c r="I206" s="527"/>
    </row>
    <row r="207" spans="2:9" ht="12.95" customHeight="1">
      <c r="B207"/>
      <c r="C207" s="198"/>
      <c r="D207" s="198"/>
      <c r="E207"/>
      <c r="F207"/>
      <c r="G207" s="223"/>
      <c r="H207" s="4"/>
      <c r="I207" s="527"/>
    </row>
    <row r="208" spans="2:9" ht="12.95" customHeight="1">
      <c r="B208"/>
      <c r="C208" s="198"/>
      <c r="D208" s="198"/>
      <c r="E208"/>
      <c r="F208"/>
      <c r="G208" s="223"/>
      <c r="H208" s="4"/>
      <c r="I208" s="527"/>
    </row>
    <row r="209" spans="2:9" ht="12.95" customHeight="1">
      <c r="B209"/>
      <c r="C209" s="198"/>
      <c r="D209" s="198"/>
      <c r="E209"/>
      <c r="F209"/>
      <c r="G209" s="223"/>
      <c r="H209" s="4"/>
      <c r="I209" s="527"/>
    </row>
    <row r="210" spans="2:9" ht="12.95" customHeight="1">
      <c r="B210"/>
      <c r="C210" s="198"/>
      <c r="D210" s="198"/>
      <c r="E210"/>
      <c r="F210"/>
      <c r="G210" s="223"/>
      <c r="H210" s="4"/>
      <c r="I210" s="527"/>
    </row>
    <row r="211" spans="2:9" ht="12.95" customHeight="1">
      <c r="B211"/>
      <c r="C211" s="198"/>
      <c r="D211" s="198"/>
      <c r="E211"/>
      <c r="F211"/>
      <c r="G211" s="223"/>
      <c r="H211" s="4"/>
      <c r="I211" s="527"/>
    </row>
    <row r="212" spans="2:9" ht="12.95" customHeight="1">
      <c r="B212"/>
      <c r="C212" s="198"/>
      <c r="D212" s="198"/>
      <c r="E212"/>
      <c r="F212"/>
      <c r="G212" s="223"/>
      <c r="H212" s="4"/>
      <c r="I212" s="527"/>
    </row>
    <row r="213" spans="2:9" ht="12.95" customHeight="1">
      <c r="B213"/>
      <c r="C213" s="198"/>
      <c r="D213" s="198"/>
      <c r="E213"/>
      <c r="F213"/>
      <c r="G213" s="223"/>
      <c r="H213" s="4"/>
      <c r="I213" s="527"/>
    </row>
    <row r="214" spans="2:9" ht="12.95" customHeight="1">
      <c r="B214"/>
      <c r="C214" s="198"/>
      <c r="D214" s="198"/>
      <c r="E214"/>
      <c r="F214"/>
      <c r="G214" s="223"/>
      <c r="H214" s="4"/>
      <c r="I214" s="527"/>
    </row>
    <row r="215" spans="2:9" ht="12.95" customHeight="1">
      <c r="B215"/>
      <c r="C215" s="198"/>
      <c r="D215" s="198"/>
      <c r="E215"/>
      <c r="F215"/>
      <c r="G215" s="223"/>
      <c r="H215" s="4"/>
      <c r="I215" s="527"/>
    </row>
    <row r="216" spans="2:9" ht="12.95" customHeight="1">
      <c r="B216"/>
      <c r="C216" s="198"/>
      <c r="D216" s="198"/>
      <c r="E216"/>
      <c r="F216"/>
      <c r="G216" s="223"/>
      <c r="H216" s="4"/>
      <c r="I216" s="527"/>
    </row>
    <row r="217" spans="2:9" ht="12.95" customHeight="1">
      <c r="B217"/>
      <c r="C217" s="198"/>
      <c r="D217" s="198"/>
      <c r="E217"/>
      <c r="F217"/>
      <c r="G217" s="223"/>
      <c r="H217" s="4"/>
      <c r="I217" s="527"/>
    </row>
    <row r="218" spans="2:9" ht="12.95" customHeight="1">
      <c r="B218"/>
      <c r="C218" s="198"/>
      <c r="D218" s="198"/>
      <c r="E218"/>
      <c r="F218"/>
      <c r="G218" s="223"/>
      <c r="H218" s="4"/>
      <c r="I218" s="527"/>
    </row>
    <row r="219" spans="2:9" ht="12.95" customHeight="1">
      <c r="B219"/>
      <c r="C219" s="198"/>
      <c r="D219" s="198"/>
      <c r="E219"/>
      <c r="F219"/>
      <c r="G219" s="223"/>
      <c r="H219" s="4"/>
      <c r="I219" s="527"/>
    </row>
    <row r="220" spans="2:9" ht="12.95" customHeight="1">
      <c r="B220"/>
      <c r="C220" s="198"/>
      <c r="D220" s="198"/>
      <c r="E220"/>
      <c r="F220"/>
      <c r="G220" s="223"/>
      <c r="H220" s="4"/>
      <c r="I220" s="17"/>
    </row>
    <row r="221" spans="2:9" ht="12.95" customHeight="1">
      <c r="B221"/>
      <c r="C221" s="198"/>
      <c r="D221" s="198"/>
      <c r="E221"/>
      <c r="F221"/>
      <c r="G221" s="223"/>
      <c r="H221" s="4"/>
      <c r="I221" s="17"/>
    </row>
    <row r="222" spans="2:9" ht="12.95" customHeight="1">
      <c r="B222"/>
      <c r="C222" s="198"/>
      <c r="D222" s="198"/>
      <c r="E222"/>
      <c r="F222"/>
      <c r="G222" s="223"/>
      <c r="H222" s="4"/>
      <c r="I222" s="17"/>
    </row>
    <row r="223" spans="2:9" ht="12.95" customHeight="1">
      <c r="B223"/>
      <c r="C223" s="198"/>
      <c r="D223" s="198"/>
      <c r="E223"/>
      <c r="F223"/>
      <c r="G223" s="223"/>
      <c r="H223" s="4"/>
      <c r="I223" s="17"/>
    </row>
    <row r="224" spans="2:9" ht="12.95" customHeight="1">
      <c r="B224"/>
      <c r="C224" s="198"/>
      <c r="D224" s="198"/>
      <c r="E224"/>
      <c r="F224"/>
      <c r="G224" s="223"/>
      <c r="H224" s="4"/>
      <c r="I224" s="17"/>
    </row>
    <row r="225" spans="2:8" ht="12.95" customHeight="1">
      <c r="B225"/>
      <c r="C225" s="198"/>
      <c r="D225" s="198"/>
      <c r="E225"/>
      <c r="F225"/>
      <c r="G225" s="223"/>
      <c r="H225" s="4"/>
    </row>
    <row r="226" spans="2:8" ht="12.95" customHeight="1">
      <c r="B226"/>
      <c r="C226" s="198"/>
      <c r="D226" s="198"/>
      <c r="E226"/>
      <c r="F226"/>
      <c r="G226" s="223"/>
      <c r="H226" s="4"/>
    </row>
    <row r="227" spans="2:8" ht="12.95" customHeight="1">
      <c r="B227"/>
      <c r="C227" s="198"/>
      <c r="D227" s="198"/>
      <c r="E227"/>
      <c r="F227"/>
      <c r="G227" s="223"/>
      <c r="H227" s="4"/>
    </row>
    <row r="228" spans="2:8" ht="12.95" customHeight="1">
      <c r="B228"/>
      <c r="C228" s="198"/>
      <c r="D228" s="198"/>
      <c r="E228"/>
      <c r="F228"/>
      <c r="G228" s="223"/>
      <c r="H228" s="4"/>
    </row>
    <row r="229" spans="2:8" ht="12.95" customHeight="1">
      <c r="B229"/>
      <c r="C229" s="198"/>
      <c r="D229" s="198"/>
      <c r="E229"/>
      <c r="F229"/>
      <c r="G229" s="223"/>
      <c r="H229" s="4"/>
    </row>
    <row r="230" spans="2:8" ht="12.95" customHeight="1">
      <c r="B230"/>
      <c r="C230" s="198"/>
      <c r="D230" s="198"/>
      <c r="E230"/>
      <c r="F230"/>
      <c r="G230" s="223"/>
      <c r="H230" s="4"/>
    </row>
    <row r="231" spans="2:8" ht="12.95" customHeight="1">
      <c r="B231"/>
      <c r="C231" s="198"/>
      <c r="D231" s="198"/>
      <c r="E231"/>
      <c r="F231"/>
      <c r="G231" s="223"/>
      <c r="H231" s="4"/>
    </row>
    <row r="232" spans="2:8" ht="12.95" customHeight="1">
      <c r="B232"/>
      <c r="C232" s="198"/>
      <c r="D232" s="198"/>
      <c r="E232"/>
      <c r="F232"/>
      <c r="G232" s="223"/>
    </row>
    <row r="233" spans="2:8" ht="12.95" customHeight="1">
      <c r="B233"/>
      <c r="C233" s="198"/>
      <c r="D233" s="198"/>
      <c r="E233"/>
      <c r="F233"/>
      <c r="G233" s="223"/>
    </row>
    <row r="234" spans="2:8" ht="12.95" customHeight="1">
      <c r="B234"/>
      <c r="C234" s="198"/>
      <c r="D234" s="198"/>
      <c r="E234"/>
      <c r="F234"/>
      <c r="G234" s="223"/>
    </row>
    <row r="235" spans="2:8" ht="12.95" customHeight="1">
      <c r="B235"/>
      <c r="C235" s="198"/>
      <c r="D235" s="198"/>
      <c r="E235"/>
      <c r="F235"/>
      <c r="G235" s="223"/>
    </row>
    <row r="236" spans="2:8" ht="12.95" customHeight="1">
      <c r="B236"/>
      <c r="C236" s="198"/>
      <c r="D236" s="198"/>
      <c r="E236"/>
      <c r="F236"/>
      <c r="G236" s="223"/>
    </row>
    <row r="237" spans="2:8" ht="12.95" customHeight="1">
      <c r="B237"/>
      <c r="C237" s="198"/>
      <c r="D237" s="198"/>
      <c r="E237"/>
      <c r="F237"/>
      <c r="G237" s="223"/>
    </row>
    <row r="238" spans="2:8" ht="12.95" customHeight="1">
      <c r="B238"/>
      <c r="C238" s="198"/>
      <c r="D238" s="198"/>
      <c r="E238"/>
      <c r="F238"/>
      <c r="G238" s="223"/>
    </row>
    <row r="239" spans="2:8" ht="12.95" customHeight="1">
      <c r="B239"/>
      <c r="C239" s="198"/>
      <c r="D239" s="198"/>
      <c r="E239"/>
      <c r="F239"/>
      <c r="G239" s="223"/>
    </row>
    <row r="240" spans="2:8" ht="12.95" customHeight="1">
      <c r="B240"/>
      <c r="C240" s="198"/>
      <c r="D240" s="198"/>
      <c r="E240"/>
      <c r="F240"/>
      <c r="G240" s="223"/>
    </row>
    <row r="241" spans="2:7" ht="12.95" customHeight="1">
      <c r="B241"/>
      <c r="C241" s="198"/>
      <c r="D241" s="198"/>
      <c r="E241"/>
      <c r="F241"/>
      <c r="G241" s="223"/>
    </row>
    <row r="242" spans="2:7" ht="12.95" customHeight="1">
      <c r="B242"/>
      <c r="C242" s="198"/>
      <c r="D242" s="198"/>
      <c r="E242"/>
      <c r="F242"/>
      <c r="G242" s="223"/>
    </row>
    <row r="243" spans="2:7" ht="12.95" customHeight="1">
      <c r="B243"/>
      <c r="C243" s="198"/>
      <c r="D243" s="198"/>
      <c r="E243"/>
      <c r="F243"/>
      <c r="G243" s="223"/>
    </row>
    <row r="244" spans="2:7" ht="12.95" customHeight="1">
      <c r="B244"/>
      <c r="C244" s="198"/>
      <c r="D244" s="198"/>
      <c r="E244"/>
      <c r="F244"/>
      <c r="G244" s="223"/>
    </row>
    <row r="245" spans="2:7" ht="12.95" customHeight="1">
      <c r="B245"/>
      <c r="C245" s="198"/>
      <c r="D245" s="198"/>
      <c r="E245"/>
      <c r="F245"/>
      <c r="G245" s="223"/>
    </row>
    <row r="246" spans="2:7" ht="12.95" customHeight="1">
      <c r="B246"/>
      <c r="C246" s="198"/>
      <c r="D246" s="198"/>
      <c r="E246"/>
      <c r="F246"/>
      <c r="G246" s="223"/>
    </row>
    <row r="247" spans="2:7" ht="12.95" customHeight="1">
      <c r="B247"/>
      <c r="C247" s="198"/>
      <c r="D247" s="198"/>
      <c r="E247"/>
      <c r="F247"/>
      <c r="G247" s="223"/>
    </row>
    <row r="248" spans="2:7" ht="12.95" customHeight="1">
      <c r="B248"/>
      <c r="C248" s="198"/>
      <c r="D248" s="198"/>
      <c r="E248"/>
      <c r="F248"/>
      <c r="G248" s="223"/>
    </row>
    <row r="249" spans="2:7" ht="12.95" customHeight="1">
      <c r="B249"/>
      <c r="C249" s="198"/>
      <c r="D249" s="198"/>
      <c r="E249"/>
      <c r="F249"/>
      <c r="G249" s="223"/>
    </row>
    <row r="250" spans="2:7" ht="12.95" customHeight="1">
      <c r="B250"/>
      <c r="C250" s="198"/>
      <c r="D250" s="198"/>
      <c r="E250"/>
      <c r="F250"/>
      <c r="G250" s="223"/>
    </row>
    <row r="251" spans="2:7" ht="12.95" customHeight="1">
      <c r="E251"/>
      <c r="F251"/>
      <c r="G251" s="223"/>
    </row>
    <row r="252" spans="2:7" ht="12.95" customHeight="1">
      <c r="E252"/>
      <c r="F252"/>
      <c r="G252" s="223"/>
    </row>
    <row r="253" spans="2:7" ht="12.95" customHeight="1">
      <c r="E253"/>
      <c r="F253"/>
      <c r="G253" s="223"/>
    </row>
    <row r="254" spans="2:7" ht="12.95" customHeight="1">
      <c r="E254"/>
      <c r="F254"/>
      <c r="G254" s="223"/>
    </row>
  </sheetData>
  <sortState ref="H5:I111">
    <sortCondition descending="1" ref="I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2303"/>
  <sheetViews>
    <sheetView zoomScaleNormal="100" workbookViewId="0">
      <pane ySplit="2" topLeftCell="A3" activePane="bottomLeft" state="frozen"/>
      <selection activeCell="E6" sqref="E6"/>
      <selection pane="bottomLeft" activeCell="F37" sqref="F37"/>
    </sheetView>
  </sheetViews>
  <sheetFormatPr defaultRowHeight="12.95" customHeight="1"/>
  <cols>
    <col min="1" max="1" width="6.42578125" style="22" customWidth="1"/>
    <col min="2" max="2" width="20.28515625" style="22" customWidth="1"/>
    <col min="3" max="4" width="9.42578125" style="22" customWidth="1"/>
    <col min="5" max="5" width="7.42578125" style="22" customWidth="1"/>
    <col min="6" max="6" width="21.42578125" style="22" customWidth="1"/>
    <col min="7" max="7" width="11.7109375" style="22" customWidth="1"/>
    <col min="8" max="8" width="15.85546875" style="26" customWidth="1"/>
    <col min="9" max="9" width="14.7109375" style="26" customWidth="1"/>
    <col min="10" max="10" width="14.7109375" style="22" customWidth="1"/>
    <col min="11" max="11" width="17.85546875" style="22" customWidth="1"/>
    <col min="12" max="12" width="16.7109375" style="22" bestFit="1" customWidth="1"/>
    <col min="13" max="13" width="16.140625" style="22" bestFit="1" customWidth="1"/>
    <col min="14" max="14" width="20.42578125" style="22" customWidth="1"/>
    <col min="15" max="15" width="12.7109375" style="217" bestFit="1" customWidth="1"/>
    <col min="16" max="16" width="9.42578125" style="51" bestFit="1" customWidth="1"/>
    <col min="17" max="16384" width="9.140625" style="22"/>
  </cols>
  <sheetData>
    <row r="1" spans="1:16" ht="14.25" customHeight="1">
      <c r="B1" s="40" t="s">
        <v>614</v>
      </c>
      <c r="L1" s="47"/>
      <c r="O1" s="22"/>
      <c r="P1" s="22"/>
    </row>
    <row r="2" spans="1:16" ht="13.5" customHeight="1">
      <c r="B2" s="40"/>
      <c r="O2" s="22"/>
      <c r="P2" s="22"/>
    </row>
    <row r="3" spans="1:16" ht="13.5" customHeight="1">
      <c r="A3" s="26">
        <v>1</v>
      </c>
      <c r="B3" s="4" t="s">
        <v>428</v>
      </c>
      <c r="C3" s="185">
        <v>2087429</v>
      </c>
      <c r="D3" s="147"/>
      <c r="E3" s="26">
        <v>54</v>
      </c>
      <c r="F3" s="4" t="s">
        <v>453</v>
      </c>
      <c r="G3" s="185">
        <v>320323</v>
      </c>
      <c r="N3" s="574"/>
    </row>
    <row r="4" spans="1:16" ht="13.5" customHeight="1">
      <c r="A4" s="26">
        <v>2</v>
      </c>
      <c r="B4" s="4" t="s">
        <v>318</v>
      </c>
      <c r="C4" s="185">
        <v>1901786</v>
      </c>
      <c r="D4" s="147"/>
      <c r="E4" s="26">
        <v>55</v>
      </c>
      <c r="F4" s="4" t="s">
        <v>488</v>
      </c>
      <c r="G4" s="185">
        <v>315948</v>
      </c>
      <c r="N4" s="574"/>
    </row>
    <row r="5" spans="1:16" ht="13.5" customHeight="1">
      <c r="A5" s="26">
        <v>3</v>
      </c>
      <c r="B5" s="4" t="s">
        <v>439</v>
      </c>
      <c r="C5" s="185">
        <v>1734094</v>
      </c>
      <c r="D5" s="147"/>
      <c r="E5" s="26">
        <v>56</v>
      </c>
      <c r="F5" s="4" t="s">
        <v>409</v>
      </c>
      <c r="G5" s="185">
        <v>299827</v>
      </c>
      <c r="N5" s="574"/>
    </row>
    <row r="6" spans="1:16" ht="13.5" customHeight="1">
      <c r="A6" s="26">
        <v>4</v>
      </c>
      <c r="B6" s="4" t="s">
        <v>525</v>
      </c>
      <c r="C6" s="185">
        <v>1406930</v>
      </c>
      <c r="D6" s="147"/>
      <c r="E6" s="26">
        <v>57</v>
      </c>
      <c r="F6" s="4" t="s">
        <v>315</v>
      </c>
      <c r="G6" s="185">
        <v>284156</v>
      </c>
      <c r="N6" s="574"/>
    </row>
    <row r="7" spans="1:16" ht="13.5" customHeight="1">
      <c r="A7" s="26">
        <v>5</v>
      </c>
      <c r="B7" s="4" t="s">
        <v>446</v>
      </c>
      <c r="C7" s="185">
        <v>1385269</v>
      </c>
      <c r="D7" s="147"/>
      <c r="E7" s="26">
        <v>58</v>
      </c>
      <c r="F7" s="4" t="s">
        <v>310</v>
      </c>
      <c r="G7" s="185">
        <v>274463</v>
      </c>
      <c r="N7" s="574"/>
    </row>
    <row r="8" spans="1:16" ht="13.5" customHeight="1">
      <c r="A8" s="26">
        <v>6</v>
      </c>
      <c r="B8" s="4" t="s">
        <v>420</v>
      </c>
      <c r="C8" s="185">
        <v>1378865</v>
      </c>
      <c r="D8" s="147"/>
      <c r="E8" s="26">
        <v>59</v>
      </c>
      <c r="F8" s="4" t="s">
        <v>400</v>
      </c>
      <c r="G8" s="185">
        <v>271474</v>
      </c>
      <c r="N8" s="575"/>
    </row>
    <row r="9" spans="1:16" ht="13.5" customHeight="1">
      <c r="A9" s="26">
        <v>7</v>
      </c>
      <c r="B9" s="4" t="s">
        <v>412</v>
      </c>
      <c r="C9" s="185">
        <v>1277823</v>
      </c>
      <c r="D9" s="147"/>
      <c r="E9" s="26">
        <v>60</v>
      </c>
      <c r="F9" s="4" t="s">
        <v>322</v>
      </c>
      <c r="G9" s="185">
        <v>269961</v>
      </c>
      <c r="N9" s="574"/>
    </row>
    <row r="10" spans="1:16" ht="13.5" customHeight="1">
      <c r="A10" s="26">
        <v>8</v>
      </c>
      <c r="B10" s="4" t="s">
        <v>444</v>
      </c>
      <c r="C10" s="185">
        <v>1212281</v>
      </c>
      <c r="D10" s="147"/>
      <c r="E10" s="26">
        <v>61</v>
      </c>
      <c r="F10" s="4" t="s">
        <v>433</v>
      </c>
      <c r="G10" s="185">
        <v>266985</v>
      </c>
      <c r="N10" s="574"/>
    </row>
    <row r="11" spans="1:16" ht="13.5" customHeight="1">
      <c r="A11" s="26">
        <v>9</v>
      </c>
      <c r="B11" s="4" t="s">
        <v>396</v>
      </c>
      <c r="C11" s="185">
        <v>1180963</v>
      </c>
      <c r="D11" s="147"/>
      <c r="E11" s="26">
        <v>62</v>
      </c>
      <c r="F11" s="4" t="s">
        <v>401</v>
      </c>
      <c r="G11" s="185">
        <v>240869</v>
      </c>
      <c r="N11" s="574"/>
    </row>
    <row r="12" spans="1:16" ht="13.5" customHeight="1">
      <c r="A12" s="26">
        <v>10</v>
      </c>
      <c r="B12" s="4" t="s">
        <v>442</v>
      </c>
      <c r="C12" s="185">
        <v>1117858</v>
      </c>
      <c r="D12" s="147"/>
      <c r="E12" s="26">
        <v>63</v>
      </c>
      <c r="F12" s="4" t="s">
        <v>484</v>
      </c>
      <c r="G12" s="185">
        <v>229257</v>
      </c>
      <c r="N12" s="574"/>
    </row>
    <row r="13" spans="1:16" ht="13.5" customHeight="1">
      <c r="A13" s="26">
        <v>11</v>
      </c>
      <c r="B13" s="4" t="s">
        <v>441</v>
      </c>
      <c r="C13" s="185">
        <v>1078347</v>
      </c>
      <c r="D13" s="147"/>
      <c r="E13" s="26">
        <v>64</v>
      </c>
      <c r="F13" s="4" t="s">
        <v>405</v>
      </c>
      <c r="G13" s="185">
        <v>226704</v>
      </c>
      <c r="N13" s="574"/>
    </row>
    <row r="14" spans="1:16" ht="13.5" customHeight="1">
      <c r="A14" s="26">
        <v>12</v>
      </c>
      <c r="B14" s="4" t="s">
        <v>436</v>
      </c>
      <c r="C14" s="185">
        <v>985159</v>
      </c>
      <c r="D14" s="147"/>
      <c r="E14" s="26">
        <v>65</v>
      </c>
      <c r="F14" s="4" t="s">
        <v>438</v>
      </c>
      <c r="G14" s="185">
        <v>202900</v>
      </c>
      <c r="N14" s="574"/>
    </row>
    <row r="15" spans="1:16" ht="13.5" customHeight="1">
      <c r="A15" s="26">
        <v>13</v>
      </c>
      <c r="B15" s="4" t="s">
        <v>434</v>
      </c>
      <c r="C15" s="185">
        <v>960905</v>
      </c>
      <c r="D15" s="147"/>
      <c r="E15" s="26">
        <v>66</v>
      </c>
      <c r="F15" s="4" t="s">
        <v>499</v>
      </c>
      <c r="G15" s="185">
        <v>196636</v>
      </c>
      <c r="N15" s="574"/>
    </row>
    <row r="16" spans="1:16" ht="13.5" customHeight="1">
      <c r="A16" s="26">
        <v>14</v>
      </c>
      <c r="B16" s="4" t="s">
        <v>201</v>
      </c>
      <c r="C16" s="185">
        <v>894485</v>
      </c>
      <c r="D16" s="147"/>
      <c r="E16" s="26">
        <v>67</v>
      </c>
      <c r="F16" s="4" t="s">
        <v>157</v>
      </c>
      <c r="G16" s="185">
        <v>196129</v>
      </c>
      <c r="N16" s="574"/>
    </row>
    <row r="17" spans="1:14" ht="13.5" customHeight="1">
      <c r="A17" s="26">
        <v>15</v>
      </c>
      <c r="B17" s="4" t="s">
        <v>407</v>
      </c>
      <c r="C17" s="185">
        <v>855999</v>
      </c>
      <c r="D17" s="147"/>
      <c r="E17" s="26">
        <v>68</v>
      </c>
      <c r="F17" s="4" t="s">
        <v>454</v>
      </c>
      <c r="G17" s="185">
        <v>189349</v>
      </c>
      <c r="N17" s="574"/>
    </row>
    <row r="18" spans="1:14" ht="13.5" customHeight="1">
      <c r="A18" s="26">
        <v>16</v>
      </c>
      <c r="B18" s="4" t="s">
        <v>414</v>
      </c>
      <c r="C18" s="185">
        <v>836801</v>
      </c>
      <c r="D18" s="147"/>
      <c r="E18" s="26">
        <v>69</v>
      </c>
      <c r="F18" s="4" t="s">
        <v>319</v>
      </c>
      <c r="G18" s="185">
        <v>180227</v>
      </c>
      <c r="N18" s="574"/>
    </row>
    <row r="19" spans="1:14" ht="13.5" customHeight="1">
      <c r="A19" s="26">
        <v>17</v>
      </c>
      <c r="B19" s="4" t="s">
        <v>430</v>
      </c>
      <c r="C19" s="185">
        <v>830829</v>
      </c>
      <c r="D19" s="147"/>
      <c r="E19" s="26">
        <v>70</v>
      </c>
      <c r="F19" s="4" t="s">
        <v>170</v>
      </c>
      <c r="G19" s="185">
        <v>164791</v>
      </c>
      <c r="N19" s="574"/>
    </row>
    <row r="20" spans="1:14" ht="13.5" customHeight="1">
      <c r="A20" s="26">
        <v>18</v>
      </c>
      <c r="B20" s="4" t="s">
        <v>431</v>
      </c>
      <c r="C20" s="185">
        <v>819322</v>
      </c>
      <c r="D20" s="147"/>
      <c r="E20" s="26">
        <v>71</v>
      </c>
      <c r="F20" s="4" t="s">
        <v>416</v>
      </c>
      <c r="G20" s="185">
        <v>147328</v>
      </c>
      <c r="N20" s="574"/>
    </row>
    <row r="21" spans="1:14" ht="13.5" customHeight="1">
      <c r="A21" s="26">
        <v>19</v>
      </c>
      <c r="B21" s="4" t="s">
        <v>448</v>
      </c>
      <c r="C21" s="185">
        <v>811259</v>
      </c>
      <c r="D21" s="147"/>
      <c r="E21" s="26">
        <v>72</v>
      </c>
      <c r="F21" s="4" t="s">
        <v>496</v>
      </c>
      <c r="G21" s="185">
        <v>136225</v>
      </c>
      <c r="N21" s="574"/>
    </row>
    <row r="22" spans="1:14" ht="13.5" customHeight="1">
      <c r="A22" s="26">
        <v>20</v>
      </c>
      <c r="B22" s="4" t="s">
        <v>394</v>
      </c>
      <c r="C22" s="185">
        <v>796085</v>
      </c>
      <c r="D22" s="147"/>
      <c r="E22" s="26">
        <v>73</v>
      </c>
      <c r="F22" s="4" t="s">
        <v>285</v>
      </c>
      <c r="G22" s="185">
        <v>125200</v>
      </c>
      <c r="N22" s="574"/>
    </row>
    <row r="23" spans="1:14" ht="13.5" customHeight="1">
      <c r="A23" s="26">
        <v>21</v>
      </c>
      <c r="B23" s="4" t="s">
        <v>21</v>
      </c>
      <c r="C23" s="185">
        <v>780889</v>
      </c>
      <c r="D23" s="147"/>
      <c r="E23" s="26">
        <v>74</v>
      </c>
      <c r="F23" s="4" t="s">
        <v>316</v>
      </c>
      <c r="G23" s="185">
        <v>116907</v>
      </c>
      <c r="N23" s="574"/>
    </row>
    <row r="24" spans="1:14" ht="13.5" customHeight="1">
      <c r="A24" s="26">
        <v>22</v>
      </c>
      <c r="B24" s="4" t="s">
        <v>423</v>
      </c>
      <c r="C24" s="185">
        <v>754583</v>
      </c>
      <c r="D24" s="147"/>
      <c r="E24" s="26">
        <v>75</v>
      </c>
      <c r="F24" s="4" t="s">
        <v>445</v>
      </c>
      <c r="G24" s="185">
        <v>115841</v>
      </c>
      <c r="N24" s="576"/>
    </row>
    <row r="25" spans="1:14" ht="13.5" customHeight="1">
      <c r="A25" s="26">
        <v>23</v>
      </c>
      <c r="B25" s="4" t="s">
        <v>411</v>
      </c>
      <c r="C25" s="185">
        <v>719941</v>
      </c>
      <c r="D25" s="147"/>
      <c r="E25" s="26">
        <v>76</v>
      </c>
      <c r="F25" s="4" t="s">
        <v>465</v>
      </c>
      <c r="G25" s="185">
        <v>108367</v>
      </c>
      <c r="N25" s="574"/>
    </row>
    <row r="26" spans="1:14" ht="13.5" customHeight="1">
      <c r="A26" s="26">
        <v>24</v>
      </c>
      <c r="B26" s="4" t="s">
        <v>406</v>
      </c>
      <c r="C26" s="185">
        <v>712223</v>
      </c>
      <c r="D26" s="147"/>
      <c r="E26" s="26">
        <v>77</v>
      </c>
      <c r="F26" s="4" t="s">
        <v>152</v>
      </c>
      <c r="G26" s="185">
        <v>103506</v>
      </c>
      <c r="N26" s="574"/>
    </row>
    <row r="27" spans="1:14" ht="13.5" customHeight="1">
      <c r="A27" s="26">
        <v>25</v>
      </c>
      <c r="B27" s="4" t="s">
        <v>402</v>
      </c>
      <c r="C27" s="185">
        <v>687717</v>
      </c>
      <c r="D27" s="147"/>
      <c r="E27" s="26">
        <v>78</v>
      </c>
      <c r="F27" s="4" t="s">
        <v>154</v>
      </c>
      <c r="G27" s="185">
        <v>100767</v>
      </c>
      <c r="N27" s="574"/>
    </row>
    <row r="28" spans="1:14" ht="13.5" customHeight="1">
      <c r="A28" s="26">
        <v>26</v>
      </c>
      <c r="B28" s="4" t="s">
        <v>403</v>
      </c>
      <c r="C28" s="185">
        <v>678934</v>
      </c>
      <c r="D28" s="147"/>
      <c r="E28" s="26">
        <v>79</v>
      </c>
      <c r="F28" s="4" t="s">
        <v>510</v>
      </c>
      <c r="G28" s="185">
        <v>98085</v>
      </c>
      <c r="N28" s="574"/>
    </row>
    <row r="29" spans="1:14" ht="13.5" customHeight="1">
      <c r="A29" s="26">
        <v>27</v>
      </c>
      <c r="B29" s="4" t="s">
        <v>421</v>
      </c>
      <c r="C29" s="185">
        <v>647040</v>
      </c>
      <c r="D29" s="147"/>
      <c r="E29" s="26">
        <v>80</v>
      </c>
      <c r="F29" s="171" t="s">
        <v>548</v>
      </c>
      <c r="G29" s="185">
        <v>94084</v>
      </c>
      <c r="N29" s="574"/>
    </row>
    <row r="30" spans="1:14" ht="13.5" customHeight="1">
      <c r="A30" s="26">
        <v>28</v>
      </c>
      <c r="B30" s="4" t="s">
        <v>429</v>
      </c>
      <c r="C30" s="185">
        <v>610971</v>
      </c>
      <c r="D30" s="147"/>
      <c r="E30" s="26">
        <v>81</v>
      </c>
      <c r="F30" s="4" t="s">
        <v>151</v>
      </c>
      <c r="G30" s="185">
        <v>91119</v>
      </c>
      <c r="N30" s="574"/>
    </row>
    <row r="31" spans="1:14" ht="13.5" customHeight="1">
      <c r="A31" s="26">
        <v>29</v>
      </c>
      <c r="B31" s="4" t="s">
        <v>398</v>
      </c>
      <c r="C31" s="185">
        <v>589912</v>
      </c>
      <c r="D31" s="147"/>
      <c r="E31" s="26">
        <v>82</v>
      </c>
      <c r="F31" s="4" t="s">
        <v>317</v>
      </c>
      <c r="G31" s="185">
        <v>84745</v>
      </c>
      <c r="N31" s="574"/>
    </row>
    <row r="32" spans="1:14" ht="13.5" customHeight="1">
      <c r="A32" s="26">
        <v>30</v>
      </c>
      <c r="B32" s="4" t="s">
        <v>435</v>
      </c>
      <c r="C32" s="185">
        <v>581385</v>
      </c>
      <c r="D32" s="147"/>
      <c r="E32" s="26">
        <v>83</v>
      </c>
      <c r="F32" s="4" t="s">
        <v>516</v>
      </c>
      <c r="G32" s="185">
        <v>81703</v>
      </c>
      <c r="N32" s="574"/>
    </row>
    <row r="33" spans="1:14" ht="13.5" customHeight="1">
      <c r="A33" s="26">
        <v>31</v>
      </c>
      <c r="B33" s="4" t="s">
        <v>320</v>
      </c>
      <c r="C33" s="185">
        <v>572588</v>
      </c>
      <c r="D33" s="147"/>
      <c r="E33" s="26">
        <v>84</v>
      </c>
      <c r="F33" s="4" t="s">
        <v>504</v>
      </c>
      <c r="G33" s="185">
        <v>75126</v>
      </c>
      <c r="N33" s="574"/>
    </row>
    <row r="34" spans="1:14" ht="13.5" customHeight="1">
      <c r="A34" s="26">
        <v>32</v>
      </c>
      <c r="B34" s="4" t="s">
        <v>422</v>
      </c>
      <c r="C34" s="185">
        <v>572062</v>
      </c>
      <c r="D34" s="147"/>
      <c r="E34" s="26">
        <v>85</v>
      </c>
      <c r="F34" s="4" t="s">
        <v>172</v>
      </c>
      <c r="G34" s="185">
        <v>72063</v>
      </c>
      <c r="N34" s="574"/>
    </row>
    <row r="35" spans="1:14" ht="13.5" customHeight="1">
      <c r="A35" s="26">
        <v>33</v>
      </c>
      <c r="B35" s="4" t="s">
        <v>443</v>
      </c>
      <c r="C35" s="185">
        <v>548617</v>
      </c>
      <c r="D35" s="147"/>
      <c r="E35" s="26">
        <v>86</v>
      </c>
      <c r="F35" s="4" t="s">
        <v>311</v>
      </c>
      <c r="G35" s="185">
        <v>65065</v>
      </c>
      <c r="N35" s="574"/>
    </row>
    <row r="36" spans="1:14" ht="13.5" customHeight="1">
      <c r="A36" s="26">
        <v>34</v>
      </c>
      <c r="B36" s="4" t="s">
        <v>417</v>
      </c>
      <c r="C36" s="185">
        <v>506171</v>
      </c>
      <c r="D36" s="147"/>
      <c r="E36" s="26">
        <v>87</v>
      </c>
      <c r="F36" s="4" t="s">
        <v>149</v>
      </c>
      <c r="G36" s="185">
        <v>55670</v>
      </c>
      <c r="N36" s="574"/>
    </row>
    <row r="37" spans="1:14" ht="13.5" customHeight="1">
      <c r="A37" s="26">
        <v>35</v>
      </c>
      <c r="B37" s="4" t="s">
        <v>284</v>
      </c>
      <c r="C37" s="185">
        <v>490552</v>
      </c>
      <c r="D37" s="147"/>
      <c r="E37" s="26">
        <v>88</v>
      </c>
      <c r="F37" s="171" t="s">
        <v>554</v>
      </c>
      <c r="G37" s="185">
        <v>53234</v>
      </c>
      <c r="N37" s="574"/>
    </row>
    <row r="38" spans="1:14" ht="13.5" customHeight="1">
      <c r="A38" s="26">
        <v>36</v>
      </c>
      <c r="B38" s="4" t="s">
        <v>424</v>
      </c>
      <c r="C38" s="185">
        <v>487622</v>
      </c>
      <c r="D38" s="147"/>
      <c r="E38" s="26">
        <v>89</v>
      </c>
      <c r="F38" s="4" t="s">
        <v>502</v>
      </c>
      <c r="G38" s="185">
        <v>46051</v>
      </c>
      <c r="N38" s="574"/>
    </row>
    <row r="39" spans="1:14" ht="13.5" customHeight="1">
      <c r="A39" s="26">
        <v>37</v>
      </c>
      <c r="B39" s="4" t="s">
        <v>426</v>
      </c>
      <c r="C39" s="185">
        <v>482611</v>
      </c>
      <c r="D39" s="147"/>
      <c r="E39" s="26">
        <v>90</v>
      </c>
      <c r="F39" s="4" t="s">
        <v>458</v>
      </c>
      <c r="G39" s="185">
        <v>37152</v>
      </c>
      <c r="N39" s="574"/>
    </row>
    <row r="40" spans="1:14" ht="13.5" customHeight="1">
      <c r="A40" s="26">
        <v>38</v>
      </c>
      <c r="B40" s="4" t="s">
        <v>193</v>
      </c>
      <c r="C40" s="185">
        <v>459639</v>
      </c>
      <c r="D40" s="147"/>
      <c r="E40" s="26">
        <v>91</v>
      </c>
      <c r="F40" s="4" t="s">
        <v>457</v>
      </c>
      <c r="G40" s="185">
        <v>35763</v>
      </c>
      <c r="N40" s="574"/>
    </row>
    <row r="41" spans="1:14" ht="13.5" customHeight="1">
      <c r="A41" s="26">
        <v>39</v>
      </c>
      <c r="B41" s="4" t="s">
        <v>530</v>
      </c>
      <c r="C41" s="185">
        <v>447809</v>
      </c>
      <c r="D41" s="147"/>
      <c r="E41" s="26">
        <v>92</v>
      </c>
      <c r="F41" s="4" t="s">
        <v>288</v>
      </c>
      <c r="G41" s="185">
        <v>33376</v>
      </c>
      <c r="N41" s="574"/>
    </row>
    <row r="42" spans="1:14" ht="13.5" customHeight="1">
      <c r="A42" s="26">
        <v>40</v>
      </c>
      <c r="B42" s="4" t="s">
        <v>447</v>
      </c>
      <c r="C42" s="185">
        <v>421600</v>
      </c>
      <c r="D42" s="147"/>
      <c r="E42" s="26">
        <v>93</v>
      </c>
      <c r="F42" s="4" t="s">
        <v>492</v>
      </c>
      <c r="G42" s="185">
        <v>31920</v>
      </c>
      <c r="N42" s="574"/>
    </row>
    <row r="43" spans="1:14" ht="13.5" customHeight="1">
      <c r="A43" s="26">
        <v>41</v>
      </c>
      <c r="B43" s="4" t="s">
        <v>472</v>
      </c>
      <c r="C43" s="185">
        <v>401758</v>
      </c>
      <c r="D43" s="147"/>
      <c r="E43" s="26">
        <v>94</v>
      </c>
      <c r="F43" s="4" t="s">
        <v>471</v>
      </c>
      <c r="G43" s="185">
        <v>26290</v>
      </c>
      <c r="N43" s="574"/>
    </row>
    <row r="44" spans="1:14" ht="13.5" customHeight="1">
      <c r="A44" s="26">
        <v>42</v>
      </c>
      <c r="B44" s="4" t="s">
        <v>489</v>
      </c>
      <c r="C44" s="185">
        <v>398208</v>
      </c>
      <c r="D44" s="147"/>
      <c r="E44" s="26">
        <v>95</v>
      </c>
      <c r="F44" s="4" t="s">
        <v>301</v>
      </c>
      <c r="G44" s="185">
        <v>23971</v>
      </c>
      <c r="N44" s="574"/>
    </row>
    <row r="45" spans="1:14" ht="13.5" customHeight="1">
      <c r="A45" s="26">
        <v>43</v>
      </c>
      <c r="B45" s="4" t="s">
        <v>391</v>
      </c>
      <c r="C45" s="185">
        <v>381899</v>
      </c>
      <c r="D45" s="147"/>
      <c r="E45" s="26">
        <v>96</v>
      </c>
      <c r="F45" s="4" t="s">
        <v>452</v>
      </c>
      <c r="G45" s="185">
        <v>23380</v>
      </c>
      <c r="N45" s="574"/>
    </row>
    <row r="46" spans="1:14" ht="13.5" customHeight="1">
      <c r="A46" s="26">
        <v>44</v>
      </c>
      <c r="B46" s="4" t="s">
        <v>427</v>
      </c>
      <c r="C46" s="185">
        <v>381589</v>
      </c>
      <c r="D46" s="147"/>
      <c r="E46" s="26">
        <v>97</v>
      </c>
      <c r="F46" s="4" t="s">
        <v>493</v>
      </c>
      <c r="G46" s="185">
        <v>20292</v>
      </c>
      <c r="N46" s="577"/>
    </row>
    <row r="47" spans="1:14" ht="13.5" customHeight="1">
      <c r="A47" s="26">
        <v>45</v>
      </c>
      <c r="B47" s="4" t="s">
        <v>425</v>
      </c>
      <c r="C47" s="185">
        <v>378532</v>
      </c>
      <c r="D47" s="147"/>
      <c r="E47" s="26">
        <v>98</v>
      </c>
      <c r="F47" s="4" t="s">
        <v>501</v>
      </c>
      <c r="G47" s="185">
        <v>18904</v>
      </c>
      <c r="N47" s="574"/>
    </row>
    <row r="48" spans="1:14" ht="13.5" customHeight="1">
      <c r="A48" s="26">
        <v>46</v>
      </c>
      <c r="B48" s="4" t="s">
        <v>312</v>
      </c>
      <c r="C48" s="185">
        <v>376723</v>
      </c>
      <c r="D48" s="147"/>
      <c r="E48" s="172">
        <v>99</v>
      </c>
      <c r="F48" s="4" t="s">
        <v>295</v>
      </c>
      <c r="G48" s="185">
        <v>18390</v>
      </c>
      <c r="N48" s="574"/>
    </row>
    <row r="49" spans="1:16" ht="13.5" customHeight="1">
      <c r="A49" s="26">
        <v>47</v>
      </c>
      <c r="B49" s="4" t="s">
        <v>313</v>
      </c>
      <c r="C49" s="185">
        <v>365993</v>
      </c>
      <c r="D49" s="147"/>
      <c r="E49" s="172">
        <v>100</v>
      </c>
      <c r="F49" s="4" t="s">
        <v>171</v>
      </c>
      <c r="G49" s="185">
        <v>16578</v>
      </c>
      <c r="N49" s="574"/>
    </row>
    <row r="50" spans="1:16" ht="13.5" customHeight="1">
      <c r="A50" s="26">
        <v>48</v>
      </c>
      <c r="B50" s="4" t="s">
        <v>432</v>
      </c>
      <c r="C50" s="185">
        <v>364612</v>
      </c>
      <c r="D50" s="147"/>
      <c r="E50" s="172">
        <v>101</v>
      </c>
      <c r="F50" s="4" t="s">
        <v>514</v>
      </c>
      <c r="G50" s="185">
        <v>13322</v>
      </c>
      <c r="N50" s="574"/>
    </row>
    <row r="51" spans="1:16" ht="13.5" customHeight="1">
      <c r="A51" s="26">
        <v>49</v>
      </c>
      <c r="B51" s="4" t="s">
        <v>325</v>
      </c>
      <c r="C51" s="185">
        <v>360612</v>
      </c>
      <c r="D51" s="147"/>
      <c r="E51" s="172">
        <v>102</v>
      </c>
      <c r="F51" s="4" t="s">
        <v>463</v>
      </c>
      <c r="G51" s="185">
        <v>11842</v>
      </c>
      <c r="N51" s="574"/>
    </row>
    <row r="52" spans="1:16" ht="13.5" customHeight="1">
      <c r="A52" s="26">
        <v>50</v>
      </c>
      <c r="B52" s="4" t="s">
        <v>437</v>
      </c>
      <c r="C52" s="185">
        <v>358712</v>
      </c>
      <c r="D52" s="147"/>
      <c r="E52" s="26"/>
      <c r="N52" s="408"/>
    </row>
    <row r="53" spans="1:16" ht="13.5" customHeight="1">
      <c r="A53" s="292">
        <v>51</v>
      </c>
      <c r="B53" s="4" t="s">
        <v>302</v>
      </c>
      <c r="C53" s="185">
        <v>349969</v>
      </c>
      <c r="D53" s="147"/>
      <c r="F53" s="21" t="s">
        <v>379</v>
      </c>
      <c r="G53" s="29">
        <f>MEDIAN(G3:G51,C3:C55)</f>
        <v>349441</v>
      </c>
      <c r="N53" s="155"/>
    </row>
    <row r="54" spans="1:16" ht="13.5" customHeight="1">
      <c r="A54" s="26">
        <v>52</v>
      </c>
      <c r="B54" s="4" t="s">
        <v>194</v>
      </c>
      <c r="C54" s="185">
        <v>348913</v>
      </c>
      <c r="F54" s="21" t="s">
        <v>378</v>
      </c>
      <c r="G54" s="29">
        <f>AVERAGE(G3:G51,C3:C55)</f>
        <v>454202.74509803922</v>
      </c>
      <c r="N54" s="155"/>
    </row>
    <row r="55" spans="1:16" ht="13.5" customHeight="1">
      <c r="A55" s="172">
        <v>53</v>
      </c>
      <c r="B55" s="4" t="s">
        <v>392</v>
      </c>
      <c r="C55" s="185">
        <v>343540</v>
      </c>
      <c r="F55" s="21" t="s">
        <v>328</v>
      </c>
      <c r="G55" s="29">
        <f>SUM(G3:G51,C3:C55)</f>
        <v>46328680</v>
      </c>
      <c r="N55" s="155"/>
      <c r="O55" s="21"/>
      <c r="P55" s="133"/>
    </row>
    <row r="56" spans="1:16" ht="13.5" customHeight="1">
      <c r="N56" s="155"/>
      <c r="O56" s="21"/>
      <c r="P56" s="133"/>
    </row>
    <row r="57" spans="1:16" ht="13.5" customHeight="1">
      <c r="N57"/>
      <c r="O57"/>
    </row>
    <row r="58" spans="1:16" ht="13.5" customHeight="1">
      <c r="F58" s="42"/>
      <c r="N58"/>
      <c r="O58"/>
    </row>
    <row r="59" spans="1:16" ht="13.5" customHeight="1">
      <c r="F59" s="42"/>
      <c r="N59"/>
      <c r="O59"/>
    </row>
    <row r="60" spans="1:16" ht="13.5" customHeight="1">
      <c r="F60" s="42"/>
      <c r="N60"/>
      <c r="O60"/>
    </row>
    <row r="61" spans="1:16" ht="13.5" customHeight="1">
      <c r="N61"/>
      <c r="O61"/>
    </row>
    <row r="62" spans="1:16" ht="13.5" customHeight="1">
      <c r="N62"/>
      <c r="O62"/>
    </row>
    <row r="63" spans="1:16" ht="13.5" customHeight="1">
      <c r="N63"/>
      <c r="O63"/>
    </row>
    <row r="64" spans="1:16" ht="13.5" customHeight="1">
      <c r="N64"/>
      <c r="O64"/>
    </row>
    <row r="65" spans="14:15" ht="13.5" customHeight="1">
      <c r="N65"/>
      <c r="O65"/>
    </row>
    <row r="66" spans="14:15" ht="13.5" customHeight="1">
      <c r="N66"/>
      <c r="O66"/>
    </row>
    <row r="67" spans="14:15" ht="13.5" customHeight="1">
      <c r="N67"/>
      <c r="O67"/>
    </row>
    <row r="68" spans="14:15" ht="13.5" customHeight="1">
      <c r="N68"/>
      <c r="O68"/>
    </row>
    <row r="69" spans="14:15" ht="13.5" customHeight="1">
      <c r="N69"/>
      <c r="O69"/>
    </row>
    <row r="70" spans="14:15" ht="13.5" customHeight="1">
      <c r="N70"/>
      <c r="O70"/>
    </row>
    <row r="71" spans="14:15" ht="13.5" customHeight="1">
      <c r="N71"/>
      <c r="O71"/>
    </row>
    <row r="72" spans="14:15" ht="13.5" customHeight="1">
      <c r="N72"/>
      <c r="O72"/>
    </row>
    <row r="73" spans="14:15" ht="13.5" customHeight="1">
      <c r="N73"/>
      <c r="O73"/>
    </row>
    <row r="74" spans="14:15" ht="13.5" customHeight="1">
      <c r="N74"/>
      <c r="O74"/>
    </row>
    <row r="75" spans="14:15" ht="13.5" customHeight="1">
      <c r="N75"/>
      <c r="O75"/>
    </row>
    <row r="76" spans="14:15" ht="13.5" customHeight="1">
      <c r="N76"/>
      <c r="O76"/>
    </row>
    <row r="77" spans="14:15" ht="13.5" customHeight="1">
      <c r="N77"/>
      <c r="O77"/>
    </row>
    <row r="78" spans="14:15" ht="13.5" customHeight="1">
      <c r="N78"/>
      <c r="O78"/>
    </row>
    <row r="79" spans="14:15" ht="13.5" customHeight="1">
      <c r="N79"/>
      <c r="O79"/>
    </row>
    <row r="80" spans="14:15" ht="13.5" customHeight="1">
      <c r="N80"/>
      <c r="O80"/>
    </row>
    <row r="81" spans="14:15" ht="13.5" customHeight="1">
      <c r="N81"/>
      <c r="O81"/>
    </row>
    <row r="82" spans="14:15" ht="13.5" customHeight="1">
      <c r="N82"/>
      <c r="O82"/>
    </row>
    <row r="83" spans="14:15" ht="13.5" customHeight="1">
      <c r="N83"/>
      <c r="O83"/>
    </row>
    <row r="84" spans="14:15" ht="13.5" customHeight="1">
      <c r="N84"/>
      <c r="O84"/>
    </row>
    <row r="85" spans="14:15" ht="13.5" customHeight="1">
      <c r="N85"/>
      <c r="O85"/>
    </row>
    <row r="86" spans="14:15" ht="13.5" customHeight="1">
      <c r="N86"/>
      <c r="O86"/>
    </row>
    <row r="87" spans="14:15" ht="13.5" customHeight="1">
      <c r="N87"/>
      <c r="O87"/>
    </row>
    <row r="88" spans="14:15" ht="13.5" customHeight="1">
      <c r="N88"/>
      <c r="O88"/>
    </row>
    <row r="89" spans="14:15" ht="13.5" customHeight="1">
      <c r="N89"/>
      <c r="O89"/>
    </row>
    <row r="90" spans="14:15" ht="13.5" customHeight="1">
      <c r="N90"/>
      <c r="O90"/>
    </row>
    <row r="91" spans="14:15" ht="13.5" customHeight="1">
      <c r="N91"/>
      <c r="O91"/>
    </row>
    <row r="92" spans="14:15" ht="13.5" customHeight="1">
      <c r="N92"/>
      <c r="O92"/>
    </row>
    <row r="93" spans="14:15" ht="13.5" customHeight="1">
      <c r="N93"/>
      <c r="O93"/>
    </row>
    <row r="94" spans="14:15" ht="13.5" customHeight="1">
      <c r="N94"/>
      <c r="O94"/>
    </row>
    <row r="95" spans="14:15" ht="13.5" customHeight="1">
      <c r="N95"/>
      <c r="O95"/>
    </row>
    <row r="96" spans="14:15" ht="13.5" customHeight="1">
      <c r="N96"/>
      <c r="O96"/>
    </row>
    <row r="97" spans="2:15" ht="13.5" customHeight="1">
      <c r="N97"/>
      <c r="O97"/>
    </row>
    <row r="98" spans="2:15" ht="13.5" customHeight="1">
      <c r="N98"/>
      <c r="O98"/>
    </row>
    <row r="99" spans="2:15" ht="13.5" customHeight="1">
      <c r="N99"/>
      <c r="O99"/>
    </row>
    <row r="100" spans="2:15" ht="13.5" customHeight="1">
      <c r="N100"/>
      <c r="O100"/>
    </row>
    <row r="101" spans="2:15" ht="13.5" customHeight="1">
      <c r="C101" s="117"/>
      <c r="N101"/>
      <c r="O101"/>
    </row>
    <row r="102" spans="2:15" ht="13.5" customHeight="1">
      <c r="B102" s="28"/>
      <c r="C102" s="42"/>
      <c r="N102"/>
      <c r="O102"/>
    </row>
    <row r="103" spans="2:15" ht="13.5" customHeight="1">
      <c r="B103" s="28"/>
      <c r="C103" s="42"/>
      <c r="N103"/>
      <c r="O103"/>
    </row>
    <row r="104" spans="2:15" ht="13.5" customHeight="1">
      <c r="B104" s="28"/>
      <c r="C104" s="42"/>
      <c r="M104"/>
      <c r="N104"/>
      <c r="O104"/>
    </row>
    <row r="105" spans="2:15" ht="13.5" customHeight="1">
      <c r="M105"/>
      <c r="N105"/>
      <c r="O105"/>
    </row>
    <row r="106" spans="2:15" ht="13.5" customHeight="1">
      <c r="M106"/>
      <c r="N106"/>
      <c r="O106"/>
    </row>
    <row r="107" spans="2:15" ht="13.5" customHeight="1">
      <c r="M107"/>
      <c r="N107"/>
      <c r="O107"/>
    </row>
    <row r="108" spans="2:15" ht="13.5" customHeight="1">
      <c r="M108"/>
      <c r="N108"/>
      <c r="O108"/>
    </row>
    <row r="109" spans="2:15" ht="13.5" customHeight="1">
      <c r="M109"/>
      <c r="N109"/>
      <c r="O109"/>
    </row>
    <row r="110" spans="2:15" ht="13.5" customHeight="1">
      <c r="M110"/>
      <c r="N110"/>
      <c r="O110"/>
    </row>
    <row r="111" spans="2:15" ht="13.5" customHeight="1">
      <c r="M111"/>
      <c r="N111"/>
      <c r="O111"/>
    </row>
    <row r="112" spans="2:15" ht="13.5" customHeight="1">
      <c r="M112"/>
      <c r="N112"/>
      <c r="O112"/>
    </row>
    <row r="113" spans="13:15" ht="13.5" customHeight="1">
      <c r="M113"/>
      <c r="N113"/>
      <c r="O113"/>
    </row>
    <row r="114" spans="13:15" ht="13.5" customHeight="1">
      <c r="M114"/>
      <c r="N114"/>
      <c r="O114"/>
    </row>
    <row r="115" spans="13:15" ht="13.5" customHeight="1">
      <c r="M115"/>
      <c r="N115"/>
      <c r="O115"/>
    </row>
    <row r="116" spans="13:15" ht="13.5" customHeight="1">
      <c r="M116"/>
      <c r="N116"/>
      <c r="O116"/>
    </row>
    <row r="117" spans="13:15" ht="13.5" customHeight="1">
      <c r="M117"/>
      <c r="N117"/>
      <c r="O117"/>
    </row>
    <row r="118" spans="13:15" ht="13.5" customHeight="1">
      <c r="M118"/>
      <c r="N118"/>
      <c r="O118"/>
    </row>
    <row r="119" spans="13:15" ht="13.5" customHeight="1">
      <c r="M119"/>
      <c r="N119"/>
      <c r="O119"/>
    </row>
    <row r="120" spans="13:15" ht="13.5" customHeight="1">
      <c r="M120"/>
      <c r="N120"/>
      <c r="O120"/>
    </row>
    <row r="121" spans="13:15" ht="13.5" customHeight="1">
      <c r="M121"/>
      <c r="N121"/>
      <c r="O121"/>
    </row>
    <row r="122" spans="13:15" ht="13.5" customHeight="1">
      <c r="M122"/>
      <c r="N122"/>
      <c r="O122"/>
    </row>
    <row r="123" spans="13:15" ht="13.5" customHeight="1">
      <c r="M123"/>
      <c r="N123"/>
      <c r="O123"/>
    </row>
    <row r="124" spans="13:15" ht="13.5" customHeight="1">
      <c r="M124"/>
      <c r="N124"/>
      <c r="O124"/>
    </row>
    <row r="125" spans="13:15" ht="13.5" customHeight="1">
      <c r="M125"/>
      <c r="N125"/>
      <c r="O125"/>
    </row>
    <row r="126" spans="13:15" ht="13.5" customHeight="1">
      <c r="M126"/>
      <c r="N126"/>
      <c r="O126"/>
    </row>
    <row r="127" spans="13:15" ht="13.5" customHeight="1">
      <c r="M127"/>
      <c r="N127"/>
      <c r="O127"/>
    </row>
    <row r="128" spans="13:15" ht="13.5" customHeight="1">
      <c r="M128"/>
      <c r="N128"/>
      <c r="O128"/>
    </row>
    <row r="129" spans="13:15" ht="13.5" customHeight="1">
      <c r="M129"/>
      <c r="N129"/>
      <c r="O129"/>
    </row>
    <row r="130" spans="13:15" ht="13.5" customHeight="1">
      <c r="M130"/>
      <c r="N130"/>
      <c r="O130"/>
    </row>
    <row r="131" spans="13:15" ht="13.5" customHeight="1">
      <c r="M131"/>
      <c r="N131"/>
      <c r="O131"/>
    </row>
    <row r="132" spans="13:15" ht="13.5" customHeight="1">
      <c r="M132"/>
      <c r="N132"/>
      <c r="O132"/>
    </row>
    <row r="133" spans="13:15" ht="13.5" customHeight="1">
      <c r="M133"/>
      <c r="N133"/>
      <c r="O133"/>
    </row>
    <row r="134" spans="13:15" ht="13.5" customHeight="1">
      <c r="M134"/>
      <c r="N134"/>
      <c r="O134"/>
    </row>
    <row r="135" spans="13:15" ht="13.5" customHeight="1">
      <c r="M135"/>
      <c r="N135"/>
      <c r="O135"/>
    </row>
    <row r="136" spans="13:15" ht="13.5" customHeight="1">
      <c r="M136"/>
      <c r="N136"/>
      <c r="O136"/>
    </row>
    <row r="137" spans="13:15" ht="13.5" customHeight="1">
      <c r="M137"/>
      <c r="N137"/>
      <c r="O137"/>
    </row>
    <row r="138" spans="13:15" ht="13.5" customHeight="1">
      <c r="M138"/>
      <c r="N138"/>
      <c r="O138"/>
    </row>
    <row r="139" spans="13:15" ht="13.5" customHeight="1">
      <c r="M139"/>
      <c r="N139"/>
      <c r="O139"/>
    </row>
    <row r="140" spans="13:15" ht="13.5" customHeight="1">
      <c r="M140"/>
      <c r="N140"/>
      <c r="O140"/>
    </row>
    <row r="141" spans="13:15" ht="13.5" customHeight="1">
      <c r="M141"/>
      <c r="N141"/>
      <c r="O141"/>
    </row>
    <row r="142" spans="13:15" ht="13.5" customHeight="1">
      <c r="M142"/>
      <c r="N142"/>
      <c r="O142"/>
    </row>
    <row r="143" spans="13:15" ht="13.5" customHeight="1">
      <c r="M143"/>
      <c r="N143"/>
      <c r="O143"/>
    </row>
    <row r="144" spans="13:15" ht="13.5" customHeight="1">
      <c r="M144"/>
      <c r="N144"/>
      <c r="O144"/>
    </row>
    <row r="145" spans="13:15" ht="13.5" customHeight="1">
      <c r="M145"/>
      <c r="N145"/>
      <c r="O145"/>
    </row>
    <row r="146" spans="13:15" ht="13.5" customHeight="1">
      <c r="M146"/>
      <c r="N146"/>
      <c r="O146"/>
    </row>
    <row r="147" spans="13:15" ht="13.5" customHeight="1">
      <c r="M147"/>
      <c r="N147"/>
      <c r="O147"/>
    </row>
    <row r="148" spans="13:15" ht="13.5" customHeight="1">
      <c r="M148"/>
      <c r="N148"/>
      <c r="O148"/>
    </row>
    <row r="149" spans="13:15" ht="13.5" customHeight="1">
      <c r="M149"/>
      <c r="N149"/>
      <c r="O149"/>
    </row>
    <row r="150" spans="13:15" ht="13.5" customHeight="1">
      <c r="M150"/>
      <c r="N150"/>
      <c r="O150"/>
    </row>
    <row r="151" spans="13:15" ht="13.5" customHeight="1">
      <c r="M151"/>
      <c r="N151"/>
      <c r="O151"/>
    </row>
    <row r="152" spans="13:15" ht="13.5" customHeight="1">
      <c r="M152"/>
      <c r="N152"/>
      <c r="O152"/>
    </row>
    <row r="153" spans="13:15" ht="13.5" customHeight="1">
      <c r="M153"/>
      <c r="N153"/>
      <c r="O153"/>
    </row>
    <row r="154" spans="13:15" ht="13.5" customHeight="1">
      <c r="M154"/>
      <c r="N154"/>
      <c r="O154"/>
    </row>
    <row r="155" spans="13:15" ht="13.5" customHeight="1">
      <c r="M155"/>
      <c r="N155"/>
      <c r="O155"/>
    </row>
    <row r="156" spans="13:15" ht="13.5" customHeight="1">
      <c r="M156"/>
      <c r="N156"/>
      <c r="O156"/>
    </row>
    <row r="157" spans="13:15" ht="13.5" customHeight="1">
      <c r="M157"/>
      <c r="N157"/>
      <c r="O157"/>
    </row>
    <row r="158" spans="13:15" ht="13.5" customHeight="1">
      <c r="M158"/>
      <c r="N158"/>
      <c r="O158"/>
    </row>
    <row r="159" spans="13:15" ht="13.5" customHeight="1">
      <c r="M159"/>
      <c r="N159"/>
      <c r="O159"/>
    </row>
    <row r="160" spans="13:15" ht="13.5" customHeight="1">
      <c r="M160"/>
      <c r="N160"/>
      <c r="O160"/>
    </row>
    <row r="161" spans="13:15" ht="13.5" customHeight="1">
      <c r="M161"/>
      <c r="N161"/>
      <c r="O161"/>
    </row>
    <row r="162" spans="13:15" ht="13.5" customHeight="1">
      <c r="M162"/>
      <c r="N162"/>
      <c r="O162"/>
    </row>
    <row r="163" spans="13:15" ht="13.5" customHeight="1">
      <c r="M163"/>
      <c r="N163"/>
      <c r="O163"/>
    </row>
    <row r="164" spans="13:15" ht="13.5" customHeight="1">
      <c r="M164"/>
      <c r="N164"/>
      <c r="O164"/>
    </row>
    <row r="165" spans="13:15" ht="13.5" customHeight="1">
      <c r="M165"/>
      <c r="N165"/>
      <c r="O165"/>
    </row>
    <row r="166" spans="13:15" ht="13.5" customHeight="1">
      <c r="M166"/>
      <c r="N166"/>
      <c r="O166"/>
    </row>
    <row r="167" spans="13:15" ht="13.5" customHeight="1">
      <c r="M167"/>
      <c r="N167"/>
      <c r="O167"/>
    </row>
    <row r="168" spans="13:15" ht="13.5" customHeight="1">
      <c r="M168"/>
      <c r="N168"/>
      <c r="O168"/>
    </row>
    <row r="169" spans="13:15" ht="13.5" customHeight="1">
      <c r="M169"/>
      <c r="N169"/>
      <c r="O169"/>
    </row>
    <row r="170" spans="13:15" ht="13.5" customHeight="1">
      <c r="M170"/>
      <c r="N170"/>
      <c r="O170"/>
    </row>
    <row r="171" spans="13:15" ht="13.5" customHeight="1">
      <c r="M171"/>
      <c r="N171"/>
      <c r="O171"/>
    </row>
    <row r="172" spans="13:15" ht="13.5" customHeight="1">
      <c r="M172"/>
      <c r="N172"/>
      <c r="O172"/>
    </row>
    <row r="173" spans="13:15" ht="13.5" customHeight="1">
      <c r="M173"/>
      <c r="N173"/>
      <c r="O173"/>
    </row>
    <row r="174" spans="13:15" ht="13.5" customHeight="1">
      <c r="M174"/>
      <c r="N174"/>
      <c r="O174"/>
    </row>
    <row r="175" spans="13:15" ht="13.5" customHeight="1">
      <c r="M175"/>
      <c r="N175"/>
      <c r="O175"/>
    </row>
    <row r="176" spans="13:15" ht="13.5" customHeight="1">
      <c r="M176"/>
      <c r="N176"/>
      <c r="O176"/>
    </row>
    <row r="177" spans="13:15" ht="13.5" customHeight="1">
      <c r="M177"/>
      <c r="N177"/>
      <c r="O177"/>
    </row>
    <row r="178" spans="13:15" ht="13.5" customHeight="1">
      <c r="M178"/>
      <c r="N178"/>
      <c r="O178"/>
    </row>
    <row r="179" spans="13:15" ht="13.5" customHeight="1">
      <c r="M179"/>
      <c r="N179"/>
      <c r="O179"/>
    </row>
    <row r="180" spans="13:15" ht="13.5" customHeight="1">
      <c r="M180"/>
      <c r="N180"/>
      <c r="O180"/>
    </row>
    <row r="181" spans="13:15" ht="13.5" customHeight="1">
      <c r="M181"/>
      <c r="N181"/>
      <c r="O181"/>
    </row>
    <row r="182" spans="13:15" ht="13.5" customHeight="1">
      <c r="M182"/>
      <c r="N182"/>
      <c r="O182"/>
    </row>
    <row r="183" spans="13:15" ht="13.5" customHeight="1">
      <c r="M183"/>
      <c r="N183"/>
      <c r="O183"/>
    </row>
    <row r="184" spans="13:15" ht="13.5" customHeight="1">
      <c r="M184"/>
      <c r="N184"/>
      <c r="O184"/>
    </row>
    <row r="185" spans="13:15" ht="13.5" customHeight="1">
      <c r="M185"/>
      <c r="N185"/>
      <c r="O185"/>
    </row>
    <row r="186" spans="13:15" ht="13.5" customHeight="1">
      <c r="M186"/>
      <c r="N186"/>
      <c r="O186"/>
    </row>
    <row r="187" spans="13:15" ht="13.5" customHeight="1">
      <c r="M187"/>
      <c r="N187"/>
      <c r="O187"/>
    </row>
    <row r="188" spans="13:15" ht="13.5" customHeight="1">
      <c r="M188"/>
      <c r="N188"/>
      <c r="O188"/>
    </row>
    <row r="189" spans="13:15" ht="13.5" customHeight="1">
      <c r="M189"/>
      <c r="N189"/>
      <c r="O189"/>
    </row>
    <row r="190" spans="13:15" ht="13.5" customHeight="1">
      <c r="M190"/>
      <c r="N190"/>
      <c r="O190"/>
    </row>
    <row r="191" spans="13:15" ht="13.5" customHeight="1">
      <c r="M191"/>
      <c r="N191"/>
      <c r="O191"/>
    </row>
    <row r="192" spans="13:15" ht="13.5" customHeight="1">
      <c r="M192"/>
      <c r="N192"/>
      <c r="O192"/>
    </row>
    <row r="193" spans="13:15" ht="13.5" customHeight="1">
      <c r="M193"/>
      <c r="N193"/>
      <c r="O193"/>
    </row>
    <row r="194" spans="13:15" ht="13.5" customHeight="1">
      <c r="M194"/>
      <c r="N194"/>
      <c r="O194"/>
    </row>
    <row r="195" spans="13:15" ht="13.5" customHeight="1">
      <c r="M195"/>
      <c r="N195"/>
      <c r="O195"/>
    </row>
    <row r="196" spans="13:15" ht="13.5" customHeight="1">
      <c r="M196"/>
      <c r="N196"/>
      <c r="O196"/>
    </row>
    <row r="197" spans="13:15" ht="13.5" customHeight="1">
      <c r="M197"/>
      <c r="N197"/>
      <c r="O197"/>
    </row>
    <row r="198" spans="13:15" ht="13.5" customHeight="1">
      <c r="M198"/>
      <c r="N198"/>
      <c r="O198"/>
    </row>
    <row r="199" spans="13:15" ht="13.5" customHeight="1">
      <c r="M199"/>
      <c r="N199"/>
      <c r="O199"/>
    </row>
    <row r="200" spans="13:15" ht="13.5" customHeight="1">
      <c r="M200"/>
      <c r="N200"/>
      <c r="O200"/>
    </row>
    <row r="201" spans="13:15" ht="13.5" customHeight="1">
      <c r="M201"/>
      <c r="N201"/>
      <c r="O201"/>
    </row>
    <row r="202" spans="13:15" ht="13.5" customHeight="1">
      <c r="M202"/>
      <c r="N202"/>
      <c r="O202"/>
    </row>
    <row r="203" spans="13:15" ht="13.5" customHeight="1">
      <c r="M203"/>
      <c r="N203"/>
      <c r="O203"/>
    </row>
    <row r="204" spans="13:15" ht="13.5" customHeight="1">
      <c r="M204"/>
      <c r="N204"/>
      <c r="O204"/>
    </row>
    <row r="205" spans="13:15" ht="13.5" customHeight="1">
      <c r="M205"/>
      <c r="N205"/>
      <c r="O205"/>
    </row>
    <row r="206" spans="13:15" ht="13.5" customHeight="1">
      <c r="M206"/>
      <c r="N206"/>
      <c r="O206"/>
    </row>
    <row r="207" spans="13:15" ht="13.5" customHeight="1">
      <c r="M207"/>
      <c r="N207"/>
      <c r="O207"/>
    </row>
    <row r="208" spans="13:15" ht="13.5" customHeight="1">
      <c r="M208"/>
      <c r="N208"/>
      <c r="O208"/>
    </row>
    <row r="209" spans="13:15" ht="13.5" customHeight="1">
      <c r="M209"/>
      <c r="N209"/>
      <c r="O209"/>
    </row>
    <row r="210" spans="13:15" ht="13.5" customHeight="1">
      <c r="M210"/>
      <c r="N210"/>
      <c r="O210"/>
    </row>
    <row r="211" spans="13:15" ht="13.5" customHeight="1">
      <c r="M211"/>
      <c r="N211"/>
      <c r="O211"/>
    </row>
    <row r="212" spans="13:15" ht="13.5" customHeight="1">
      <c r="M212"/>
      <c r="N212"/>
      <c r="O212"/>
    </row>
    <row r="213" spans="13:15" ht="13.5" customHeight="1">
      <c r="M213"/>
      <c r="N213"/>
      <c r="O213"/>
    </row>
    <row r="214" spans="13:15" ht="13.5" customHeight="1">
      <c r="M214"/>
      <c r="N214"/>
      <c r="O214"/>
    </row>
    <row r="215" spans="13:15" ht="13.5" customHeight="1">
      <c r="M215"/>
      <c r="N215"/>
      <c r="O215"/>
    </row>
    <row r="216" spans="13:15" ht="13.5" customHeight="1">
      <c r="M216"/>
      <c r="N216"/>
      <c r="O216"/>
    </row>
    <row r="217" spans="13:15" ht="13.5" customHeight="1">
      <c r="M217"/>
      <c r="N217"/>
      <c r="O217"/>
    </row>
    <row r="218" spans="13:15" ht="13.5" customHeight="1">
      <c r="M218"/>
      <c r="N218"/>
      <c r="O218"/>
    </row>
    <row r="219" spans="13:15" ht="13.5" customHeight="1">
      <c r="M219"/>
      <c r="N219"/>
      <c r="O219"/>
    </row>
    <row r="220" spans="13:15" ht="13.5" customHeight="1">
      <c r="M220"/>
      <c r="N220"/>
      <c r="O220"/>
    </row>
    <row r="221" spans="13:15" ht="13.5" customHeight="1">
      <c r="M221"/>
      <c r="N221"/>
      <c r="O221"/>
    </row>
    <row r="222" spans="13:15" ht="13.5" customHeight="1">
      <c r="M222"/>
      <c r="N222"/>
      <c r="O222"/>
    </row>
    <row r="223" spans="13:15" ht="13.5" customHeight="1">
      <c r="M223"/>
      <c r="N223"/>
      <c r="O223"/>
    </row>
    <row r="224" spans="13:15" ht="13.5" customHeight="1">
      <c r="M224"/>
      <c r="N224"/>
      <c r="O224"/>
    </row>
    <row r="225" spans="13:15" ht="13.5" customHeight="1">
      <c r="M225"/>
      <c r="N225"/>
      <c r="O225"/>
    </row>
    <row r="226" spans="13:15" ht="13.5" customHeight="1">
      <c r="M226"/>
      <c r="N226"/>
      <c r="O226"/>
    </row>
    <row r="227" spans="13:15" ht="13.5" customHeight="1">
      <c r="M227"/>
      <c r="N227"/>
      <c r="O227"/>
    </row>
    <row r="228" spans="13:15" ht="13.5" customHeight="1">
      <c r="M228"/>
      <c r="N228"/>
      <c r="O228"/>
    </row>
    <row r="229" spans="13:15" ht="13.5" customHeight="1">
      <c r="M229"/>
      <c r="N229"/>
      <c r="O229"/>
    </row>
    <row r="230" spans="13:15" ht="13.5" customHeight="1">
      <c r="M230"/>
      <c r="N230"/>
      <c r="O230"/>
    </row>
    <row r="231" spans="13:15" ht="13.5" customHeight="1">
      <c r="M231"/>
      <c r="N231"/>
      <c r="O231"/>
    </row>
    <row r="232" spans="13:15" ht="13.5" customHeight="1">
      <c r="M232"/>
      <c r="N232"/>
      <c r="O232"/>
    </row>
    <row r="233" spans="13:15" ht="13.5" customHeight="1">
      <c r="M233"/>
      <c r="N233"/>
      <c r="O233"/>
    </row>
    <row r="234" spans="13:15" ht="13.5" customHeight="1">
      <c r="M234"/>
      <c r="N234"/>
      <c r="O234"/>
    </row>
    <row r="235" spans="13:15" ht="13.5" customHeight="1">
      <c r="M235"/>
      <c r="N235"/>
      <c r="O235"/>
    </row>
    <row r="236" spans="13:15" ht="13.5" customHeight="1">
      <c r="M236"/>
      <c r="N236"/>
      <c r="O236"/>
    </row>
    <row r="237" spans="13:15" ht="13.5" customHeight="1">
      <c r="M237"/>
      <c r="N237"/>
      <c r="O237"/>
    </row>
    <row r="238" spans="13:15" ht="13.5" customHeight="1">
      <c r="M238"/>
      <c r="N238"/>
      <c r="O238"/>
    </row>
    <row r="239" spans="13:15" ht="13.5" customHeight="1">
      <c r="M239"/>
      <c r="N239"/>
      <c r="O239"/>
    </row>
    <row r="240" spans="13:15" ht="13.5" customHeight="1">
      <c r="M240"/>
      <c r="N240"/>
      <c r="O240"/>
    </row>
    <row r="241" spans="13:15" ht="13.5" customHeight="1">
      <c r="M241"/>
      <c r="N241"/>
      <c r="O241"/>
    </row>
    <row r="242" spans="13:15" ht="13.5" customHeight="1">
      <c r="M242"/>
      <c r="N242"/>
      <c r="O242"/>
    </row>
    <row r="243" spans="13:15" ht="13.5" customHeight="1">
      <c r="M243"/>
      <c r="N243"/>
      <c r="O243"/>
    </row>
    <row r="244" spans="13:15" ht="13.5" customHeight="1">
      <c r="M244"/>
      <c r="N244"/>
      <c r="O244"/>
    </row>
    <row r="245" spans="13:15" ht="13.5" customHeight="1">
      <c r="M245"/>
      <c r="N245"/>
      <c r="O245"/>
    </row>
    <row r="246" spans="13:15" ht="13.5" customHeight="1">
      <c r="M246"/>
      <c r="N246"/>
      <c r="O246"/>
    </row>
    <row r="247" spans="13:15" ht="13.5" customHeight="1">
      <c r="M247"/>
      <c r="N247"/>
      <c r="O247"/>
    </row>
    <row r="248" spans="13:15" ht="13.5" customHeight="1">
      <c r="M248"/>
      <c r="N248"/>
      <c r="O248"/>
    </row>
    <row r="249" spans="13:15" ht="13.5" customHeight="1">
      <c r="M249"/>
      <c r="N249"/>
      <c r="O249"/>
    </row>
    <row r="250" spans="13:15" ht="13.5" customHeight="1">
      <c r="M250"/>
      <c r="N250"/>
      <c r="O250"/>
    </row>
    <row r="251" spans="13:15" ht="13.5" customHeight="1">
      <c r="M251"/>
      <c r="N251"/>
      <c r="O251"/>
    </row>
    <row r="252" spans="13:15" ht="13.5" customHeight="1">
      <c r="M252"/>
      <c r="N252"/>
      <c r="O252"/>
    </row>
    <row r="253" spans="13:15" ht="13.5" customHeight="1">
      <c r="M253"/>
      <c r="N253"/>
      <c r="O253"/>
    </row>
    <row r="254" spans="13:15" ht="13.5" customHeight="1">
      <c r="M254"/>
      <c r="N254"/>
      <c r="O254"/>
    </row>
    <row r="255" spans="13:15" ht="13.5" customHeight="1">
      <c r="M255"/>
      <c r="N255"/>
      <c r="O255"/>
    </row>
    <row r="256" spans="13:15" ht="13.5" customHeight="1">
      <c r="M256"/>
      <c r="N256"/>
      <c r="O256"/>
    </row>
    <row r="257" spans="13:15" ht="13.5" customHeight="1">
      <c r="M257"/>
      <c r="N257"/>
      <c r="O257"/>
    </row>
    <row r="258" spans="13:15" ht="13.5" customHeight="1">
      <c r="M258"/>
      <c r="N258"/>
      <c r="O258"/>
    </row>
    <row r="259" spans="13:15" ht="13.5" customHeight="1">
      <c r="M259"/>
      <c r="N259"/>
      <c r="O259"/>
    </row>
    <row r="260" spans="13:15" ht="13.5" customHeight="1">
      <c r="M260"/>
      <c r="N260"/>
      <c r="O260"/>
    </row>
    <row r="261" spans="13:15" ht="13.5" customHeight="1">
      <c r="M261"/>
      <c r="N261"/>
      <c r="O261"/>
    </row>
    <row r="262" spans="13:15" ht="13.5" customHeight="1">
      <c r="M262"/>
      <c r="N262"/>
      <c r="O262"/>
    </row>
    <row r="263" spans="13:15" ht="13.5" customHeight="1">
      <c r="M263"/>
      <c r="N263"/>
      <c r="O263"/>
    </row>
    <row r="264" spans="13:15" ht="13.5" customHeight="1">
      <c r="M264"/>
      <c r="N264"/>
      <c r="O264"/>
    </row>
    <row r="265" spans="13:15" ht="13.5" customHeight="1">
      <c r="M265"/>
      <c r="N265"/>
      <c r="O265"/>
    </row>
    <row r="266" spans="13:15" ht="13.5" customHeight="1">
      <c r="M266"/>
      <c r="N266"/>
      <c r="O266"/>
    </row>
    <row r="267" spans="13:15" ht="13.5" customHeight="1">
      <c r="M267"/>
      <c r="N267"/>
      <c r="O267"/>
    </row>
    <row r="268" spans="13:15" ht="13.5" customHeight="1">
      <c r="M268"/>
      <c r="N268"/>
      <c r="O268"/>
    </row>
    <row r="269" spans="13:15" ht="13.5" customHeight="1">
      <c r="M269"/>
      <c r="N269"/>
      <c r="O269"/>
    </row>
    <row r="270" spans="13:15" ht="13.5" customHeight="1">
      <c r="M270"/>
      <c r="N270"/>
      <c r="O270"/>
    </row>
    <row r="271" spans="13:15" ht="13.5" customHeight="1">
      <c r="M271"/>
      <c r="N271"/>
      <c r="O271"/>
    </row>
    <row r="272" spans="13:15" ht="13.5" customHeight="1">
      <c r="M272"/>
      <c r="N272"/>
      <c r="O272"/>
    </row>
    <row r="273" spans="13:15" ht="13.5" customHeight="1">
      <c r="M273"/>
      <c r="N273"/>
      <c r="O273"/>
    </row>
    <row r="274" spans="13:15" ht="13.5" customHeight="1">
      <c r="M274"/>
      <c r="N274"/>
      <c r="O274"/>
    </row>
    <row r="275" spans="13:15" ht="13.5" customHeight="1">
      <c r="M275"/>
      <c r="N275"/>
      <c r="O275"/>
    </row>
    <row r="276" spans="13:15" ht="13.5" customHeight="1">
      <c r="M276"/>
      <c r="N276"/>
      <c r="O276"/>
    </row>
    <row r="277" spans="13:15" ht="13.5" customHeight="1">
      <c r="M277"/>
      <c r="N277"/>
      <c r="O277"/>
    </row>
    <row r="278" spans="13:15" ht="13.5" customHeight="1">
      <c r="M278"/>
      <c r="N278"/>
      <c r="O278"/>
    </row>
    <row r="279" spans="13:15" ht="13.5" customHeight="1">
      <c r="M279"/>
      <c r="N279"/>
      <c r="O279"/>
    </row>
    <row r="280" spans="13:15" ht="13.5" customHeight="1">
      <c r="M280"/>
      <c r="N280"/>
      <c r="O280"/>
    </row>
    <row r="281" spans="13:15" ht="13.5" customHeight="1">
      <c r="M281"/>
      <c r="N281"/>
      <c r="O281"/>
    </row>
    <row r="282" spans="13:15" ht="13.5" customHeight="1">
      <c r="M282"/>
      <c r="N282"/>
      <c r="O282"/>
    </row>
    <row r="283" spans="13:15" ht="13.5" customHeight="1">
      <c r="M283"/>
      <c r="N283"/>
      <c r="O283"/>
    </row>
    <row r="284" spans="13:15" ht="13.5" customHeight="1">
      <c r="M284"/>
      <c r="N284"/>
      <c r="O284"/>
    </row>
    <row r="285" spans="13:15" ht="13.5" customHeight="1">
      <c r="M285"/>
      <c r="N285"/>
      <c r="O285"/>
    </row>
    <row r="286" spans="13:15" ht="13.5" customHeight="1">
      <c r="M286"/>
      <c r="N286"/>
      <c r="O286"/>
    </row>
    <row r="287" spans="13:15" ht="13.5" customHeight="1">
      <c r="M287"/>
      <c r="N287"/>
      <c r="O287"/>
    </row>
    <row r="288" spans="13:15" ht="13.5" customHeight="1">
      <c r="M288"/>
      <c r="N288"/>
      <c r="O288"/>
    </row>
    <row r="289" spans="13:15" ht="13.5" customHeight="1">
      <c r="M289"/>
      <c r="N289"/>
      <c r="O289"/>
    </row>
    <row r="290" spans="13:15" ht="13.5" customHeight="1">
      <c r="M290"/>
      <c r="N290"/>
      <c r="O290"/>
    </row>
    <row r="291" spans="13:15" ht="13.5" customHeight="1">
      <c r="M291"/>
      <c r="N291"/>
      <c r="O291"/>
    </row>
    <row r="292" spans="13:15" ht="13.5" customHeight="1">
      <c r="M292"/>
      <c r="N292"/>
      <c r="O292"/>
    </row>
    <row r="293" spans="13:15" ht="13.5" customHeight="1">
      <c r="M293"/>
      <c r="N293"/>
      <c r="O293"/>
    </row>
    <row r="294" spans="13:15" ht="13.5" customHeight="1">
      <c r="M294"/>
      <c r="N294"/>
      <c r="O294"/>
    </row>
    <row r="295" spans="13:15" ht="13.5" customHeight="1">
      <c r="M295"/>
      <c r="N295"/>
      <c r="O295"/>
    </row>
    <row r="296" spans="13:15" ht="13.5" customHeight="1">
      <c r="M296"/>
      <c r="N296"/>
      <c r="O296"/>
    </row>
    <row r="297" spans="13:15" ht="13.5" customHeight="1">
      <c r="M297"/>
      <c r="N297"/>
      <c r="O297"/>
    </row>
    <row r="298" spans="13:15" ht="13.5" customHeight="1">
      <c r="M298"/>
      <c r="N298"/>
      <c r="O298"/>
    </row>
    <row r="299" spans="13:15" ht="13.5" customHeight="1">
      <c r="M299"/>
      <c r="N299"/>
      <c r="O299"/>
    </row>
    <row r="300" spans="13:15" ht="13.5" customHeight="1">
      <c r="M300"/>
      <c r="N300"/>
      <c r="O300"/>
    </row>
    <row r="301" spans="13:15" ht="13.5" customHeight="1">
      <c r="M301"/>
      <c r="N301"/>
      <c r="O301"/>
    </row>
    <row r="302" spans="13:15" ht="13.5" customHeight="1">
      <c r="M302"/>
      <c r="N302"/>
      <c r="O302"/>
    </row>
    <row r="303" spans="13:15" ht="13.5" customHeight="1">
      <c r="M303"/>
      <c r="N303"/>
      <c r="O303"/>
    </row>
    <row r="304" spans="13:15" ht="13.5" customHeight="1">
      <c r="M304"/>
      <c r="N304"/>
      <c r="O304"/>
    </row>
    <row r="305" spans="13:15" ht="13.5" customHeight="1">
      <c r="M305"/>
      <c r="N305"/>
      <c r="O305"/>
    </row>
    <row r="306" spans="13:15" ht="13.5" customHeight="1">
      <c r="M306"/>
      <c r="N306"/>
      <c r="O306"/>
    </row>
    <row r="307" spans="13:15" ht="13.5" customHeight="1">
      <c r="M307"/>
      <c r="N307"/>
      <c r="O307"/>
    </row>
    <row r="308" spans="13:15" ht="13.5" customHeight="1">
      <c r="M308"/>
      <c r="N308"/>
      <c r="O308"/>
    </row>
    <row r="309" spans="13:15" ht="13.5" customHeight="1">
      <c r="M309"/>
      <c r="N309"/>
      <c r="O309"/>
    </row>
    <row r="310" spans="13:15" ht="13.5" customHeight="1">
      <c r="M310"/>
      <c r="N310"/>
      <c r="O310"/>
    </row>
    <row r="311" spans="13:15" ht="13.5" customHeight="1">
      <c r="M311"/>
      <c r="N311"/>
      <c r="O311"/>
    </row>
    <row r="312" spans="13:15" ht="13.5" customHeight="1">
      <c r="M312"/>
      <c r="N312"/>
      <c r="O312"/>
    </row>
    <row r="313" spans="13:15" ht="13.5" customHeight="1">
      <c r="M313"/>
      <c r="N313"/>
      <c r="O313"/>
    </row>
    <row r="314" spans="13:15" ht="13.5" customHeight="1">
      <c r="M314"/>
      <c r="N314"/>
      <c r="O314"/>
    </row>
    <row r="315" spans="13:15" ht="13.5" customHeight="1">
      <c r="M315"/>
      <c r="N315"/>
      <c r="O315"/>
    </row>
    <row r="316" spans="13:15" ht="13.5" customHeight="1">
      <c r="M316"/>
      <c r="N316"/>
      <c r="O316"/>
    </row>
    <row r="317" spans="13:15" ht="13.5" customHeight="1">
      <c r="M317"/>
      <c r="N317"/>
      <c r="O317"/>
    </row>
    <row r="318" spans="13:15" ht="13.5" customHeight="1">
      <c r="M318"/>
      <c r="N318"/>
      <c r="O318"/>
    </row>
    <row r="319" spans="13:15" ht="13.5" customHeight="1">
      <c r="M319"/>
      <c r="N319"/>
      <c r="O319"/>
    </row>
    <row r="320" spans="13:15" ht="13.5" customHeight="1">
      <c r="M320"/>
      <c r="N320"/>
      <c r="O320"/>
    </row>
    <row r="321" spans="13:15" ht="13.5" customHeight="1">
      <c r="M321"/>
      <c r="N321"/>
      <c r="O321"/>
    </row>
    <row r="322" spans="13:15" ht="13.5" customHeight="1">
      <c r="M322"/>
      <c r="N322"/>
      <c r="O322"/>
    </row>
    <row r="323" spans="13:15" ht="13.5" customHeight="1">
      <c r="M323"/>
      <c r="N323"/>
      <c r="O323"/>
    </row>
    <row r="324" spans="13:15" ht="13.5" customHeight="1">
      <c r="M324"/>
      <c r="N324"/>
      <c r="O324"/>
    </row>
    <row r="325" spans="13:15" ht="13.5" customHeight="1">
      <c r="M325"/>
      <c r="N325"/>
      <c r="O325"/>
    </row>
    <row r="326" spans="13:15" ht="13.5" customHeight="1">
      <c r="M326"/>
      <c r="N326"/>
      <c r="O326"/>
    </row>
    <row r="327" spans="13:15" ht="13.5" customHeight="1">
      <c r="M327"/>
      <c r="N327"/>
      <c r="O327"/>
    </row>
    <row r="328" spans="13:15" ht="13.5" customHeight="1">
      <c r="M328"/>
      <c r="N328"/>
      <c r="O328"/>
    </row>
    <row r="329" spans="13:15" ht="13.5" customHeight="1">
      <c r="M329"/>
      <c r="N329"/>
      <c r="O329"/>
    </row>
    <row r="330" spans="13:15" ht="13.5" customHeight="1">
      <c r="M330"/>
      <c r="N330"/>
      <c r="O330"/>
    </row>
    <row r="331" spans="13:15" ht="13.5" customHeight="1">
      <c r="M331"/>
      <c r="N331"/>
      <c r="O331"/>
    </row>
    <row r="332" spans="13:15" ht="13.5" customHeight="1">
      <c r="M332"/>
      <c r="N332"/>
      <c r="O332"/>
    </row>
    <row r="333" spans="13:15" ht="13.5" customHeight="1">
      <c r="M333"/>
      <c r="N333"/>
      <c r="O333"/>
    </row>
    <row r="334" spans="13:15" ht="13.5" customHeight="1">
      <c r="M334"/>
      <c r="N334"/>
      <c r="O334"/>
    </row>
    <row r="335" spans="13:15" ht="13.5" customHeight="1">
      <c r="M335"/>
      <c r="N335"/>
      <c r="O335"/>
    </row>
    <row r="336" spans="13:15" ht="13.5" customHeight="1">
      <c r="M336"/>
      <c r="N336"/>
      <c r="O336"/>
    </row>
    <row r="337" spans="13:15" ht="13.5" customHeight="1">
      <c r="M337"/>
      <c r="N337"/>
      <c r="O337"/>
    </row>
    <row r="338" spans="13:15" ht="13.5" customHeight="1">
      <c r="M338"/>
      <c r="N338"/>
      <c r="O338"/>
    </row>
    <row r="339" spans="13:15" ht="13.5" customHeight="1">
      <c r="M339"/>
      <c r="N339"/>
      <c r="O339"/>
    </row>
    <row r="340" spans="13:15" ht="13.5" customHeight="1">
      <c r="M340"/>
      <c r="N340"/>
      <c r="O340"/>
    </row>
    <row r="341" spans="13:15" ht="13.5" customHeight="1">
      <c r="M341"/>
      <c r="N341"/>
      <c r="O341"/>
    </row>
    <row r="342" spans="13:15" ht="13.5" customHeight="1">
      <c r="M342"/>
      <c r="N342"/>
      <c r="O342"/>
    </row>
    <row r="343" spans="13:15" ht="13.5" customHeight="1">
      <c r="M343"/>
      <c r="N343"/>
      <c r="O343"/>
    </row>
    <row r="344" spans="13:15" ht="13.5" customHeight="1">
      <c r="M344"/>
      <c r="N344"/>
      <c r="O344"/>
    </row>
    <row r="345" spans="13:15" ht="13.5" customHeight="1">
      <c r="M345"/>
      <c r="N345"/>
      <c r="O345"/>
    </row>
    <row r="346" spans="13:15" ht="13.5" customHeight="1">
      <c r="M346"/>
      <c r="N346"/>
      <c r="O346"/>
    </row>
    <row r="347" spans="13:15" ht="13.5" customHeight="1">
      <c r="M347"/>
      <c r="N347"/>
      <c r="O347"/>
    </row>
    <row r="348" spans="13:15" ht="13.5" customHeight="1">
      <c r="M348"/>
      <c r="N348"/>
      <c r="O348"/>
    </row>
    <row r="349" spans="13:15" ht="13.5" customHeight="1">
      <c r="M349"/>
      <c r="N349"/>
      <c r="O349"/>
    </row>
    <row r="350" spans="13:15" ht="13.5" customHeight="1">
      <c r="M350"/>
      <c r="N350"/>
      <c r="O350"/>
    </row>
    <row r="351" spans="13:15" ht="13.5" customHeight="1">
      <c r="M351"/>
      <c r="N351"/>
      <c r="O351"/>
    </row>
    <row r="352" spans="13:15" ht="13.5" customHeight="1">
      <c r="M352"/>
      <c r="N352"/>
      <c r="O352"/>
    </row>
    <row r="353" spans="13:15" ht="13.5" customHeight="1">
      <c r="M353"/>
      <c r="N353"/>
      <c r="O353"/>
    </row>
    <row r="354" spans="13:15" ht="13.5" customHeight="1">
      <c r="M354"/>
      <c r="N354"/>
      <c r="O354"/>
    </row>
    <row r="355" spans="13:15" ht="13.5" customHeight="1">
      <c r="M355"/>
      <c r="N355"/>
      <c r="O355"/>
    </row>
    <row r="356" spans="13:15" ht="13.5" customHeight="1">
      <c r="M356"/>
      <c r="N356"/>
      <c r="O356"/>
    </row>
    <row r="357" spans="13:15" ht="13.5" customHeight="1">
      <c r="M357"/>
      <c r="N357"/>
      <c r="O357"/>
    </row>
    <row r="358" spans="13:15" ht="13.5" customHeight="1">
      <c r="M358"/>
      <c r="N358"/>
      <c r="O358"/>
    </row>
    <row r="359" spans="13:15" ht="13.5" customHeight="1">
      <c r="M359"/>
      <c r="N359"/>
      <c r="O359"/>
    </row>
    <row r="360" spans="13:15" ht="13.5" customHeight="1">
      <c r="M360"/>
      <c r="N360"/>
      <c r="O360"/>
    </row>
    <row r="361" spans="13:15" ht="13.5" customHeight="1">
      <c r="M361"/>
      <c r="N361"/>
      <c r="O361"/>
    </row>
    <row r="362" spans="13:15" ht="13.5" customHeight="1">
      <c r="M362"/>
      <c r="N362"/>
      <c r="O362"/>
    </row>
    <row r="363" spans="13:15" ht="13.5" customHeight="1">
      <c r="M363"/>
      <c r="N363"/>
      <c r="O363"/>
    </row>
    <row r="364" spans="13:15" ht="13.5" customHeight="1">
      <c r="M364"/>
      <c r="N364"/>
      <c r="O364"/>
    </row>
    <row r="365" spans="13:15" ht="13.5" customHeight="1">
      <c r="M365"/>
      <c r="N365"/>
      <c r="O365"/>
    </row>
    <row r="366" spans="13:15" ht="13.5" customHeight="1">
      <c r="M366"/>
      <c r="N366"/>
      <c r="O366"/>
    </row>
    <row r="367" spans="13:15" ht="13.5" customHeight="1">
      <c r="M367"/>
      <c r="N367"/>
      <c r="O367"/>
    </row>
    <row r="368" spans="13:15" ht="13.5" customHeight="1">
      <c r="M368"/>
      <c r="N368"/>
      <c r="O368"/>
    </row>
    <row r="369" spans="13:15" ht="13.5" customHeight="1">
      <c r="M369"/>
      <c r="N369"/>
      <c r="O369"/>
    </row>
    <row r="370" spans="13:15" ht="13.5" customHeight="1">
      <c r="M370"/>
      <c r="N370"/>
      <c r="O370"/>
    </row>
    <row r="371" spans="13:15" ht="13.5" customHeight="1">
      <c r="M371"/>
      <c r="N371"/>
      <c r="O371"/>
    </row>
    <row r="372" spans="13:15" ht="13.5" customHeight="1">
      <c r="M372"/>
      <c r="N372"/>
      <c r="O372"/>
    </row>
    <row r="373" spans="13:15" ht="13.5" customHeight="1">
      <c r="M373"/>
      <c r="N373"/>
      <c r="O373"/>
    </row>
    <row r="374" spans="13:15" ht="13.5" customHeight="1">
      <c r="M374"/>
      <c r="N374"/>
      <c r="O374"/>
    </row>
    <row r="375" spans="13:15" ht="13.5" customHeight="1">
      <c r="M375"/>
      <c r="N375"/>
      <c r="O375"/>
    </row>
    <row r="376" spans="13:15" ht="13.5" customHeight="1">
      <c r="M376"/>
      <c r="N376"/>
      <c r="O376"/>
    </row>
    <row r="377" spans="13:15" ht="13.5" customHeight="1">
      <c r="M377"/>
      <c r="N377"/>
      <c r="O377"/>
    </row>
    <row r="378" spans="13:15" ht="13.5" customHeight="1">
      <c r="M378"/>
      <c r="N378"/>
      <c r="O378"/>
    </row>
    <row r="379" spans="13:15" ht="13.5" customHeight="1">
      <c r="M379"/>
      <c r="N379"/>
      <c r="O379"/>
    </row>
    <row r="380" spans="13:15" ht="13.5" customHeight="1">
      <c r="M380"/>
      <c r="N380"/>
      <c r="O380"/>
    </row>
    <row r="381" spans="13:15" ht="13.5" customHeight="1">
      <c r="M381"/>
      <c r="N381"/>
      <c r="O381"/>
    </row>
    <row r="382" spans="13:15" ht="13.5" customHeight="1">
      <c r="M382"/>
      <c r="N382"/>
      <c r="O382"/>
    </row>
    <row r="383" spans="13:15" ht="13.5" customHeight="1">
      <c r="M383"/>
      <c r="N383"/>
      <c r="O383"/>
    </row>
    <row r="384" spans="13:15" ht="13.5" customHeight="1">
      <c r="M384"/>
      <c r="N384"/>
      <c r="O384"/>
    </row>
    <row r="385" spans="13:15" ht="13.5" customHeight="1">
      <c r="M385"/>
      <c r="N385"/>
      <c r="O385"/>
    </row>
    <row r="386" spans="13:15" ht="13.5" customHeight="1">
      <c r="M386"/>
      <c r="N386"/>
      <c r="O386"/>
    </row>
    <row r="387" spans="13:15" ht="13.5" customHeight="1">
      <c r="M387"/>
      <c r="N387"/>
      <c r="O387"/>
    </row>
    <row r="388" spans="13:15" ht="13.5" customHeight="1">
      <c r="M388"/>
      <c r="N388"/>
      <c r="O388"/>
    </row>
    <row r="389" spans="13:15" ht="13.5" customHeight="1">
      <c r="M389"/>
      <c r="N389"/>
      <c r="O389"/>
    </row>
    <row r="390" spans="13:15" ht="13.5" customHeight="1">
      <c r="M390"/>
      <c r="N390"/>
      <c r="O390"/>
    </row>
    <row r="391" spans="13:15" ht="13.5" customHeight="1">
      <c r="M391"/>
      <c r="N391"/>
      <c r="O391"/>
    </row>
    <row r="392" spans="13:15" ht="13.5" customHeight="1">
      <c r="M392"/>
      <c r="N392"/>
      <c r="O392"/>
    </row>
    <row r="393" spans="13:15" ht="13.5" customHeight="1">
      <c r="M393"/>
      <c r="N393"/>
      <c r="O393"/>
    </row>
    <row r="394" spans="13:15" ht="13.5" customHeight="1">
      <c r="M394"/>
      <c r="N394"/>
      <c r="O394"/>
    </row>
    <row r="395" spans="13:15" ht="13.5" customHeight="1">
      <c r="M395"/>
      <c r="N395"/>
      <c r="O395"/>
    </row>
    <row r="396" spans="13:15" ht="13.5" customHeight="1">
      <c r="M396"/>
      <c r="N396"/>
      <c r="O396"/>
    </row>
    <row r="397" spans="13:15" ht="13.5" customHeight="1">
      <c r="M397"/>
      <c r="N397"/>
      <c r="O397"/>
    </row>
    <row r="398" spans="13:15" ht="13.5" customHeight="1">
      <c r="M398"/>
      <c r="N398"/>
      <c r="O398"/>
    </row>
    <row r="399" spans="13:15" ht="13.5" customHeight="1">
      <c r="M399"/>
      <c r="N399"/>
      <c r="O399"/>
    </row>
    <row r="400" spans="13:15" ht="13.5" customHeight="1">
      <c r="M400"/>
      <c r="N400"/>
      <c r="O400"/>
    </row>
    <row r="401" spans="13:15" ht="13.5" customHeight="1">
      <c r="M401"/>
      <c r="N401"/>
      <c r="O401"/>
    </row>
    <row r="402" spans="13:15" ht="13.5" customHeight="1">
      <c r="M402"/>
      <c r="N402"/>
      <c r="O402"/>
    </row>
    <row r="403" spans="13:15" ht="13.5" customHeight="1">
      <c r="M403"/>
      <c r="N403"/>
      <c r="O403"/>
    </row>
    <row r="404" spans="13:15" ht="13.5" customHeight="1">
      <c r="M404"/>
      <c r="N404"/>
      <c r="O404"/>
    </row>
    <row r="405" spans="13:15" ht="13.5" customHeight="1">
      <c r="M405"/>
      <c r="N405"/>
      <c r="O405"/>
    </row>
    <row r="406" spans="13:15" ht="13.5" customHeight="1">
      <c r="M406"/>
      <c r="N406"/>
      <c r="O406"/>
    </row>
    <row r="407" spans="13:15" ht="13.5" customHeight="1">
      <c r="M407"/>
      <c r="N407"/>
      <c r="O407"/>
    </row>
    <row r="408" spans="13:15" ht="13.5" customHeight="1">
      <c r="M408"/>
      <c r="N408"/>
      <c r="O408"/>
    </row>
    <row r="409" spans="13:15" ht="13.5" customHeight="1">
      <c r="M409"/>
      <c r="N409"/>
      <c r="O409"/>
    </row>
    <row r="410" spans="13:15" ht="13.5" customHeight="1">
      <c r="M410"/>
      <c r="N410"/>
      <c r="O410"/>
    </row>
    <row r="411" spans="13:15" ht="13.5" customHeight="1">
      <c r="M411"/>
      <c r="N411"/>
      <c r="O411"/>
    </row>
    <row r="412" spans="13:15" ht="13.5" customHeight="1">
      <c r="M412"/>
      <c r="N412"/>
      <c r="O412"/>
    </row>
    <row r="413" spans="13:15" ht="13.5" customHeight="1">
      <c r="M413"/>
      <c r="N413"/>
      <c r="O413"/>
    </row>
    <row r="414" spans="13:15" ht="13.5" customHeight="1">
      <c r="M414"/>
      <c r="N414"/>
      <c r="O414"/>
    </row>
    <row r="415" spans="13:15" ht="13.5" customHeight="1">
      <c r="M415"/>
      <c r="N415"/>
      <c r="O415"/>
    </row>
    <row r="416" spans="13:15" ht="13.5" customHeight="1">
      <c r="M416"/>
      <c r="N416"/>
      <c r="O416"/>
    </row>
    <row r="417" spans="13:15" ht="13.5" customHeight="1">
      <c r="M417"/>
      <c r="N417"/>
      <c r="O417"/>
    </row>
    <row r="418" spans="13:15" ht="13.5" customHeight="1">
      <c r="M418"/>
      <c r="N418"/>
      <c r="O418"/>
    </row>
    <row r="419" spans="13:15" ht="13.5" customHeight="1">
      <c r="M419"/>
      <c r="N419"/>
      <c r="O419"/>
    </row>
    <row r="420" spans="13:15" ht="13.5" customHeight="1">
      <c r="M420"/>
      <c r="N420"/>
      <c r="O420"/>
    </row>
    <row r="421" spans="13:15" ht="13.5" customHeight="1">
      <c r="M421"/>
      <c r="N421"/>
      <c r="O421"/>
    </row>
    <row r="422" spans="13:15" ht="13.5" customHeight="1">
      <c r="M422"/>
      <c r="N422"/>
      <c r="O422"/>
    </row>
    <row r="423" spans="13:15" ht="13.5" customHeight="1">
      <c r="M423"/>
      <c r="N423"/>
      <c r="O423"/>
    </row>
    <row r="424" spans="13:15" ht="13.5" customHeight="1">
      <c r="M424"/>
      <c r="N424"/>
      <c r="O424"/>
    </row>
    <row r="425" spans="13:15" ht="13.5" customHeight="1">
      <c r="M425"/>
      <c r="N425"/>
      <c r="O425"/>
    </row>
    <row r="426" spans="13:15" ht="13.5" customHeight="1">
      <c r="M426"/>
      <c r="N426"/>
      <c r="O426"/>
    </row>
    <row r="427" spans="13:15" ht="13.5" customHeight="1">
      <c r="M427"/>
      <c r="N427"/>
      <c r="O427"/>
    </row>
    <row r="428" spans="13:15" ht="13.5" customHeight="1">
      <c r="M428"/>
      <c r="N428"/>
      <c r="O428"/>
    </row>
    <row r="429" spans="13:15" ht="13.5" customHeight="1">
      <c r="M429"/>
      <c r="N429"/>
      <c r="O429"/>
    </row>
    <row r="430" spans="13:15" ht="13.5" customHeight="1">
      <c r="M430"/>
      <c r="N430"/>
      <c r="O430"/>
    </row>
    <row r="431" spans="13:15" ht="13.5" customHeight="1">
      <c r="M431"/>
      <c r="N431"/>
      <c r="O431"/>
    </row>
    <row r="432" spans="13:15" ht="13.5" customHeight="1">
      <c r="M432"/>
      <c r="N432"/>
      <c r="O432"/>
    </row>
    <row r="433" spans="13:15" ht="13.5" customHeight="1">
      <c r="M433"/>
      <c r="N433"/>
      <c r="O433"/>
    </row>
    <row r="434" spans="13:15" ht="13.5" customHeight="1">
      <c r="M434"/>
      <c r="N434"/>
      <c r="O434"/>
    </row>
    <row r="435" spans="13:15" ht="13.5" customHeight="1">
      <c r="M435"/>
      <c r="N435"/>
      <c r="O435"/>
    </row>
    <row r="436" spans="13:15" ht="13.5" customHeight="1">
      <c r="M436"/>
      <c r="N436"/>
      <c r="O436"/>
    </row>
    <row r="437" spans="13:15" ht="13.5" customHeight="1">
      <c r="M437"/>
      <c r="N437"/>
      <c r="O437"/>
    </row>
    <row r="438" spans="13:15" ht="13.5" customHeight="1">
      <c r="M438"/>
      <c r="N438"/>
      <c r="O438"/>
    </row>
    <row r="439" spans="13:15" ht="13.5" customHeight="1">
      <c r="M439"/>
      <c r="N439"/>
      <c r="O439"/>
    </row>
    <row r="440" spans="13:15" ht="13.5" customHeight="1">
      <c r="M440"/>
      <c r="N440"/>
      <c r="O440"/>
    </row>
    <row r="441" spans="13:15" ht="13.5" customHeight="1">
      <c r="M441"/>
      <c r="N441"/>
      <c r="O441"/>
    </row>
    <row r="442" spans="13:15" ht="13.5" customHeight="1">
      <c r="M442"/>
      <c r="N442"/>
      <c r="O442"/>
    </row>
    <row r="443" spans="13:15" ht="13.5" customHeight="1">
      <c r="M443"/>
      <c r="N443"/>
      <c r="O443"/>
    </row>
    <row r="444" spans="13:15" ht="13.5" customHeight="1">
      <c r="M444"/>
      <c r="N444"/>
      <c r="O444"/>
    </row>
    <row r="445" spans="13:15" ht="13.5" customHeight="1">
      <c r="M445"/>
      <c r="N445"/>
      <c r="O445"/>
    </row>
    <row r="446" spans="13:15" ht="13.5" customHeight="1">
      <c r="M446"/>
      <c r="N446"/>
      <c r="O446"/>
    </row>
    <row r="447" spans="13:15" ht="13.5" customHeight="1">
      <c r="M447"/>
      <c r="N447"/>
      <c r="O447"/>
    </row>
    <row r="448" spans="13:15" ht="13.5" customHeight="1">
      <c r="M448"/>
      <c r="N448"/>
      <c r="O448"/>
    </row>
    <row r="449" spans="13:15" ht="13.5" customHeight="1">
      <c r="M449"/>
      <c r="N449"/>
      <c r="O449"/>
    </row>
    <row r="450" spans="13:15" ht="13.5" customHeight="1">
      <c r="M450"/>
      <c r="N450"/>
      <c r="O450"/>
    </row>
    <row r="451" spans="13:15" ht="13.5" customHeight="1">
      <c r="M451"/>
      <c r="N451"/>
      <c r="O451"/>
    </row>
    <row r="452" spans="13:15" ht="13.5" customHeight="1">
      <c r="M452"/>
      <c r="N452"/>
      <c r="O452"/>
    </row>
    <row r="453" spans="13:15" ht="13.5" customHeight="1">
      <c r="M453"/>
      <c r="N453"/>
      <c r="O453"/>
    </row>
    <row r="454" spans="13:15" ht="13.5" customHeight="1">
      <c r="M454"/>
      <c r="N454"/>
      <c r="O454"/>
    </row>
    <row r="455" spans="13:15" ht="13.5" customHeight="1">
      <c r="M455"/>
      <c r="N455"/>
      <c r="O455"/>
    </row>
    <row r="456" spans="13:15" ht="13.5" customHeight="1">
      <c r="M456"/>
      <c r="N456"/>
      <c r="O456"/>
    </row>
    <row r="457" spans="13:15" ht="13.5" customHeight="1">
      <c r="M457"/>
      <c r="N457"/>
      <c r="O457"/>
    </row>
    <row r="458" spans="13:15" ht="13.5" customHeight="1">
      <c r="M458"/>
      <c r="N458"/>
      <c r="O458"/>
    </row>
    <row r="459" spans="13:15" ht="13.5" customHeight="1">
      <c r="M459"/>
      <c r="N459"/>
      <c r="O459"/>
    </row>
    <row r="460" spans="13:15" ht="13.5" customHeight="1">
      <c r="M460"/>
      <c r="N460"/>
      <c r="O460"/>
    </row>
    <row r="461" spans="13:15" ht="13.5" customHeight="1">
      <c r="M461"/>
      <c r="N461"/>
      <c r="O461"/>
    </row>
    <row r="462" spans="13:15" ht="13.5" customHeight="1">
      <c r="M462"/>
      <c r="N462"/>
      <c r="O462"/>
    </row>
    <row r="463" spans="13:15" ht="13.5" customHeight="1">
      <c r="M463"/>
      <c r="N463"/>
      <c r="O463"/>
    </row>
    <row r="464" spans="13:15" ht="13.5" customHeight="1">
      <c r="M464"/>
      <c r="N464"/>
      <c r="O464"/>
    </row>
    <row r="465" spans="13:15" ht="13.5" customHeight="1">
      <c r="M465"/>
      <c r="N465"/>
      <c r="O465"/>
    </row>
    <row r="466" spans="13:15" ht="13.5" customHeight="1">
      <c r="M466"/>
      <c r="N466"/>
      <c r="O466"/>
    </row>
    <row r="467" spans="13:15" ht="13.5" customHeight="1">
      <c r="M467"/>
      <c r="N467"/>
      <c r="O467"/>
    </row>
    <row r="468" spans="13:15" ht="13.5" customHeight="1">
      <c r="M468"/>
      <c r="N468"/>
      <c r="O468"/>
    </row>
    <row r="469" spans="13:15" ht="13.5" customHeight="1">
      <c r="M469"/>
      <c r="N469"/>
      <c r="O469"/>
    </row>
    <row r="470" spans="13:15" ht="13.5" customHeight="1">
      <c r="M470"/>
      <c r="N470"/>
      <c r="O470"/>
    </row>
    <row r="471" spans="13:15" ht="13.5" customHeight="1">
      <c r="M471"/>
      <c r="N471"/>
      <c r="O471"/>
    </row>
    <row r="472" spans="13:15" ht="13.5" customHeight="1">
      <c r="M472"/>
      <c r="N472"/>
      <c r="O472"/>
    </row>
    <row r="473" spans="13:15" ht="13.5" customHeight="1">
      <c r="M473"/>
      <c r="N473"/>
      <c r="O473"/>
    </row>
    <row r="474" spans="13:15" ht="13.5" customHeight="1">
      <c r="M474"/>
      <c r="N474"/>
      <c r="O474"/>
    </row>
    <row r="475" spans="13:15" ht="13.5" customHeight="1">
      <c r="M475"/>
      <c r="N475"/>
      <c r="O475"/>
    </row>
    <row r="476" spans="13:15" ht="13.5" customHeight="1">
      <c r="M476"/>
      <c r="N476"/>
      <c r="O476"/>
    </row>
    <row r="477" spans="13:15" ht="13.5" customHeight="1">
      <c r="M477"/>
      <c r="N477"/>
      <c r="O477"/>
    </row>
    <row r="478" spans="13:15" ht="13.5" customHeight="1">
      <c r="M478"/>
      <c r="N478"/>
      <c r="O478"/>
    </row>
    <row r="479" spans="13:15" ht="13.5" customHeight="1">
      <c r="M479"/>
      <c r="N479"/>
      <c r="O479"/>
    </row>
    <row r="480" spans="13:15" ht="13.5" customHeight="1">
      <c r="M480"/>
      <c r="N480"/>
      <c r="O480"/>
    </row>
    <row r="481" spans="13:15" ht="13.5" customHeight="1">
      <c r="M481"/>
      <c r="N481"/>
      <c r="O481"/>
    </row>
    <row r="482" spans="13:15" ht="13.5" customHeight="1">
      <c r="M482"/>
      <c r="N482"/>
      <c r="O482"/>
    </row>
    <row r="483" spans="13:15" ht="13.5" customHeight="1">
      <c r="M483"/>
      <c r="N483"/>
      <c r="O483"/>
    </row>
    <row r="484" spans="13:15" ht="13.5" customHeight="1">
      <c r="M484"/>
      <c r="N484"/>
      <c r="O484"/>
    </row>
    <row r="485" spans="13:15" ht="13.5" customHeight="1">
      <c r="M485"/>
      <c r="N485"/>
      <c r="O485"/>
    </row>
    <row r="486" spans="13:15" ht="13.5" customHeight="1">
      <c r="M486"/>
      <c r="N486"/>
      <c r="O486"/>
    </row>
    <row r="487" spans="13:15" ht="13.5" customHeight="1">
      <c r="M487"/>
      <c r="N487"/>
      <c r="O487"/>
    </row>
    <row r="488" spans="13:15" ht="13.5" customHeight="1">
      <c r="M488"/>
      <c r="N488"/>
      <c r="O488"/>
    </row>
    <row r="489" spans="13:15" ht="13.5" customHeight="1">
      <c r="M489"/>
      <c r="N489"/>
      <c r="O489"/>
    </row>
    <row r="490" spans="13:15" ht="13.5" customHeight="1">
      <c r="M490"/>
      <c r="N490"/>
      <c r="O490"/>
    </row>
    <row r="491" spans="13:15" ht="13.5" customHeight="1">
      <c r="M491"/>
      <c r="N491"/>
      <c r="O491"/>
    </row>
    <row r="492" spans="13:15" ht="13.5" customHeight="1">
      <c r="M492"/>
      <c r="N492"/>
      <c r="O492"/>
    </row>
    <row r="493" spans="13:15" ht="13.5" customHeight="1">
      <c r="M493"/>
      <c r="N493"/>
      <c r="O493"/>
    </row>
    <row r="494" spans="13:15" ht="13.5" customHeight="1">
      <c r="M494"/>
      <c r="N494"/>
      <c r="O494"/>
    </row>
    <row r="495" spans="13:15" ht="13.5" customHeight="1">
      <c r="M495"/>
      <c r="N495"/>
      <c r="O495"/>
    </row>
    <row r="496" spans="13:15" ht="13.5" customHeight="1">
      <c r="M496"/>
      <c r="N496"/>
      <c r="O496"/>
    </row>
    <row r="497" spans="13:15" ht="13.5" customHeight="1">
      <c r="M497"/>
      <c r="N497"/>
      <c r="O497"/>
    </row>
    <row r="498" spans="13:15" ht="13.5" customHeight="1">
      <c r="M498"/>
      <c r="N498"/>
      <c r="O498"/>
    </row>
    <row r="499" spans="13:15" ht="13.5" customHeight="1">
      <c r="M499"/>
      <c r="N499"/>
      <c r="O499"/>
    </row>
    <row r="500" spans="13:15" ht="13.5" customHeight="1">
      <c r="M500"/>
      <c r="N500"/>
      <c r="O500"/>
    </row>
    <row r="501" spans="13:15" ht="13.5" customHeight="1">
      <c r="M501"/>
      <c r="N501"/>
      <c r="O501"/>
    </row>
    <row r="502" spans="13:15" ht="13.5" customHeight="1">
      <c r="M502"/>
      <c r="N502"/>
      <c r="O502"/>
    </row>
    <row r="503" spans="13:15" ht="13.5" customHeight="1">
      <c r="M503"/>
      <c r="N503"/>
      <c r="O503"/>
    </row>
    <row r="504" spans="13:15" ht="13.5" customHeight="1">
      <c r="M504"/>
      <c r="N504"/>
      <c r="O504"/>
    </row>
    <row r="505" spans="13:15" ht="13.5" customHeight="1">
      <c r="M505"/>
      <c r="N505"/>
      <c r="O505"/>
    </row>
    <row r="506" spans="13:15" ht="13.5" customHeight="1">
      <c r="M506"/>
      <c r="N506"/>
      <c r="O506"/>
    </row>
    <row r="507" spans="13:15" ht="13.5" customHeight="1">
      <c r="M507"/>
      <c r="N507"/>
      <c r="O507"/>
    </row>
    <row r="508" spans="13:15" ht="13.5" customHeight="1">
      <c r="M508"/>
      <c r="N508"/>
      <c r="O508"/>
    </row>
    <row r="509" spans="13:15" ht="13.5" customHeight="1">
      <c r="M509"/>
      <c r="N509"/>
      <c r="O509"/>
    </row>
    <row r="510" spans="13:15" ht="13.5" customHeight="1">
      <c r="M510"/>
      <c r="N510"/>
      <c r="O510"/>
    </row>
    <row r="511" spans="13:15" ht="13.5" customHeight="1">
      <c r="M511"/>
      <c r="N511"/>
      <c r="O511"/>
    </row>
    <row r="512" spans="13:15" ht="13.5" customHeight="1">
      <c r="M512"/>
      <c r="N512"/>
      <c r="O512"/>
    </row>
    <row r="513" spans="13:15" ht="13.5" customHeight="1">
      <c r="M513"/>
      <c r="N513"/>
      <c r="O513"/>
    </row>
    <row r="514" spans="13:15" ht="13.5" customHeight="1">
      <c r="M514"/>
      <c r="N514"/>
      <c r="O514"/>
    </row>
    <row r="515" spans="13:15" ht="13.5" customHeight="1">
      <c r="M515"/>
      <c r="N515"/>
      <c r="O515"/>
    </row>
    <row r="516" spans="13:15" ht="13.5" customHeight="1">
      <c r="M516"/>
      <c r="N516"/>
      <c r="O516"/>
    </row>
    <row r="517" spans="13:15" ht="13.5" customHeight="1">
      <c r="M517"/>
      <c r="N517"/>
      <c r="O517"/>
    </row>
    <row r="518" spans="13:15" ht="13.5" customHeight="1">
      <c r="M518"/>
      <c r="N518"/>
      <c r="O518"/>
    </row>
    <row r="519" spans="13:15" ht="13.5" customHeight="1">
      <c r="M519"/>
      <c r="N519"/>
      <c r="O519"/>
    </row>
    <row r="520" spans="13:15" ht="13.5" customHeight="1">
      <c r="M520"/>
      <c r="N520"/>
      <c r="O520"/>
    </row>
    <row r="521" spans="13:15" ht="13.5" customHeight="1">
      <c r="M521"/>
      <c r="N521"/>
      <c r="O521"/>
    </row>
    <row r="522" spans="13:15" ht="13.5" customHeight="1">
      <c r="M522"/>
      <c r="N522"/>
      <c r="O522"/>
    </row>
    <row r="523" spans="13:15" ht="13.5" customHeight="1">
      <c r="M523"/>
      <c r="N523"/>
      <c r="O523"/>
    </row>
    <row r="524" spans="13:15" ht="13.5" customHeight="1">
      <c r="M524"/>
      <c r="N524"/>
      <c r="O524"/>
    </row>
    <row r="525" spans="13:15" ht="13.5" customHeight="1">
      <c r="M525"/>
      <c r="N525"/>
      <c r="O525"/>
    </row>
    <row r="526" spans="13:15" ht="13.5" customHeight="1">
      <c r="M526"/>
      <c r="N526"/>
      <c r="O526"/>
    </row>
    <row r="527" spans="13:15" ht="13.5" customHeight="1">
      <c r="M527"/>
      <c r="N527"/>
      <c r="O527"/>
    </row>
    <row r="528" spans="13:15" ht="13.5" customHeight="1">
      <c r="M528"/>
      <c r="N528"/>
      <c r="O528"/>
    </row>
    <row r="529" spans="13:15" ht="13.5" customHeight="1">
      <c r="M529"/>
      <c r="N529"/>
      <c r="O529"/>
    </row>
    <row r="530" spans="13:15" ht="13.5" customHeight="1">
      <c r="M530"/>
      <c r="N530"/>
      <c r="O530"/>
    </row>
    <row r="531" spans="13:15" ht="13.5" customHeight="1">
      <c r="M531"/>
      <c r="N531"/>
      <c r="O531"/>
    </row>
    <row r="532" spans="13:15" ht="13.5" customHeight="1">
      <c r="M532"/>
      <c r="N532"/>
      <c r="O532"/>
    </row>
    <row r="533" spans="13:15" ht="13.5" customHeight="1">
      <c r="M533"/>
      <c r="N533"/>
      <c r="O533"/>
    </row>
    <row r="534" spans="13:15" ht="13.5" customHeight="1">
      <c r="M534"/>
      <c r="N534"/>
      <c r="O534"/>
    </row>
    <row r="535" spans="13:15" ht="13.5" customHeight="1">
      <c r="M535"/>
      <c r="N535"/>
      <c r="O535"/>
    </row>
    <row r="536" spans="13:15" ht="13.5" customHeight="1">
      <c r="M536"/>
      <c r="N536"/>
      <c r="O536"/>
    </row>
    <row r="537" spans="13:15" ht="13.5" customHeight="1">
      <c r="M537"/>
      <c r="N537"/>
      <c r="O537"/>
    </row>
    <row r="538" spans="13:15" ht="13.5" customHeight="1">
      <c r="M538"/>
      <c r="N538"/>
      <c r="O538"/>
    </row>
    <row r="539" spans="13:15" ht="13.5" customHeight="1">
      <c r="M539"/>
      <c r="N539"/>
      <c r="O539"/>
    </row>
    <row r="540" spans="13:15" ht="13.5" customHeight="1">
      <c r="M540"/>
      <c r="N540"/>
      <c r="O540"/>
    </row>
    <row r="541" spans="13:15" ht="13.5" customHeight="1">
      <c r="M541"/>
      <c r="N541"/>
      <c r="O541"/>
    </row>
    <row r="542" spans="13:15" ht="13.5" customHeight="1">
      <c r="M542"/>
      <c r="N542"/>
      <c r="O542"/>
    </row>
    <row r="543" spans="13:15" ht="13.5" customHeight="1">
      <c r="M543"/>
      <c r="N543"/>
      <c r="O543"/>
    </row>
    <row r="544" spans="13:15" ht="13.5" customHeight="1">
      <c r="M544"/>
      <c r="N544"/>
      <c r="O544"/>
    </row>
    <row r="545" spans="13:15" ht="13.5" customHeight="1">
      <c r="M545"/>
      <c r="N545"/>
      <c r="O545"/>
    </row>
    <row r="546" spans="13:15" ht="13.5" customHeight="1">
      <c r="M546"/>
      <c r="N546"/>
      <c r="O546"/>
    </row>
    <row r="547" spans="13:15" ht="13.5" customHeight="1">
      <c r="M547"/>
      <c r="N547"/>
      <c r="O547"/>
    </row>
    <row r="548" spans="13:15" ht="13.5" customHeight="1">
      <c r="M548"/>
      <c r="N548"/>
      <c r="O548"/>
    </row>
    <row r="549" spans="13:15" ht="13.5" customHeight="1">
      <c r="M549"/>
      <c r="N549"/>
      <c r="O549"/>
    </row>
    <row r="550" spans="13:15" ht="13.5" customHeight="1">
      <c r="M550"/>
      <c r="N550"/>
      <c r="O550"/>
    </row>
    <row r="551" spans="13:15" ht="13.5" customHeight="1">
      <c r="M551"/>
      <c r="N551"/>
      <c r="O551"/>
    </row>
    <row r="552" spans="13:15" ht="13.5" customHeight="1">
      <c r="M552"/>
      <c r="N552"/>
      <c r="O552"/>
    </row>
    <row r="553" spans="13:15" ht="13.5" customHeight="1">
      <c r="M553"/>
      <c r="N553"/>
      <c r="O553"/>
    </row>
    <row r="554" spans="13:15" ht="13.5" customHeight="1">
      <c r="M554"/>
      <c r="N554"/>
      <c r="O554"/>
    </row>
    <row r="555" spans="13:15" ht="13.5" customHeight="1">
      <c r="M555"/>
      <c r="N555"/>
      <c r="O555"/>
    </row>
    <row r="556" spans="13:15" ht="13.5" customHeight="1">
      <c r="M556"/>
      <c r="N556"/>
      <c r="O556"/>
    </row>
    <row r="557" spans="13:15" ht="13.5" customHeight="1">
      <c r="M557"/>
      <c r="N557"/>
      <c r="O557"/>
    </row>
    <row r="558" spans="13:15" ht="13.5" customHeight="1">
      <c r="M558"/>
      <c r="N558"/>
      <c r="O558"/>
    </row>
    <row r="559" spans="13:15" ht="13.5" customHeight="1">
      <c r="M559"/>
      <c r="N559"/>
      <c r="O559"/>
    </row>
    <row r="560" spans="13:15" ht="13.5" customHeight="1">
      <c r="M560"/>
      <c r="N560"/>
      <c r="O560"/>
    </row>
    <row r="561" spans="13:15" ht="13.5" customHeight="1">
      <c r="M561"/>
      <c r="N561"/>
      <c r="O561"/>
    </row>
    <row r="562" spans="13:15" ht="13.5" customHeight="1">
      <c r="M562"/>
      <c r="N562"/>
      <c r="O562"/>
    </row>
    <row r="563" spans="13:15" ht="13.5" customHeight="1">
      <c r="M563"/>
      <c r="N563"/>
      <c r="O563"/>
    </row>
    <row r="564" spans="13:15" ht="13.5" customHeight="1">
      <c r="M564"/>
      <c r="N564"/>
      <c r="O564"/>
    </row>
    <row r="565" spans="13:15" ht="13.5" customHeight="1">
      <c r="M565"/>
      <c r="N565"/>
      <c r="O565"/>
    </row>
    <row r="566" spans="13:15" ht="13.5" customHeight="1">
      <c r="M566"/>
      <c r="N566"/>
      <c r="O566"/>
    </row>
    <row r="567" spans="13:15" ht="13.5" customHeight="1">
      <c r="M567"/>
      <c r="N567"/>
      <c r="O567"/>
    </row>
    <row r="568" spans="13:15" ht="13.5" customHeight="1">
      <c r="M568"/>
      <c r="N568"/>
      <c r="O568"/>
    </row>
    <row r="569" spans="13:15" ht="13.5" customHeight="1">
      <c r="M569"/>
      <c r="N569"/>
      <c r="O569"/>
    </row>
    <row r="570" spans="13:15" ht="13.5" customHeight="1">
      <c r="M570"/>
      <c r="N570"/>
      <c r="O570"/>
    </row>
    <row r="571" spans="13:15" ht="13.5" customHeight="1">
      <c r="M571"/>
      <c r="N571"/>
      <c r="O571"/>
    </row>
    <row r="572" spans="13:15" ht="13.5" customHeight="1">
      <c r="M572"/>
      <c r="N572"/>
      <c r="O572"/>
    </row>
    <row r="573" spans="13:15" ht="13.5" customHeight="1">
      <c r="M573"/>
      <c r="N573"/>
      <c r="O573"/>
    </row>
    <row r="574" spans="13:15" ht="13.5" customHeight="1">
      <c r="M574"/>
      <c r="N574"/>
      <c r="O574"/>
    </row>
    <row r="575" spans="13:15" ht="13.5" customHeight="1">
      <c r="M575"/>
      <c r="N575"/>
      <c r="O575"/>
    </row>
    <row r="576" spans="13:15" ht="13.5" customHeight="1">
      <c r="M576"/>
      <c r="N576"/>
      <c r="O576"/>
    </row>
    <row r="577" spans="13:15" ht="13.5" customHeight="1">
      <c r="M577"/>
      <c r="N577"/>
      <c r="O577"/>
    </row>
    <row r="578" spans="13:15" ht="13.5" customHeight="1">
      <c r="M578"/>
      <c r="N578"/>
      <c r="O578"/>
    </row>
    <row r="579" spans="13:15" ht="13.5" customHeight="1">
      <c r="M579"/>
      <c r="N579"/>
      <c r="O579"/>
    </row>
    <row r="580" spans="13:15" ht="13.5" customHeight="1">
      <c r="M580"/>
      <c r="N580"/>
      <c r="O580"/>
    </row>
    <row r="581" spans="13:15" ht="13.5" customHeight="1">
      <c r="M581"/>
      <c r="N581"/>
      <c r="O581"/>
    </row>
    <row r="582" spans="13:15" ht="13.5" customHeight="1">
      <c r="M582"/>
      <c r="N582"/>
      <c r="O582"/>
    </row>
    <row r="583" spans="13:15" ht="13.5" customHeight="1">
      <c r="M583"/>
      <c r="N583"/>
      <c r="O583"/>
    </row>
    <row r="584" spans="13:15" ht="13.5" customHeight="1">
      <c r="M584"/>
      <c r="N584"/>
      <c r="O584"/>
    </row>
    <row r="585" spans="13:15" ht="13.5" customHeight="1">
      <c r="M585"/>
      <c r="N585"/>
      <c r="O585"/>
    </row>
    <row r="586" spans="13:15" ht="13.5" customHeight="1">
      <c r="M586"/>
      <c r="N586"/>
      <c r="O586"/>
    </row>
    <row r="587" spans="13:15" ht="13.5" customHeight="1">
      <c r="M587"/>
      <c r="N587"/>
      <c r="O587"/>
    </row>
    <row r="588" spans="13:15" ht="13.5" customHeight="1">
      <c r="M588"/>
      <c r="N588"/>
      <c r="O588"/>
    </row>
    <row r="589" spans="13:15" ht="13.5" customHeight="1">
      <c r="M589"/>
      <c r="N589"/>
      <c r="O589"/>
    </row>
    <row r="590" spans="13:15" ht="13.5" customHeight="1">
      <c r="M590"/>
      <c r="N590"/>
      <c r="O590"/>
    </row>
    <row r="591" spans="13:15" ht="13.5" customHeight="1">
      <c r="M591"/>
      <c r="N591"/>
      <c r="O591"/>
    </row>
    <row r="592" spans="13:15" ht="13.5" customHeight="1">
      <c r="M592"/>
      <c r="N592"/>
      <c r="O592"/>
    </row>
    <row r="593" spans="13:15" ht="13.5" customHeight="1">
      <c r="M593"/>
      <c r="N593"/>
      <c r="O593"/>
    </row>
    <row r="594" spans="13:15" ht="13.5" customHeight="1">
      <c r="M594"/>
      <c r="N594"/>
      <c r="O594"/>
    </row>
    <row r="595" spans="13:15" ht="13.5" customHeight="1">
      <c r="M595"/>
      <c r="N595"/>
      <c r="O595"/>
    </row>
    <row r="596" spans="13:15" ht="13.5" customHeight="1">
      <c r="M596"/>
      <c r="N596"/>
      <c r="O596"/>
    </row>
    <row r="597" spans="13:15" ht="13.5" customHeight="1">
      <c r="M597"/>
      <c r="N597"/>
      <c r="O597"/>
    </row>
    <row r="598" spans="13:15" ht="13.5" customHeight="1">
      <c r="M598"/>
      <c r="N598"/>
      <c r="O598"/>
    </row>
    <row r="599" spans="13:15" ht="13.5" customHeight="1">
      <c r="M599"/>
      <c r="N599"/>
      <c r="O599"/>
    </row>
    <row r="600" spans="13:15" ht="13.5" customHeight="1">
      <c r="M600"/>
      <c r="N600"/>
      <c r="O600"/>
    </row>
    <row r="601" spans="13:15" ht="13.5" customHeight="1">
      <c r="M601"/>
      <c r="N601"/>
      <c r="O601"/>
    </row>
    <row r="602" spans="13:15" ht="13.5" customHeight="1">
      <c r="M602"/>
      <c r="N602"/>
      <c r="O602"/>
    </row>
    <row r="603" spans="13:15" ht="13.5" customHeight="1">
      <c r="M603"/>
      <c r="N603"/>
      <c r="O603"/>
    </row>
    <row r="604" spans="13:15" ht="13.5" customHeight="1">
      <c r="M604"/>
      <c r="N604"/>
      <c r="O604"/>
    </row>
    <row r="605" spans="13:15" ht="13.5" customHeight="1">
      <c r="M605"/>
      <c r="N605"/>
      <c r="O605"/>
    </row>
    <row r="606" spans="13:15" ht="13.5" customHeight="1">
      <c r="M606"/>
      <c r="N606"/>
      <c r="O606"/>
    </row>
    <row r="607" spans="13:15" ht="13.5" customHeight="1">
      <c r="M607"/>
      <c r="N607"/>
      <c r="O607"/>
    </row>
    <row r="608" spans="13:15" ht="13.5" customHeight="1">
      <c r="M608"/>
      <c r="N608"/>
      <c r="O608"/>
    </row>
    <row r="609" spans="13:15" ht="13.5" customHeight="1">
      <c r="M609"/>
      <c r="N609"/>
      <c r="O609"/>
    </row>
    <row r="610" spans="13:15" ht="13.5" customHeight="1">
      <c r="M610"/>
      <c r="N610"/>
      <c r="O610"/>
    </row>
    <row r="611" spans="13:15" ht="13.5" customHeight="1">
      <c r="M611"/>
      <c r="N611"/>
      <c r="O611"/>
    </row>
    <row r="612" spans="13:15" ht="13.5" customHeight="1">
      <c r="M612"/>
      <c r="N612"/>
      <c r="O612"/>
    </row>
    <row r="613" spans="13:15" ht="13.5" customHeight="1">
      <c r="M613"/>
      <c r="N613"/>
      <c r="O613"/>
    </row>
    <row r="614" spans="13:15" ht="13.5" customHeight="1">
      <c r="M614"/>
      <c r="N614"/>
      <c r="O614"/>
    </row>
    <row r="615" spans="13:15" ht="13.5" customHeight="1">
      <c r="M615"/>
      <c r="N615"/>
      <c r="O615"/>
    </row>
    <row r="616" spans="13:15" ht="13.5" customHeight="1">
      <c r="M616"/>
      <c r="N616"/>
      <c r="O616"/>
    </row>
    <row r="617" spans="13:15" ht="13.5" customHeight="1">
      <c r="M617"/>
      <c r="N617"/>
      <c r="O617"/>
    </row>
    <row r="618" spans="13:15" ht="13.5" customHeight="1">
      <c r="M618"/>
      <c r="N618"/>
      <c r="O618"/>
    </row>
    <row r="619" spans="13:15" ht="13.5" customHeight="1">
      <c r="M619"/>
      <c r="N619"/>
      <c r="O619"/>
    </row>
    <row r="620" spans="13:15" ht="13.5" customHeight="1">
      <c r="M620"/>
      <c r="N620"/>
      <c r="O620"/>
    </row>
    <row r="621" spans="13:15" ht="13.5" customHeight="1">
      <c r="M621"/>
      <c r="N621"/>
      <c r="O621"/>
    </row>
    <row r="622" spans="13:15" ht="13.5" customHeight="1">
      <c r="M622"/>
      <c r="N622"/>
      <c r="O622"/>
    </row>
    <row r="623" spans="13:15" ht="13.5" customHeight="1">
      <c r="M623"/>
      <c r="N623"/>
      <c r="O623"/>
    </row>
    <row r="624" spans="13:15" ht="13.5" customHeight="1">
      <c r="M624"/>
      <c r="N624"/>
      <c r="O624"/>
    </row>
    <row r="625" spans="13:15" ht="13.5" customHeight="1">
      <c r="M625"/>
      <c r="N625"/>
      <c r="O625"/>
    </row>
    <row r="626" spans="13:15" ht="13.5" customHeight="1">
      <c r="M626"/>
      <c r="N626"/>
      <c r="O626"/>
    </row>
    <row r="627" spans="13:15" ht="13.5" customHeight="1">
      <c r="M627"/>
      <c r="N627"/>
      <c r="O627"/>
    </row>
    <row r="628" spans="13:15" ht="13.5" customHeight="1">
      <c r="M628"/>
      <c r="N628"/>
      <c r="O628"/>
    </row>
    <row r="629" spans="13:15" ht="13.5" customHeight="1">
      <c r="M629"/>
      <c r="N629"/>
      <c r="O629"/>
    </row>
    <row r="630" spans="13:15" ht="13.5" customHeight="1">
      <c r="M630"/>
      <c r="N630"/>
      <c r="O630"/>
    </row>
    <row r="631" spans="13:15" ht="13.5" customHeight="1">
      <c r="M631"/>
      <c r="N631"/>
      <c r="O631"/>
    </row>
    <row r="632" spans="13:15" ht="13.5" customHeight="1">
      <c r="M632"/>
      <c r="N632"/>
      <c r="O632"/>
    </row>
    <row r="633" spans="13:15" ht="13.5" customHeight="1">
      <c r="M633"/>
      <c r="N633"/>
      <c r="O633"/>
    </row>
    <row r="634" spans="13:15" ht="13.5" customHeight="1">
      <c r="M634"/>
      <c r="N634"/>
      <c r="O634"/>
    </row>
    <row r="635" spans="13:15" ht="13.5" customHeight="1">
      <c r="M635"/>
      <c r="N635"/>
      <c r="O635"/>
    </row>
    <row r="636" spans="13:15" ht="13.5" customHeight="1">
      <c r="M636"/>
      <c r="N636"/>
      <c r="O636"/>
    </row>
    <row r="637" spans="13:15" ht="13.5" customHeight="1">
      <c r="M637"/>
      <c r="N637"/>
      <c r="O637"/>
    </row>
    <row r="638" spans="13:15" ht="13.5" customHeight="1">
      <c r="M638"/>
      <c r="N638"/>
      <c r="O638"/>
    </row>
    <row r="639" spans="13:15" ht="13.5" customHeight="1">
      <c r="M639"/>
      <c r="N639"/>
      <c r="O639"/>
    </row>
    <row r="640" spans="13:15" ht="13.5" customHeight="1">
      <c r="M640"/>
      <c r="N640"/>
      <c r="O640"/>
    </row>
    <row r="641" spans="13:15" ht="13.5" customHeight="1">
      <c r="M641"/>
      <c r="N641"/>
      <c r="O641"/>
    </row>
    <row r="642" spans="13:15" ht="13.5" customHeight="1">
      <c r="M642"/>
      <c r="N642"/>
      <c r="O642"/>
    </row>
    <row r="643" spans="13:15" ht="13.5" customHeight="1">
      <c r="M643"/>
      <c r="N643"/>
      <c r="O643"/>
    </row>
    <row r="644" spans="13:15" ht="13.5" customHeight="1">
      <c r="M644"/>
      <c r="N644"/>
      <c r="O644"/>
    </row>
    <row r="645" spans="13:15" ht="13.5" customHeight="1">
      <c r="M645"/>
      <c r="N645"/>
      <c r="O645"/>
    </row>
    <row r="646" spans="13:15" ht="13.5" customHeight="1">
      <c r="M646"/>
      <c r="N646"/>
      <c r="O646"/>
    </row>
    <row r="647" spans="13:15" ht="13.5" customHeight="1">
      <c r="M647"/>
      <c r="N647"/>
      <c r="O647"/>
    </row>
    <row r="648" spans="13:15" ht="13.5" customHeight="1">
      <c r="M648"/>
      <c r="N648"/>
      <c r="O648"/>
    </row>
    <row r="649" spans="13:15" ht="13.5" customHeight="1">
      <c r="M649"/>
      <c r="N649"/>
      <c r="O649"/>
    </row>
    <row r="650" spans="13:15" ht="13.5" customHeight="1">
      <c r="M650"/>
      <c r="N650"/>
      <c r="O650"/>
    </row>
    <row r="651" spans="13:15" ht="13.5" customHeight="1">
      <c r="M651"/>
      <c r="N651"/>
      <c r="O651"/>
    </row>
    <row r="652" spans="13:15" ht="13.5" customHeight="1">
      <c r="M652"/>
      <c r="N652"/>
      <c r="O652"/>
    </row>
    <row r="653" spans="13:15" ht="13.5" customHeight="1">
      <c r="M653"/>
      <c r="N653"/>
      <c r="O653"/>
    </row>
    <row r="654" spans="13:15" ht="13.5" customHeight="1">
      <c r="M654"/>
      <c r="N654"/>
      <c r="O654"/>
    </row>
    <row r="655" spans="13:15" ht="13.5" customHeight="1">
      <c r="M655"/>
      <c r="N655"/>
      <c r="O655"/>
    </row>
    <row r="656" spans="13:15" ht="13.5" customHeight="1">
      <c r="M656"/>
      <c r="N656"/>
      <c r="O656"/>
    </row>
    <row r="657" spans="13:15" ht="13.5" customHeight="1">
      <c r="M657"/>
      <c r="N657"/>
      <c r="O657"/>
    </row>
    <row r="658" spans="13:15" ht="13.5" customHeight="1">
      <c r="M658"/>
      <c r="N658"/>
      <c r="O658"/>
    </row>
    <row r="659" spans="13:15" ht="13.5" customHeight="1">
      <c r="M659"/>
      <c r="N659"/>
      <c r="O659"/>
    </row>
    <row r="660" spans="13:15" ht="13.5" customHeight="1">
      <c r="M660"/>
      <c r="N660"/>
      <c r="O660"/>
    </row>
    <row r="661" spans="13:15" ht="13.5" customHeight="1">
      <c r="M661"/>
      <c r="N661"/>
      <c r="O661"/>
    </row>
    <row r="662" spans="13:15" ht="13.5" customHeight="1">
      <c r="M662"/>
      <c r="N662"/>
      <c r="O662"/>
    </row>
    <row r="663" spans="13:15" ht="13.5" customHeight="1">
      <c r="M663"/>
      <c r="N663"/>
      <c r="O663"/>
    </row>
    <row r="664" spans="13:15" ht="13.5" customHeight="1">
      <c r="M664"/>
      <c r="N664"/>
      <c r="O664"/>
    </row>
    <row r="665" spans="13:15" ht="13.5" customHeight="1">
      <c r="M665"/>
      <c r="N665"/>
      <c r="O665"/>
    </row>
    <row r="666" spans="13:15" ht="13.5" customHeight="1">
      <c r="M666"/>
      <c r="N666"/>
      <c r="O666"/>
    </row>
    <row r="667" spans="13:15" ht="13.5" customHeight="1">
      <c r="M667"/>
      <c r="N667"/>
      <c r="O667"/>
    </row>
    <row r="668" spans="13:15" ht="13.5" customHeight="1">
      <c r="M668"/>
      <c r="N668"/>
      <c r="O668"/>
    </row>
    <row r="669" spans="13:15" ht="13.5" customHeight="1">
      <c r="M669"/>
      <c r="N669"/>
      <c r="O669"/>
    </row>
    <row r="670" spans="13:15" ht="13.5" customHeight="1">
      <c r="M670"/>
      <c r="N670"/>
      <c r="O670"/>
    </row>
    <row r="671" spans="13:15" ht="13.5" customHeight="1">
      <c r="M671"/>
      <c r="N671"/>
      <c r="O671"/>
    </row>
    <row r="672" spans="13:15" ht="13.5" customHeight="1">
      <c r="M672"/>
      <c r="N672"/>
      <c r="O672"/>
    </row>
    <row r="673" spans="13:15" ht="13.5" customHeight="1">
      <c r="M673"/>
      <c r="N673"/>
      <c r="O673"/>
    </row>
    <row r="674" spans="13:15" ht="13.5" customHeight="1">
      <c r="M674"/>
      <c r="N674"/>
      <c r="O674"/>
    </row>
    <row r="675" spans="13:15" ht="13.5" customHeight="1">
      <c r="M675"/>
      <c r="N675"/>
      <c r="O675"/>
    </row>
    <row r="676" spans="13:15" ht="13.5" customHeight="1">
      <c r="M676"/>
      <c r="N676"/>
      <c r="O676"/>
    </row>
    <row r="677" spans="13:15" ht="13.5" customHeight="1">
      <c r="M677"/>
      <c r="N677"/>
      <c r="O677"/>
    </row>
    <row r="678" spans="13:15" ht="13.5" customHeight="1">
      <c r="M678"/>
      <c r="N678"/>
      <c r="O678"/>
    </row>
    <row r="679" spans="13:15" ht="13.5" customHeight="1">
      <c r="M679"/>
      <c r="N679"/>
      <c r="O679"/>
    </row>
    <row r="680" spans="13:15" ht="13.5" customHeight="1">
      <c r="M680"/>
      <c r="N680"/>
      <c r="O680"/>
    </row>
    <row r="681" spans="13:15" ht="13.5" customHeight="1">
      <c r="M681"/>
      <c r="N681"/>
      <c r="O681"/>
    </row>
    <row r="682" spans="13:15" ht="13.5" customHeight="1">
      <c r="M682"/>
      <c r="N682"/>
      <c r="O682"/>
    </row>
    <row r="683" spans="13:15" ht="13.5" customHeight="1">
      <c r="M683"/>
      <c r="N683"/>
      <c r="O683"/>
    </row>
    <row r="684" spans="13:15" ht="13.5" customHeight="1">
      <c r="M684"/>
      <c r="N684"/>
      <c r="O684"/>
    </row>
    <row r="685" spans="13:15" ht="13.5" customHeight="1">
      <c r="M685"/>
      <c r="N685"/>
      <c r="O685"/>
    </row>
    <row r="686" spans="13:15" ht="13.5" customHeight="1">
      <c r="M686"/>
      <c r="N686"/>
      <c r="O686"/>
    </row>
    <row r="687" spans="13:15" ht="13.5" customHeight="1">
      <c r="M687"/>
      <c r="N687"/>
      <c r="O687"/>
    </row>
    <row r="688" spans="13:15" ht="13.5" customHeight="1">
      <c r="M688"/>
      <c r="N688"/>
      <c r="O688"/>
    </row>
    <row r="689" spans="13:15" ht="13.5" customHeight="1">
      <c r="M689"/>
      <c r="N689"/>
      <c r="O689"/>
    </row>
    <row r="690" spans="13:15" ht="13.5" customHeight="1">
      <c r="M690"/>
      <c r="N690"/>
      <c r="O690"/>
    </row>
    <row r="691" spans="13:15" ht="13.5" customHeight="1">
      <c r="M691"/>
      <c r="N691"/>
      <c r="O691"/>
    </row>
    <row r="692" spans="13:15" ht="13.5" customHeight="1">
      <c r="M692"/>
      <c r="N692"/>
      <c r="O692"/>
    </row>
    <row r="693" spans="13:15" ht="13.5" customHeight="1">
      <c r="M693"/>
      <c r="N693"/>
      <c r="O693"/>
    </row>
    <row r="694" spans="13:15" ht="13.5" customHeight="1">
      <c r="M694"/>
      <c r="N694"/>
      <c r="O694"/>
    </row>
    <row r="695" spans="13:15" ht="13.5" customHeight="1">
      <c r="M695"/>
      <c r="N695"/>
      <c r="O695"/>
    </row>
    <row r="696" spans="13:15" ht="13.5" customHeight="1">
      <c r="M696"/>
      <c r="N696"/>
      <c r="O696"/>
    </row>
    <row r="697" spans="13:15" ht="13.5" customHeight="1">
      <c r="M697"/>
      <c r="N697"/>
      <c r="O697"/>
    </row>
    <row r="698" spans="13:15" ht="13.5" customHeight="1">
      <c r="M698"/>
      <c r="N698"/>
      <c r="O698"/>
    </row>
    <row r="699" spans="13:15" ht="13.5" customHeight="1">
      <c r="M699"/>
      <c r="N699"/>
      <c r="O699"/>
    </row>
    <row r="700" spans="13:15" ht="13.5" customHeight="1">
      <c r="M700"/>
      <c r="N700"/>
      <c r="O700"/>
    </row>
    <row r="701" spans="13:15" ht="13.5" customHeight="1">
      <c r="M701"/>
      <c r="N701"/>
      <c r="O701"/>
    </row>
    <row r="702" spans="13:15" ht="13.5" customHeight="1">
      <c r="M702"/>
      <c r="N702"/>
      <c r="O702"/>
    </row>
    <row r="703" spans="13:15" ht="13.5" customHeight="1">
      <c r="M703"/>
      <c r="N703"/>
      <c r="O703"/>
    </row>
    <row r="704" spans="13:15" ht="13.5" customHeight="1">
      <c r="M704"/>
      <c r="N704"/>
      <c r="O704"/>
    </row>
    <row r="705" spans="13:15" ht="13.5" customHeight="1">
      <c r="M705"/>
      <c r="N705"/>
      <c r="O705"/>
    </row>
    <row r="706" spans="13:15" ht="13.5" customHeight="1">
      <c r="M706"/>
      <c r="N706"/>
      <c r="O706"/>
    </row>
    <row r="707" spans="13:15" ht="13.5" customHeight="1">
      <c r="M707"/>
      <c r="N707"/>
      <c r="O707"/>
    </row>
    <row r="708" spans="13:15" ht="13.5" customHeight="1">
      <c r="M708"/>
      <c r="N708"/>
      <c r="O708"/>
    </row>
    <row r="709" spans="13:15" ht="13.5" customHeight="1">
      <c r="M709"/>
      <c r="N709"/>
      <c r="O709"/>
    </row>
    <row r="710" spans="13:15" ht="13.5" customHeight="1">
      <c r="M710"/>
      <c r="N710"/>
      <c r="O710"/>
    </row>
    <row r="711" spans="13:15" ht="13.5" customHeight="1">
      <c r="M711"/>
      <c r="N711"/>
      <c r="O711"/>
    </row>
    <row r="712" spans="13:15" ht="13.5" customHeight="1">
      <c r="M712"/>
      <c r="N712"/>
      <c r="O712"/>
    </row>
    <row r="713" spans="13:15" ht="13.5" customHeight="1">
      <c r="M713"/>
      <c r="N713"/>
      <c r="O713"/>
    </row>
    <row r="714" spans="13:15" ht="13.5" customHeight="1">
      <c r="M714"/>
      <c r="N714"/>
      <c r="O714"/>
    </row>
    <row r="715" spans="13:15" ht="13.5" customHeight="1">
      <c r="M715"/>
      <c r="N715"/>
      <c r="O715"/>
    </row>
    <row r="716" spans="13:15" ht="13.5" customHeight="1">
      <c r="M716"/>
      <c r="N716"/>
      <c r="O716"/>
    </row>
    <row r="717" spans="13:15" ht="13.5" customHeight="1">
      <c r="M717"/>
      <c r="N717"/>
      <c r="O717"/>
    </row>
    <row r="718" spans="13:15" ht="13.5" customHeight="1">
      <c r="M718"/>
      <c r="N718"/>
      <c r="O718"/>
    </row>
    <row r="719" spans="13:15" ht="13.5" customHeight="1">
      <c r="M719"/>
      <c r="N719"/>
      <c r="O719"/>
    </row>
    <row r="720" spans="13:15" ht="13.5" customHeight="1">
      <c r="M720"/>
      <c r="N720"/>
      <c r="O720"/>
    </row>
    <row r="721" spans="13:15" ht="13.5" customHeight="1">
      <c r="M721"/>
      <c r="N721"/>
      <c r="O721"/>
    </row>
    <row r="722" spans="13:15" ht="13.5" customHeight="1">
      <c r="M722"/>
      <c r="N722"/>
      <c r="O722"/>
    </row>
    <row r="723" spans="13:15" ht="13.5" customHeight="1">
      <c r="M723"/>
      <c r="N723"/>
      <c r="O723"/>
    </row>
    <row r="724" spans="13:15" ht="13.5" customHeight="1">
      <c r="M724"/>
      <c r="N724"/>
      <c r="O724"/>
    </row>
    <row r="725" spans="13:15" ht="13.5" customHeight="1">
      <c r="M725"/>
      <c r="N725"/>
      <c r="O725"/>
    </row>
    <row r="726" spans="13:15" ht="13.5" customHeight="1">
      <c r="M726"/>
      <c r="N726"/>
      <c r="O726"/>
    </row>
    <row r="727" spans="13:15" ht="13.5" customHeight="1">
      <c r="M727"/>
      <c r="N727"/>
      <c r="O727"/>
    </row>
    <row r="728" spans="13:15" ht="13.5" customHeight="1">
      <c r="M728"/>
      <c r="N728"/>
      <c r="O728"/>
    </row>
    <row r="729" spans="13:15" ht="13.5" customHeight="1">
      <c r="M729"/>
      <c r="N729"/>
      <c r="O729"/>
    </row>
    <row r="730" spans="13:15" ht="13.5" customHeight="1">
      <c r="M730"/>
      <c r="N730"/>
      <c r="O730"/>
    </row>
    <row r="731" spans="13:15" ht="13.5" customHeight="1">
      <c r="M731"/>
      <c r="N731"/>
      <c r="O731"/>
    </row>
    <row r="732" spans="13:15" ht="13.5" customHeight="1">
      <c r="M732"/>
      <c r="N732"/>
      <c r="O732"/>
    </row>
    <row r="733" spans="13:15" ht="13.5" customHeight="1">
      <c r="M733"/>
      <c r="N733"/>
      <c r="O733"/>
    </row>
    <row r="734" spans="13:15" ht="13.5" customHeight="1">
      <c r="M734"/>
      <c r="N734"/>
      <c r="O734"/>
    </row>
    <row r="735" spans="13:15" ht="13.5" customHeight="1">
      <c r="M735"/>
      <c r="N735"/>
      <c r="O735"/>
    </row>
    <row r="736" spans="13:15" ht="13.5" customHeight="1">
      <c r="M736"/>
      <c r="N736"/>
      <c r="O736"/>
    </row>
    <row r="737" spans="13:15" ht="13.5" customHeight="1">
      <c r="M737"/>
      <c r="N737"/>
      <c r="O737"/>
    </row>
    <row r="738" spans="13:15" ht="13.5" customHeight="1">
      <c r="M738"/>
      <c r="N738"/>
      <c r="O738"/>
    </row>
    <row r="739" spans="13:15" ht="13.5" customHeight="1">
      <c r="M739"/>
      <c r="N739"/>
      <c r="O739"/>
    </row>
    <row r="740" spans="13:15" ht="13.5" customHeight="1">
      <c r="M740"/>
      <c r="N740"/>
      <c r="O740"/>
    </row>
    <row r="741" spans="13:15" ht="13.5" customHeight="1">
      <c r="M741"/>
      <c r="N741"/>
      <c r="O741"/>
    </row>
    <row r="742" spans="13:15" ht="13.5" customHeight="1">
      <c r="M742"/>
      <c r="N742"/>
      <c r="O742"/>
    </row>
    <row r="743" spans="13:15" ht="13.5" customHeight="1">
      <c r="M743"/>
      <c r="N743"/>
      <c r="O743"/>
    </row>
    <row r="744" spans="13:15" ht="13.5" customHeight="1">
      <c r="M744"/>
      <c r="N744"/>
      <c r="O744"/>
    </row>
    <row r="745" spans="13:15" ht="13.5" customHeight="1">
      <c r="M745"/>
      <c r="N745"/>
      <c r="O745"/>
    </row>
    <row r="746" spans="13:15" ht="13.5" customHeight="1">
      <c r="M746"/>
      <c r="N746"/>
      <c r="O746"/>
    </row>
    <row r="747" spans="13:15" ht="13.5" customHeight="1">
      <c r="M747"/>
      <c r="N747"/>
      <c r="O747"/>
    </row>
    <row r="748" spans="13:15" ht="13.5" customHeight="1">
      <c r="M748"/>
      <c r="N748"/>
      <c r="O748"/>
    </row>
    <row r="749" spans="13:15" ht="13.5" customHeight="1">
      <c r="M749"/>
      <c r="N749"/>
      <c r="O749"/>
    </row>
    <row r="750" spans="13:15" ht="13.5" customHeight="1">
      <c r="M750"/>
      <c r="N750"/>
      <c r="O750"/>
    </row>
    <row r="751" spans="13:15" ht="13.5" customHeight="1">
      <c r="M751"/>
      <c r="N751"/>
      <c r="O751"/>
    </row>
    <row r="752" spans="13:15" ht="13.5" customHeight="1">
      <c r="M752"/>
      <c r="N752"/>
      <c r="O752"/>
    </row>
    <row r="753" spans="13:15" ht="13.5" customHeight="1">
      <c r="M753"/>
      <c r="N753"/>
      <c r="O753"/>
    </row>
    <row r="754" spans="13:15" ht="13.5" customHeight="1">
      <c r="M754"/>
      <c r="N754"/>
      <c r="O754"/>
    </row>
    <row r="755" spans="13:15" ht="13.5" customHeight="1">
      <c r="M755"/>
      <c r="N755"/>
      <c r="O755"/>
    </row>
    <row r="756" spans="13:15" ht="13.5" customHeight="1">
      <c r="M756"/>
      <c r="N756"/>
      <c r="O756"/>
    </row>
    <row r="757" spans="13:15" ht="13.5" customHeight="1">
      <c r="M757"/>
      <c r="N757"/>
      <c r="O757"/>
    </row>
    <row r="758" spans="13:15" ht="13.5" customHeight="1">
      <c r="M758"/>
      <c r="N758"/>
      <c r="O758"/>
    </row>
    <row r="759" spans="13:15" ht="13.5" customHeight="1">
      <c r="M759"/>
      <c r="N759"/>
      <c r="O759"/>
    </row>
    <row r="760" spans="13:15" ht="13.5" customHeight="1">
      <c r="M760"/>
      <c r="N760"/>
      <c r="O760"/>
    </row>
    <row r="761" spans="13:15" ht="13.5" customHeight="1">
      <c r="M761"/>
      <c r="N761"/>
      <c r="O761"/>
    </row>
    <row r="762" spans="13:15" ht="13.5" customHeight="1">
      <c r="M762"/>
      <c r="N762"/>
      <c r="O762"/>
    </row>
    <row r="763" spans="13:15" ht="13.5" customHeight="1">
      <c r="M763"/>
      <c r="N763"/>
      <c r="O763"/>
    </row>
    <row r="764" spans="13:15" ht="13.5" customHeight="1">
      <c r="M764"/>
      <c r="N764"/>
      <c r="O764"/>
    </row>
    <row r="765" spans="13:15" ht="13.5" customHeight="1">
      <c r="M765"/>
      <c r="N765"/>
      <c r="O765"/>
    </row>
    <row r="766" spans="13:15" ht="13.5" customHeight="1">
      <c r="M766"/>
      <c r="N766"/>
      <c r="O766"/>
    </row>
    <row r="767" spans="13:15" ht="13.5" customHeight="1">
      <c r="M767"/>
      <c r="N767"/>
      <c r="O767"/>
    </row>
    <row r="768" spans="13:15" ht="13.5" customHeight="1">
      <c r="M768"/>
      <c r="N768"/>
      <c r="O768"/>
    </row>
    <row r="769" spans="13:15" ht="13.5" customHeight="1">
      <c r="M769"/>
      <c r="N769"/>
      <c r="O769"/>
    </row>
    <row r="770" spans="13:15" ht="13.5" customHeight="1">
      <c r="M770"/>
      <c r="N770"/>
      <c r="O770"/>
    </row>
    <row r="771" spans="13:15" ht="13.5" customHeight="1">
      <c r="M771"/>
      <c r="N771"/>
      <c r="O771"/>
    </row>
    <row r="772" spans="13:15" ht="13.5" customHeight="1">
      <c r="M772"/>
      <c r="N772"/>
      <c r="O772"/>
    </row>
    <row r="773" spans="13:15" ht="13.5" customHeight="1">
      <c r="M773"/>
      <c r="N773"/>
      <c r="O773"/>
    </row>
    <row r="774" spans="13:15" ht="13.5" customHeight="1">
      <c r="M774"/>
      <c r="N774"/>
      <c r="O774"/>
    </row>
    <row r="775" spans="13:15" ht="13.5" customHeight="1">
      <c r="M775"/>
      <c r="N775"/>
      <c r="O775"/>
    </row>
    <row r="776" spans="13:15" ht="13.5" customHeight="1">
      <c r="M776"/>
      <c r="N776"/>
      <c r="O776"/>
    </row>
    <row r="777" spans="13:15" ht="13.5" customHeight="1">
      <c r="M777"/>
      <c r="N777"/>
      <c r="O777"/>
    </row>
    <row r="778" spans="13:15" ht="13.5" customHeight="1">
      <c r="M778"/>
      <c r="N778"/>
      <c r="O778"/>
    </row>
    <row r="779" spans="13:15" ht="13.5" customHeight="1">
      <c r="M779"/>
      <c r="N779"/>
      <c r="O779"/>
    </row>
    <row r="780" spans="13:15" ht="13.5" customHeight="1">
      <c r="M780"/>
      <c r="N780"/>
      <c r="O780"/>
    </row>
    <row r="781" spans="13:15" ht="13.5" customHeight="1">
      <c r="M781"/>
      <c r="N781"/>
      <c r="O781"/>
    </row>
    <row r="782" spans="13:15" ht="13.5" customHeight="1">
      <c r="M782"/>
      <c r="N782"/>
      <c r="O782"/>
    </row>
    <row r="783" spans="13:15" ht="13.5" customHeight="1">
      <c r="M783"/>
      <c r="N783"/>
      <c r="O783"/>
    </row>
    <row r="784" spans="13:15" ht="13.5" customHeight="1">
      <c r="M784"/>
      <c r="N784"/>
      <c r="O784"/>
    </row>
    <row r="785" spans="13:15" ht="13.5" customHeight="1">
      <c r="M785"/>
      <c r="N785"/>
      <c r="O785"/>
    </row>
    <row r="786" spans="13:15" ht="13.5" customHeight="1">
      <c r="M786"/>
      <c r="N786"/>
      <c r="O786"/>
    </row>
    <row r="787" spans="13:15" ht="13.5" customHeight="1">
      <c r="M787"/>
      <c r="N787"/>
      <c r="O787"/>
    </row>
    <row r="788" spans="13:15" ht="13.5" customHeight="1">
      <c r="M788"/>
      <c r="N788"/>
      <c r="O788"/>
    </row>
    <row r="789" spans="13:15" ht="13.5" customHeight="1">
      <c r="M789"/>
      <c r="N789"/>
      <c r="O789"/>
    </row>
    <row r="790" spans="13:15" ht="13.5" customHeight="1">
      <c r="M790"/>
      <c r="N790"/>
      <c r="O790"/>
    </row>
    <row r="791" spans="13:15" ht="13.5" customHeight="1">
      <c r="M791"/>
      <c r="N791"/>
      <c r="O791"/>
    </row>
    <row r="792" spans="13:15" ht="13.5" customHeight="1">
      <c r="M792"/>
      <c r="N792"/>
      <c r="O792"/>
    </row>
    <row r="793" spans="13:15" ht="13.5" customHeight="1">
      <c r="M793"/>
      <c r="N793"/>
      <c r="O793"/>
    </row>
    <row r="794" spans="13:15" ht="13.5" customHeight="1">
      <c r="M794"/>
      <c r="N794"/>
      <c r="O794"/>
    </row>
    <row r="795" spans="13:15" ht="13.5" customHeight="1">
      <c r="M795"/>
      <c r="N795"/>
      <c r="O795"/>
    </row>
    <row r="796" spans="13:15" ht="13.5" customHeight="1">
      <c r="M796"/>
      <c r="N796"/>
      <c r="O796"/>
    </row>
    <row r="797" spans="13:15" ht="13.5" customHeight="1">
      <c r="M797"/>
      <c r="N797"/>
      <c r="O797"/>
    </row>
    <row r="798" spans="13:15" ht="13.5" customHeight="1">
      <c r="M798"/>
      <c r="N798"/>
      <c r="O798"/>
    </row>
    <row r="799" spans="13:15" ht="13.5" customHeight="1">
      <c r="M799"/>
      <c r="N799"/>
      <c r="O799"/>
    </row>
    <row r="800" spans="13:15" ht="13.5" customHeight="1">
      <c r="M800"/>
      <c r="N800"/>
      <c r="O800"/>
    </row>
    <row r="801" spans="13:15" ht="13.5" customHeight="1">
      <c r="M801"/>
      <c r="N801"/>
      <c r="O801"/>
    </row>
    <row r="802" spans="13:15" ht="13.5" customHeight="1">
      <c r="M802"/>
      <c r="N802"/>
      <c r="O802"/>
    </row>
    <row r="803" spans="13:15" ht="13.5" customHeight="1">
      <c r="M803"/>
      <c r="N803"/>
      <c r="O803"/>
    </row>
    <row r="804" spans="13:15" ht="13.5" customHeight="1">
      <c r="M804"/>
      <c r="N804"/>
      <c r="O804"/>
    </row>
    <row r="805" spans="13:15" ht="13.5" customHeight="1">
      <c r="M805"/>
      <c r="N805"/>
      <c r="O805"/>
    </row>
    <row r="806" spans="13:15" ht="13.5" customHeight="1">
      <c r="M806"/>
      <c r="N806"/>
      <c r="O806"/>
    </row>
    <row r="807" spans="13:15" ht="13.5" customHeight="1">
      <c r="M807"/>
      <c r="N807"/>
      <c r="O807"/>
    </row>
    <row r="808" spans="13:15" ht="13.5" customHeight="1">
      <c r="M808"/>
      <c r="N808"/>
      <c r="O808"/>
    </row>
    <row r="809" spans="13:15" ht="13.5" customHeight="1">
      <c r="M809"/>
      <c r="N809"/>
      <c r="O809"/>
    </row>
    <row r="810" spans="13:15" ht="13.5" customHeight="1">
      <c r="M810"/>
      <c r="N810"/>
      <c r="O810"/>
    </row>
    <row r="811" spans="13:15" ht="13.5" customHeight="1">
      <c r="M811"/>
      <c r="N811"/>
      <c r="O811"/>
    </row>
    <row r="812" spans="13:15" ht="13.5" customHeight="1">
      <c r="M812"/>
      <c r="N812"/>
      <c r="O812"/>
    </row>
    <row r="813" spans="13:15" ht="13.5" customHeight="1">
      <c r="M813"/>
      <c r="N813"/>
      <c r="O813"/>
    </row>
    <row r="814" spans="13:15" ht="13.5" customHeight="1">
      <c r="M814"/>
      <c r="N814"/>
      <c r="O814"/>
    </row>
    <row r="815" spans="13:15" ht="13.5" customHeight="1">
      <c r="M815"/>
      <c r="N815"/>
      <c r="O815"/>
    </row>
    <row r="816" spans="13:15" ht="13.5" customHeight="1">
      <c r="M816"/>
      <c r="N816"/>
      <c r="O816"/>
    </row>
    <row r="817" spans="13:15" ht="13.5" customHeight="1">
      <c r="M817"/>
      <c r="N817"/>
      <c r="O817"/>
    </row>
    <row r="818" spans="13:15" ht="13.5" customHeight="1">
      <c r="M818"/>
      <c r="N818"/>
      <c r="O818"/>
    </row>
    <row r="819" spans="13:15" ht="13.5" customHeight="1">
      <c r="M819"/>
      <c r="N819"/>
      <c r="O819"/>
    </row>
    <row r="820" spans="13:15" ht="13.5" customHeight="1">
      <c r="M820"/>
      <c r="N820"/>
      <c r="O820"/>
    </row>
    <row r="821" spans="13:15" ht="13.5" customHeight="1">
      <c r="M821"/>
      <c r="N821"/>
      <c r="O821"/>
    </row>
    <row r="822" spans="13:15" ht="13.5" customHeight="1">
      <c r="M822"/>
      <c r="N822"/>
      <c r="O822"/>
    </row>
    <row r="823" spans="13:15" ht="13.5" customHeight="1">
      <c r="M823"/>
      <c r="N823"/>
      <c r="O823"/>
    </row>
    <row r="824" spans="13:15" ht="13.5" customHeight="1">
      <c r="M824"/>
      <c r="N824"/>
      <c r="O824"/>
    </row>
    <row r="825" spans="13:15" ht="13.5" customHeight="1">
      <c r="M825"/>
      <c r="N825"/>
      <c r="O825"/>
    </row>
    <row r="826" spans="13:15" ht="13.5" customHeight="1">
      <c r="M826"/>
      <c r="N826"/>
      <c r="O826"/>
    </row>
    <row r="827" spans="13:15" ht="13.5" customHeight="1">
      <c r="M827"/>
      <c r="N827"/>
      <c r="O827"/>
    </row>
    <row r="828" spans="13:15" ht="13.5" customHeight="1">
      <c r="M828"/>
      <c r="N828"/>
      <c r="O828"/>
    </row>
    <row r="829" spans="13:15" ht="13.5" customHeight="1">
      <c r="M829"/>
      <c r="N829"/>
      <c r="O829"/>
    </row>
    <row r="830" spans="13:15" ht="13.5" customHeight="1">
      <c r="M830"/>
      <c r="N830"/>
      <c r="O830"/>
    </row>
    <row r="831" spans="13:15" ht="13.5" customHeight="1">
      <c r="M831"/>
      <c r="N831"/>
      <c r="O831"/>
    </row>
    <row r="832" spans="13:15" ht="13.5" customHeight="1">
      <c r="M832"/>
      <c r="N832"/>
      <c r="O832"/>
    </row>
    <row r="833" spans="13:15" ht="13.5" customHeight="1">
      <c r="M833"/>
      <c r="N833"/>
      <c r="O833"/>
    </row>
    <row r="834" spans="13:15" ht="13.5" customHeight="1">
      <c r="M834"/>
      <c r="N834"/>
      <c r="O834"/>
    </row>
    <row r="835" spans="13:15" ht="13.5" customHeight="1">
      <c r="M835"/>
      <c r="N835"/>
      <c r="O835"/>
    </row>
    <row r="836" spans="13:15" ht="13.5" customHeight="1">
      <c r="M836"/>
      <c r="N836"/>
      <c r="O836"/>
    </row>
    <row r="837" spans="13:15" ht="13.5" customHeight="1">
      <c r="M837"/>
      <c r="N837"/>
      <c r="O837"/>
    </row>
    <row r="838" spans="13:15" ht="13.5" customHeight="1">
      <c r="M838"/>
      <c r="N838"/>
      <c r="O838"/>
    </row>
    <row r="839" spans="13:15" ht="13.5" customHeight="1">
      <c r="M839"/>
      <c r="N839"/>
      <c r="O839"/>
    </row>
    <row r="840" spans="13:15" ht="13.5" customHeight="1">
      <c r="M840"/>
      <c r="N840"/>
      <c r="O840"/>
    </row>
    <row r="841" spans="13:15" ht="13.5" customHeight="1">
      <c r="M841"/>
      <c r="N841"/>
      <c r="O841"/>
    </row>
    <row r="842" spans="13:15" ht="13.5" customHeight="1">
      <c r="M842"/>
      <c r="N842"/>
      <c r="O842"/>
    </row>
    <row r="843" spans="13:15" ht="13.5" customHeight="1">
      <c r="M843"/>
      <c r="N843"/>
      <c r="O843"/>
    </row>
    <row r="844" spans="13:15" ht="13.5" customHeight="1">
      <c r="M844"/>
      <c r="N844"/>
      <c r="O844"/>
    </row>
    <row r="845" spans="13:15" ht="13.5" customHeight="1">
      <c r="M845"/>
      <c r="N845"/>
      <c r="O845"/>
    </row>
    <row r="846" spans="13:15" ht="13.5" customHeight="1">
      <c r="M846"/>
      <c r="N846"/>
      <c r="O846"/>
    </row>
    <row r="847" spans="13:15" ht="13.5" customHeight="1">
      <c r="M847"/>
      <c r="N847"/>
      <c r="O847"/>
    </row>
    <row r="848" spans="13:15" ht="13.5" customHeight="1">
      <c r="M848"/>
      <c r="N848"/>
      <c r="O848"/>
    </row>
    <row r="849" spans="13:15" ht="13.5" customHeight="1">
      <c r="M849"/>
      <c r="N849"/>
      <c r="O849"/>
    </row>
    <row r="850" spans="13:15" ht="13.5" customHeight="1">
      <c r="M850"/>
      <c r="N850"/>
      <c r="O850"/>
    </row>
    <row r="851" spans="13:15" ht="13.5" customHeight="1">
      <c r="M851"/>
      <c r="N851"/>
      <c r="O851"/>
    </row>
    <row r="852" spans="13:15" ht="13.5" customHeight="1">
      <c r="M852"/>
      <c r="N852"/>
      <c r="O852"/>
    </row>
    <row r="853" spans="13:15" ht="13.5" customHeight="1">
      <c r="M853"/>
      <c r="N853"/>
      <c r="O853"/>
    </row>
    <row r="854" spans="13:15" ht="13.5" customHeight="1">
      <c r="M854"/>
      <c r="N854"/>
      <c r="O854"/>
    </row>
    <row r="855" spans="13:15" ht="13.5" customHeight="1">
      <c r="M855"/>
      <c r="N855"/>
      <c r="O855"/>
    </row>
    <row r="856" spans="13:15" ht="13.5" customHeight="1">
      <c r="M856"/>
      <c r="N856"/>
      <c r="O856"/>
    </row>
    <row r="857" spans="13:15" ht="13.5" customHeight="1">
      <c r="M857"/>
      <c r="N857"/>
      <c r="O857"/>
    </row>
    <row r="858" spans="13:15" ht="13.5" customHeight="1">
      <c r="M858"/>
      <c r="N858"/>
      <c r="O858"/>
    </row>
    <row r="859" spans="13:15" ht="13.5" customHeight="1">
      <c r="M859"/>
      <c r="N859"/>
      <c r="O859"/>
    </row>
    <row r="860" spans="13:15" ht="13.5" customHeight="1">
      <c r="M860"/>
      <c r="N860"/>
      <c r="O860"/>
    </row>
    <row r="861" spans="13:15" ht="13.5" customHeight="1">
      <c r="M861"/>
      <c r="N861"/>
      <c r="O861"/>
    </row>
    <row r="862" spans="13:15" ht="13.5" customHeight="1">
      <c r="M862"/>
      <c r="N862"/>
      <c r="O862"/>
    </row>
    <row r="863" spans="13:15" ht="13.5" customHeight="1">
      <c r="M863"/>
      <c r="N863"/>
      <c r="O863"/>
    </row>
    <row r="864" spans="13:15" ht="13.5" customHeight="1">
      <c r="M864"/>
      <c r="N864"/>
      <c r="O864"/>
    </row>
    <row r="865" spans="13:15" ht="13.5" customHeight="1">
      <c r="M865"/>
      <c r="N865"/>
      <c r="O865"/>
    </row>
    <row r="866" spans="13:15" ht="13.5" customHeight="1">
      <c r="M866"/>
      <c r="N866"/>
      <c r="O866"/>
    </row>
    <row r="867" spans="13:15" ht="13.5" customHeight="1">
      <c r="M867"/>
      <c r="N867"/>
      <c r="O867"/>
    </row>
    <row r="868" spans="13:15" ht="13.5" customHeight="1">
      <c r="M868"/>
      <c r="N868"/>
      <c r="O868"/>
    </row>
    <row r="869" spans="13:15" ht="13.5" customHeight="1">
      <c r="M869"/>
      <c r="N869"/>
      <c r="O869"/>
    </row>
    <row r="870" spans="13:15" ht="13.5" customHeight="1">
      <c r="M870"/>
      <c r="N870"/>
      <c r="O870"/>
    </row>
    <row r="871" spans="13:15" ht="13.5" customHeight="1">
      <c r="M871"/>
      <c r="N871"/>
      <c r="O871"/>
    </row>
    <row r="872" spans="13:15" ht="13.5" customHeight="1">
      <c r="M872"/>
      <c r="N872"/>
      <c r="O872"/>
    </row>
    <row r="873" spans="13:15" ht="13.5" customHeight="1">
      <c r="M873"/>
      <c r="N873"/>
      <c r="O873"/>
    </row>
    <row r="874" spans="13:15" ht="13.5" customHeight="1">
      <c r="M874"/>
      <c r="N874"/>
      <c r="O874"/>
    </row>
    <row r="875" spans="13:15" ht="13.5" customHeight="1">
      <c r="M875"/>
      <c r="N875"/>
      <c r="O875"/>
    </row>
    <row r="876" spans="13:15" ht="13.5" customHeight="1">
      <c r="M876"/>
      <c r="N876"/>
      <c r="O876"/>
    </row>
    <row r="877" spans="13:15" ht="13.5" customHeight="1">
      <c r="M877"/>
      <c r="N877"/>
      <c r="O877"/>
    </row>
    <row r="878" spans="13:15" ht="13.5" customHeight="1">
      <c r="M878"/>
      <c r="N878"/>
      <c r="O878"/>
    </row>
    <row r="879" spans="13:15" ht="13.5" customHeight="1">
      <c r="M879"/>
      <c r="N879"/>
      <c r="O879"/>
    </row>
    <row r="880" spans="13:15" ht="13.5" customHeight="1">
      <c r="M880"/>
      <c r="N880"/>
      <c r="O880"/>
    </row>
    <row r="881" spans="13:15" ht="13.5" customHeight="1">
      <c r="M881"/>
      <c r="N881"/>
      <c r="O881"/>
    </row>
    <row r="882" spans="13:15" ht="13.5" customHeight="1">
      <c r="M882"/>
      <c r="N882"/>
      <c r="O882"/>
    </row>
    <row r="883" spans="13:15" ht="13.5" customHeight="1">
      <c r="M883"/>
      <c r="N883"/>
      <c r="O883"/>
    </row>
    <row r="884" spans="13:15" ht="13.5" customHeight="1">
      <c r="M884"/>
      <c r="N884"/>
      <c r="O884"/>
    </row>
    <row r="885" spans="13:15" ht="13.5" customHeight="1">
      <c r="M885"/>
      <c r="N885"/>
      <c r="O885"/>
    </row>
    <row r="886" spans="13:15" ht="13.5" customHeight="1">
      <c r="M886"/>
      <c r="N886"/>
      <c r="O886"/>
    </row>
    <row r="887" spans="13:15" ht="13.5" customHeight="1">
      <c r="M887"/>
      <c r="N887"/>
      <c r="O887"/>
    </row>
    <row r="888" spans="13:15" ht="13.5" customHeight="1">
      <c r="M888"/>
      <c r="N888"/>
      <c r="O888"/>
    </row>
    <row r="889" spans="13:15" ht="13.5" customHeight="1">
      <c r="M889"/>
      <c r="N889"/>
      <c r="O889"/>
    </row>
    <row r="890" spans="13:15" ht="13.5" customHeight="1">
      <c r="M890"/>
      <c r="N890"/>
      <c r="O890"/>
    </row>
    <row r="891" spans="13:15" ht="13.5" customHeight="1">
      <c r="M891"/>
      <c r="N891"/>
      <c r="O891"/>
    </row>
    <row r="892" spans="13:15" ht="13.5" customHeight="1">
      <c r="M892"/>
      <c r="N892"/>
      <c r="O892"/>
    </row>
    <row r="893" spans="13:15" ht="13.5" customHeight="1">
      <c r="M893"/>
      <c r="N893"/>
      <c r="O893"/>
    </row>
    <row r="894" spans="13:15" ht="13.5" customHeight="1">
      <c r="M894"/>
      <c r="N894"/>
      <c r="O894"/>
    </row>
    <row r="895" spans="13:15" ht="13.5" customHeight="1">
      <c r="M895"/>
      <c r="N895"/>
      <c r="O895"/>
    </row>
    <row r="896" spans="13:15" ht="13.5" customHeight="1">
      <c r="M896"/>
      <c r="N896"/>
      <c r="O896"/>
    </row>
    <row r="897" spans="13:15" ht="13.5" customHeight="1">
      <c r="M897"/>
      <c r="N897"/>
      <c r="O897"/>
    </row>
    <row r="898" spans="13:15" ht="13.5" customHeight="1">
      <c r="M898"/>
      <c r="N898"/>
      <c r="O898"/>
    </row>
    <row r="899" spans="13:15" ht="13.5" customHeight="1">
      <c r="M899"/>
      <c r="N899"/>
      <c r="O899"/>
    </row>
    <row r="900" spans="13:15" ht="13.5" customHeight="1">
      <c r="M900"/>
      <c r="N900"/>
      <c r="O900"/>
    </row>
    <row r="901" spans="13:15" ht="13.5" customHeight="1">
      <c r="M901"/>
      <c r="N901"/>
      <c r="O901"/>
    </row>
    <row r="902" spans="13:15" ht="13.5" customHeight="1">
      <c r="M902"/>
      <c r="N902"/>
      <c r="O902"/>
    </row>
    <row r="903" spans="13:15" ht="13.5" customHeight="1">
      <c r="M903"/>
      <c r="N903"/>
      <c r="O903"/>
    </row>
    <row r="904" spans="13:15" ht="13.5" customHeight="1">
      <c r="M904"/>
      <c r="N904"/>
      <c r="O904"/>
    </row>
    <row r="905" spans="13:15" ht="13.5" customHeight="1">
      <c r="M905"/>
      <c r="N905"/>
      <c r="O905"/>
    </row>
    <row r="906" spans="13:15" ht="13.5" customHeight="1">
      <c r="M906"/>
      <c r="N906"/>
      <c r="O906"/>
    </row>
    <row r="907" spans="13:15" ht="13.5" customHeight="1">
      <c r="M907"/>
      <c r="N907"/>
      <c r="O907"/>
    </row>
    <row r="908" spans="13:15" ht="13.5" customHeight="1">
      <c r="M908"/>
      <c r="N908"/>
      <c r="O908"/>
    </row>
    <row r="909" spans="13:15" ht="13.5" customHeight="1">
      <c r="M909"/>
      <c r="N909"/>
      <c r="O909"/>
    </row>
    <row r="910" spans="13:15" ht="13.5" customHeight="1">
      <c r="M910"/>
      <c r="N910"/>
      <c r="O910"/>
    </row>
    <row r="911" spans="13:15" ht="13.5" customHeight="1">
      <c r="M911"/>
      <c r="N911"/>
      <c r="O911"/>
    </row>
    <row r="912" spans="13:15" ht="13.5" customHeight="1">
      <c r="M912"/>
      <c r="N912"/>
      <c r="O912"/>
    </row>
    <row r="913" spans="13:15" ht="13.5" customHeight="1">
      <c r="M913"/>
      <c r="N913"/>
      <c r="O913"/>
    </row>
    <row r="914" spans="13:15" ht="13.5" customHeight="1">
      <c r="M914"/>
      <c r="N914"/>
      <c r="O914"/>
    </row>
    <row r="915" spans="13:15" ht="13.5" customHeight="1">
      <c r="M915"/>
      <c r="N915"/>
      <c r="O915"/>
    </row>
    <row r="916" spans="13:15" ht="13.5" customHeight="1">
      <c r="M916"/>
      <c r="N916"/>
      <c r="O916"/>
    </row>
    <row r="917" spans="13:15" ht="13.5" customHeight="1">
      <c r="M917"/>
      <c r="N917"/>
      <c r="O917"/>
    </row>
    <row r="918" spans="13:15" ht="13.5" customHeight="1">
      <c r="M918"/>
      <c r="N918"/>
      <c r="O918"/>
    </row>
    <row r="919" spans="13:15" ht="13.5" customHeight="1">
      <c r="M919"/>
      <c r="N919"/>
      <c r="O919"/>
    </row>
    <row r="920" spans="13:15" ht="13.5" customHeight="1">
      <c r="M920"/>
      <c r="N920"/>
      <c r="O920"/>
    </row>
    <row r="921" spans="13:15" ht="13.5" customHeight="1">
      <c r="M921"/>
      <c r="N921"/>
      <c r="O921"/>
    </row>
    <row r="922" spans="13:15" ht="13.5" customHeight="1">
      <c r="M922"/>
      <c r="N922"/>
      <c r="O922"/>
    </row>
    <row r="923" spans="13:15" ht="13.5" customHeight="1">
      <c r="M923"/>
      <c r="N923"/>
      <c r="O923"/>
    </row>
    <row r="924" spans="13:15" ht="13.5" customHeight="1">
      <c r="M924"/>
      <c r="N924"/>
      <c r="O924"/>
    </row>
    <row r="925" spans="13:15" ht="13.5" customHeight="1">
      <c r="M925"/>
      <c r="N925"/>
      <c r="O925"/>
    </row>
    <row r="926" spans="13:15" ht="13.5" customHeight="1">
      <c r="M926"/>
      <c r="N926"/>
      <c r="O926"/>
    </row>
    <row r="927" spans="13:15" ht="13.5" customHeight="1">
      <c r="M927"/>
      <c r="N927"/>
      <c r="O927"/>
    </row>
    <row r="928" spans="13:15" ht="13.5" customHeight="1">
      <c r="M928"/>
      <c r="N928"/>
      <c r="O928"/>
    </row>
    <row r="929" spans="13:15" ht="13.5" customHeight="1">
      <c r="M929"/>
      <c r="N929"/>
      <c r="O929"/>
    </row>
    <row r="930" spans="13:15" ht="13.5" customHeight="1">
      <c r="M930"/>
      <c r="N930"/>
      <c r="O930"/>
    </row>
    <row r="931" spans="13:15" ht="13.5" customHeight="1">
      <c r="M931"/>
      <c r="N931"/>
      <c r="O931"/>
    </row>
    <row r="932" spans="13:15" ht="13.5" customHeight="1">
      <c r="M932"/>
      <c r="N932"/>
      <c r="O932"/>
    </row>
    <row r="933" spans="13:15" ht="13.5" customHeight="1">
      <c r="M933"/>
      <c r="N933"/>
      <c r="O933"/>
    </row>
    <row r="934" spans="13:15" ht="13.5" customHeight="1">
      <c r="M934"/>
      <c r="N934"/>
      <c r="O934"/>
    </row>
    <row r="935" spans="13:15" ht="13.5" customHeight="1">
      <c r="M935"/>
      <c r="N935"/>
      <c r="O935"/>
    </row>
    <row r="936" spans="13:15" ht="13.5" customHeight="1">
      <c r="M936"/>
      <c r="N936"/>
      <c r="O936"/>
    </row>
    <row r="937" spans="13:15" ht="13.5" customHeight="1">
      <c r="M937"/>
      <c r="N937"/>
      <c r="O937"/>
    </row>
    <row r="938" spans="13:15" ht="13.5" customHeight="1">
      <c r="M938"/>
      <c r="N938"/>
      <c r="O938"/>
    </row>
    <row r="939" spans="13:15" ht="13.5" customHeight="1">
      <c r="M939"/>
      <c r="N939"/>
      <c r="O939"/>
    </row>
    <row r="940" spans="13:15" ht="13.5" customHeight="1">
      <c r="M940"/>
      <c r="N940"/>
      <c r="O940"/>
    </row>
    <row r="941" spans="13:15" ht="13.5" customHeight="1">
      <c r="M941"/>
      <c r="N941"/>
      <c r="O941"/>
    </row>
    <row r="942" spans="13:15" ht="13.5" customHeight="1">
      <c r="M942"/>
      <c r="N942"/>
      <c r="O942"/>
    </row>
    <row r="943" spans="13:15" ht="13.5" customHeight="1">
      <c r="M943"/>
      <c r="N943"/>
      <c r="O943"/>
    </row>
    <row r="944" spans="13:15" ht="13.5" customHeight="1">
      <c r="M944"/>
      <c r="N944"/>
      <c r="O944"/>
    </row>
    <row r="945" spans="13:15" ht="13.5" customHeight="1">
      <c r="M945"/>
      <c r="N945"/>
      <c r="O945"/>
    </row>
    <row r="946" spans="13:15" ht="13.5" customHeight="1">
      <c r="M946"/>
      <c r="N946"/>
      <c r="O946"/>
    </row>
    <row r="947" spans="13:15" ht="13.5" customHeight="1">
      <c r="M947"/>
      <c r="N947"/>
      <c r="O947"/>
    </row>
    <row r="948" spans="13:15" ht="13.5" customHeight="1">
      <c r="M948"/>
      <c r="N948"/>
      <c r="O948"/>
    </row>
    <row r="949" spans="13:15" ht="13.5" customHeight="1">
      <c r="M949"/>
      <c r="N949"/>
      <c r="O949"/>
    </row>
    <row r="950" spans="13:15" ht="13.5" customHeight="1">
      <c r="M950"/>
      <c r="N950"/>
      <c r="O950"/>
    </row>
    <row r="951" spans="13:15" ht="13.5" customHeight="1">
      <c r="M951"/>
      <c r="N951"/>
      <c r="O951"/>
    </row>
    <row r="952" spans="13:15" ht="13.5" customHeight="1">
      <c r="M952"/>
      <c r="N952"/>
      <c r="O952"/>
    </row>
    <row r="953" spans="13:15" ht="13.5" customHeight="1">
      <c r="M953"/>
      <c r="N953"/>
      <c r="O953"/>
    </row>
    <row r="954" spans="13:15" ht="13.5" customHeight="1">
      <c r="M954"/>
      <c r="N954"/>
      <c r="O954"/>
    </row>
    <row r="955" spans="13:15" ht="13.5" customHeight="1">
      <c r="M955"/>
      <c r="N955"/>
      <c r="O955"/>
    </row>
    <row r="956" spans="13:15" ht="13.5" customHeight="1">
      <c r="M956"/>
      <c r="N956"/>
      <c r="O956"/>
    </row>
    <row r="957" spans="13:15" ht="13.5" customHeight="1">
      <c r="M957"/>
      <c r="N957"/>
      <c r="O957"/>
    </row>
    <row r="958" spans="13:15" ht="13.5" customHeight="1">
      <c r="M958"/>
      <c r="N958"/>
      <c r="O958"/>
    </row>
    <row r="959" spans="13:15" ht="13.5" customHeight="1">
      <c r="M959"/>
      <c r="N959"/>
      <c r="O959"/>
    </row>
    <row r="960" spans="13:15" ht="13.5" customHeight="1">
      <c r="M960"/>
      <c r="N960"/>
      <c r="O960"/>
    </row>
    <row r="961" spans="13:15" ht="13.5" customHeight="1">
      <c r="M961"/>
      <c r="N961"/>
      <c r="O961"/>
    </row>
    <row r="962" spans="13:15" ht="13.5" customHeight="1">
      <c r="M962"/>
      <c r="N962"/>
      <c r="O962"/>
    </row>
    <row r="963" spans="13:15" ht="13.5" customHeight="1">
      <c r="M963"/>
      <c r="N963"/>
      <c r="O963"/>
    </row>
    <row r="964" spans="13:15" ht="13.5" customHeight="1">
      <c r="M964"/>
      <c r="N964"/>
      <c r="O964"/>
    </row>
    <row r="965" spans="13:15" ht="13.5" customHeight="1">
      <c r="M965"/>
      <c r="N965"/>
      <c r="O965"/>
    </row>
    <row r="966" spans="13:15" ht="13.5" customHeight="1">
      <c r="M966"/>
      <c r="N966"/>
      <c r="O966"/>
    </row>
    <row r="967" spans="13:15" ht="13.5" customHeight="1">
      <c r="M967"/>
      <c r="N967"/>
      <c r="O967"/>
    </row>
    <row r="968" spans="13:15" ht="13.5" customHeight="1">
      <c r="M968"/>
      <c r="N968"/>
      <c r="O968"/>
    </row>
    <row r="969" spans="13:15" ht="13.5" customHeight="1">
      <c r="M969"/>
      <c r="N969"/>
      <c r="O969"/>
    </row>
    <row r="970" spans="13:15" ht="13.5" customHeight="1">
      <c r="M970"/>
      <c r="N970"/>
      <c r="O970"/>
    </row>
    <row r="971" spans="13:15" ht="13.5" customHeight="1">
      <c r="M971"/>
      <c r="N971"/>
      <c r="O971"/>
    </row>
    <row r="972" spans="13:15" ht="13.5" customHeight="1">
      <c r="M972"/>
      <c r="N972"/>
      <c r="O972"/>
    </row>
    <row r="973" spans="13:15" ht="13.5" customHeight="1">
      <c r="M973"/>
      <c r="N973"/>
      <c r="O973"/>
    </row>
    <row r="974" spans="13:15" ht="13.5" customHeight="1">
      <c r="M974"/>
      <c r="N974"/>
      <c r="O974"/>
    </row>
    <row r="975" spans="13:15" ht="13.5" customHeight="1">
      <c r="M975"/>
      <c r="N975"/>
      <c r="O975"/>
    </row>
    <row r="976" spans="13:15" ht="13.5" customHeight="1">
      <c r="M976"/>
      <c r="N976"/>
      <c r="O976"/>
    </row>
    <row r="977" spans="13:15" ht="13.5" customHeight="1">
      <c r="M977"/>
      <c r="N977"/>
      <c r="O977"/>
    </row>
    <row r="978" spans="13:15" ht="13.5" customHeight="1">
      <c r="M978"/>
      <c r="N978"/>
      <c r="O978"/>
    </row>
    <row r="979" spans="13:15" ht="13.5" customHeight="1">
      <c r="M979"/>
      <c r="N979"/>
      <c r="O979"/>
    </row>
    <row r="980" spans="13:15" ht="13.5" customHeight="1">
      <c r="M980"/>
      <c r="N980"/>
      <c r="O980"/>
    </row>
    <row r="981" spans="13:15" ht="13.5" customHeight="1">
      <c r="M981"/>
      <c r="N981"/>
      <c r="O981"/>
    </row>
    <row r="982" spans="13:15" ht="13.5" customHeight="1">
      <c r="M982"/>
      <c r="N982"/>
      <c r="O982"/>
    </row>
    <row r="983" spans="13:15" ht="13.5" customHeight="1">
      <c r="M983"/>
      <c r="N983"/>
      <c r="O983"/>
    </row>
    <row r="984" spans="13:15" ht="13.5" customHeight="1">
      <c r="M984"/>
      <c r="N984"/>
      <c r="O984"/>
    </row>
    <row r="985" spans="13:15" ht="13.5" customHeight="1">
      <c r="M985"/>
      <c r="N985"/>
      <c r="O985"/>
    </row>
    <row r="986" spans="13:15" ht="13.5" customHeight="1">
      <c r="M986"/>
      <c r="N986"/>
      <c r="O986"/>
    </row>
    <row r="987" spans="13:15" ht="13.5" customHeight="1">
      <c r="M987"/>
      <c r="N987"/>
      <c r="O987"/>
    </row>
    <row r="988" spans="13:15" ht="13.5" customHeight="1">
      <c r="M988"/>
      <c r="N988"/>
      <c r="O988"/>
    </row>
    <row r="989" spans="13:15" ht="13.5" customHeight="1">
      <c r="M989"/>
      <c r="N989"/>
      <c r="O989"/>
    </row>
    <row r="990" spans="13:15" ht="13.5" customHeight="1">
      <c r="M990"/>
      <c r="N990"/>
      <c r="O990"/>
    </row>
    <row r="991" spans="13:15" ht="13.5" customHeight="1">
      <c r="M991"/>
      <c r="N991"/>
      <c r="O991"/>
    </row>
    <row r="992" spans="13:15" ht="13.5" customHeight="1">
      <c r="M992"/>
      <c r="N992"/>
      <c r="O992"/>
    </row>
    <row r="993" spans="13:15" ht="13.5" customHeight="1">
      <c r="M993"/>
      <c r="N993"/>
      <c r="O993"/>
    </row>
    <row r="994" spans="13:15" ht="13.5" customHeight="1">
      <c r="M994"/>
      <c r="N994"/>
      <c r="O994"/>
    </row>
    <row r="995" spans="13:15" ht="13.5" customHeight="1">
      <c r="M995"/>
      <c r="N995"/>
      <c r="O995"/>
    </row>
    <row r="996" spans="13:15" ht="13.5" customHeight="1">
      <c r="M996"/>
      <c r="N996"/>
      <c r="O996"/>
    </row>
    <row r="997" spans="13:15" ht="13.5" customHeight="1">
      <c r="M997"/>
      <c r="N997"/>
      <c r="O997"/>
    </row>
    <row r="998" spans="13:15" ht="13.5" customHeight="1">
      <c r="M998"/>
      <c r="N998"/>
      <c r="O998"/>
    </row>
    <row r="999" spans="13:15" ht="13.5" customHeight="1">
      <c r="M999"/>
      <c r="N999"/>
      <c r="O999"/>
    </row>
    <row r="1000" spans="13:15" ht="13.5" customHeight="1">
      <c r="M1000"/>
      <c r="N1000"/>
      <c r="O1000"/>
    </row>
    <row r="1001" spans="13:15" ht="13.5" customHeight="1">
      <c r="M1001"/>
      <c r="N1001"/>
      <c r="O1001"/>
    </row>
    <row r="1002" spans="13:15" ht="13.5" customHeight="1">
      <c r="M1002"/>
      <c r="N1002"/>
      <c r="O1002"/>
    </row>
    <row r="1003" spans="13:15" ht="13.5" customHeight="1">
      <c r="M1003"/>
      <c r="N1003"/>
      <c r="O1003"/>
    </row>
    <row r="1004" spans="13:15" ht="13.5" customHeight="1">
      <c r="M1004"/>
      <c r="N1004"/>
      <c r="O1004"/>
    </row>
    <row r="1005" spans="13:15" ht="13.5" customHeight="1">
      <c r="M1005"/>
      <c r="N1005"/>
      <c r="O1005"/>
    </row>
    <row r="1006" spans="13:15" ht="13.5" customHeight="1">
      <c r="M1006"/>
      <c r="N1006"/>
      <c r="O1006"/>
    </row>
    <row r="1007" spans="13:15" ht="13.5" customHeight="1">
      <c r="M1007"/>
      <c r="N1007"/>
      <c r="O1007"/>
    </row>
    <row r="1008" spans="13:15" ht="13.5" customHeight="1">
      <c r="M1008"/>
      <c r="N1008"/>
      <c r="O1008"/>
    </row>
    <row r="1009" spans="13:15" ht="13.5" customHeight="1">
      <c r="M1009"/>
      <c r="N1009"/>
      <c r="O1009"/>
    </row>
    <row r="1010" spans="13:15" ht="13.5" customHeight="1">
      <c r="M1010"/>
      <c r="N1010"/>
      <c r="O1010"/>
    </row>
    <row r="1011" spans="13:15" ht="13.5" customHeight="1">
      <c r="M1011"/>
      <c r="N1011"/>
      <c r="O1011"/>
    </row>
    <row r="1012" spans="13:15" ht="13.5" customHeight="1">
      <c r="M1012"/>
      <c r="N1012"/>
      <c r="O1012"/>
    </row>
    <row r="1013" spans="13:15" ht="13.5" customHeight="1">
      <c r="M1013"/>
      <c r="N1013"/>
      <c r="O1013"/>
    </row>
    <row r="1014" spans="13:15" ht="13.5" customHeight="1">
      <c r="M1014"/>
      <c r="N1014"/>
      <c r="O1014"/>
    </row>
    <row r="1015" spans="13:15" ht="13.5" customHeight="1">
      <c r="M1015"/>
      <c r="N1015"/>
      <c r="O1015"/>
    </row>
    <row r="1016" spans="13:15" ht="13.5" customHeight="1">
      <c r="M1016"/>
      <c r="N1016"/>
      <c r="O1016"/>
    </row>
    <row r="1017" spans="13:15" ht="13.5" customHeight="1">
      <c r="M1017"/>
      <c r="N1017"/>
      <c r="O1017"/>
    </row>
    <row r="1018" spans="13:15" ht="13.5" customHeight="1">
      <c r="M1018"/>
      <c r="N1018"/>
      <c r="O1018"/>
    </row>
    <row r="1019" spans="13:15" ht="13.5" customHeight="1">
      <c r="M1019"/>
      <c r="N1019"/>
      <c r="O1019"/>
    </row>
    <row r="1020" spans="13:15" ht="13.5" customHeight="1">
      <c r="M1020"/>
      <c r="N1020"/>
      <c r="O1020"/>
    </row>
    <row r="1021" spans="13:15" ht="13.5" customHeight="1">
      <c r="M1021"/>
      <c r="N1021"/>
      <c r="O1021"/>
    </row>
    <row r="1022" spans="13:15" ht="13.5" customHeight="1">
      <c r="M1022"/>
      <c r="N1022"/>
      <c r="O1022"/>
    </row>
    <row r="1023" spans="13:15" ht="13.5" customHeight="1">
      <c r="M1023"/>
      <c r="N1023"/>
      <c r="O1023"/>
    </row>
    <row r="1024" spans="13:15" ht="13.5" customHeight="1">
      <c r="M1024"/>
      <c r="N1024"/>
      <c r="O1024"/>
    </row>
    <row r="1025" spans="13:15" ht="13.5" customHeight="1">
      <c r="M1025"/>
      <c r="N1025"/>
      <c r="O1025"/>
    </row>
    <row r="1026" spans="13:15" ht="13.5" customHeight="1">
      <c r="M1026"/>
      <c r="N1026"/>
      <c r="O1026"/>
    </row>
    <row r="1027" spans="13:15" ht="13.5" customHeight="1">
      <c r="M1027"/>
      <c r="N1027"/>
      <c r="O1027"/>
    </row>
    <row r="1028" spans="13:15" ht="13.5" customHeight="1">
      <c r="M1028"/>
      <c r="N1028"/>
      <c r="O1028"/>
    </row>
    <row r="1029" spans="13:15" ht="13.5" customHeight="1">
      <c r="M1029"/>
      <c r="N1029"/>
      <c r="O1029"/>
    </row>
    <row r="1030" spans="13:15" ht="13.5" customHeight="1">
      <c r="M1030"/>
      <c r="N1030"/>
      <c r="O1030"/>
    </row>
    <row r="1031" spans="13:15" ht="13.5" customHeight="1">
      <c r="M1031"/>
      <c r="N1031"/>
      <c r="O1031"/>
    </row>
    <row r="1032" spans="13:15" ht="13.5" customHeight="1">
      <c r="M1032"/>
      <c r="N1032"/>
      <c r="O1032"/>
    </row>
    <row r="1033" spans="13:15" ht="13.5" customHeight="1">
      <c r="M1033"/>
      <c r="N1033"/>
      <c r="O1033"/>
    </row>
    <row r="1034" spans="13:15" ht="13.5" customHeight="1">
      <c r="M1034"/>
      <c r="N1034"/>
      <c r="O1034"/>
    </row>
    <row r="1035" spans="13:15" ht="13.5" customHeight="1">
      <c r="M1035"/>
      <c r="N1035"/>
      <c r="O1035"/>
    </row>
    <row r="1036" spans="13:15" ht="13.5" customHeight="1">
      <c r="M1036"/>
      <c r="N1036"/>
      <c r="O1036"/>
    </row>
    <row r="1037" spans="13:15" ht="13.5" customHeight="1">
      <c r="M1037"/>
      <c r="N1037"/>
      <c r="O1037"/>
    </row>
    <row r="1038" spans="13:15" ht="13.5" customHeight="1">
      <c r="M1038"/>
      <c r="N1038"/>
      <c r="O1038"/>
    </row>
    <row r="1039" spans="13:15" ht="13.5" customHeight="1">
      <c r="M1039"/>
      <c r="N1039"/>
      <c r="O1039"/>
    </row>
    <row r="1040" spans="13:15" ht="13.5" customHeight="1">
      <c r="M1040"/>
      <c r="N1040"/>
      <c r="O1040"/>
    </row>
    <row r="1041" spans="13:15" ht="13.5" customHeight="1">
      <c r="M1041"/>
      <c r="N1041"/>
      <c r="O1041"/>
    </row>
    <row r="1042" spans="13:15" ht="13.5" customHeight="1">
      <c r="M1042"/>
      <c r="N1042"/>
      <c r="O1042"/>
    </row>
    <row r="1043" spans="13:15" ht="13.5" customHeight="1">
      <c r="M1043"/>
      <c r="N1043"/>
      <c r="O1043"/>
    </row>
    <row r="1044" spans="13:15" ht="13.5" customHeight="1">
      <c r="M1044"/>
      <c r="N1044"/>
      <c r="O1044"/>
    </row>
    <row r="1045" spans="13:15" ht="13.5" customHeight="1">
      <c r="M1045"/>
      <c r="N1045"/>
      <c r="O1045"/>
    </row>
    <row r="1046" spans="13:15" ht="13.5" customHeight="1">
      <c r="M1046"/>
      <c r="N1046"/>
      <c r="O1046"/>
    </row>
    <row r="1047" spans="13:15" ht="13.5" customHeight="1">
      <c r="M1047"/>
      <c r="N1047"/>
      <c r="O1047"/>
    </row>
    <row r="1048" spans="13:15" ht="13.5" customHeight="1">
      <c r="M1048"/>
      <c r="N1048"/>
      <c r="O1048"/>
    </row>
    <row r="1049" spans="13:15" ht="13.5" customHeight="1">
      <c r="M1049"/>
      <c r="N1049"/>
      <c r="O1049"/>
    </row>
    <row r="1050" spans="13:15" ht="13.5" customHeight="1">
      <c r="M1050"/>
      <c r="N1050"/>
      <c r="O1050"/>
    </row>
    <row r="1051" spans="13:15" ht="13.5" customHeight="1">
      <c r="M1051"/>
      <c r="N1051"/>
      <c r="O1051"/>
    </row>
    <row r="1052" spans="13:15" ht="13.5" customHeight="1">
      <c r="M1052"/>
      <c r="N1052"/>
      <c r="O1052"/>
    </row>
    <row r="1053" spans="13:15" ht="13.5" customHeight="1">
      <c r="M1053"/>
      <c r="N1053"/>
      <c r="O1053"/>
    </row>
    <row r="1054" spans="13:15" ht="13.5" customHeight="1">
      <c r="M1054"/>
      <c r="N1054"/>
      <c r="O1054"/>
    </row>
    <row r="1055" spans="13:15" ht="13.5" customHeight="1">
      <c r="M1055"/>
      <c r="N1055"/>
      <c r="O1055"/>
    </row>
    <row r="1056" spans="13:15" ht="13.5" customHeight="1">
      <c r="M1056"/>
      <c r="N1056"/>
      <c r="O1056"/>
    </row>
    <row r="1057" spans="13:15" ht="13.5" customHeight="1">
      <c r="M1057"/>
      <c r="N1057"/>
      <c r="O1057"/>
    </row>
    <row r="1058" spans="13:15" ht="13.5" customHeight="1">
      <c r="M1058"/>
      <c r="N1058"/>
      <c r="O1058"/>
    </row>
    <row r="1059" spans="13:15" ht="13.5" customHeight="1">
      <c r="M1059"/>
      <c r="N1059"/>
      <c r="O1059"/>
    </row>
    <row r="1060" spans="13:15" ht="13.5" customHeight="1">
      <c r="M1060"/>
      <c r="N1060"/>
      <c r="O1060"/>
    </row>
    <row r="1061" spans="13:15" ht="13.5" customHeight="1">
      <c r="M1061"/>
      <c r="N1061"/>
      <c r="O1061"/>
    </row>
    <row r="1062" spans="13:15" ht="13.5" customHeight="1">
      <c r="M1062"/>
      <c r="N1062"/>
      <c r="O1062"/>
    </row>
    <row r="1063" spans="13:15" ht="13.5" customHeight="1">
      <c r="M1063"/>
      <c r="N1063"/>
      <c r="O1063"/>
    </row>
    <row r="1064" spans="13:15" ht="13.5" customHeight="1">
      <c r="M1064"/>
      <c r="N1064"/>
      <c r="O1064"/>
    </row>
    <row r="1065" spans="13:15" ht="13.5" customHeight="1">
      <c r="M1065"/>
      <c r="N1065"/>
      <c r="O1065"/>
    </row>
    <row r="1066" spans="13:15" ht="13.5" customHeight="1">
      <c r="M1066"/>
      <c r="N1066"/>
      <c r="O1066"/>
    </row>
    <row r="1067" spans="13:15" ht="13.5" customHeight="1">
      <c r="M1067"/>
      <c r="N1067"/>
      <c r="O1067"/>
    </row>
    <row r="1068" spans="13:15" ht="13.5" customHeight="1">
      <c r="M1068"/>
      <c r="N1068"/>
      <c r="O1068"/>
    </row>
    <row r="1069" spans="13:15" ht="13.5" customHeight="1">
      <c r="M1069"/>
      <c r="N1069"/>
      <c r="O1069"/>
    </row>
    <row r="1070" spans="13:15" ht="13.5" customHeight="1">
      <c r="M1070"/>
      <c r="N1070"/>
      <c r="O1070"/>
    </row>
    <row r="1071" spans="13:15" ht="13.5" customHeight="1">
      <c r="M1071"/>
      <c r="N1071"/>
      <c r="O1071"/>
    </row>
    <row r="1072" spans="13:15" ht="13.5" customHeight="1">
      <c r="M1072"/>
      <c r="N1072"/>
      <c r="O1072"/>
    </row>
    <row r="1073" spans="13:15" ht="13.5" customHeight="1">
      <c r="M1073"/>
      <c r="N1073"/>
      <c r="O1073"/>
    </row>
    <row r="1074" spans="13:15" ht="13.5" customHeight="1">
      <c r="M1074"/>
      <c r="N1074"/>
      <c r="O1074"/>
    </row>
    <row r="1075" spans="13:15" ht="13.5" customHeight="1">
      <c r="M1075"/>
      <c r="N1075"/>
      <c r="O1075"/>
    </row>
    <row r="1076" spans="13:15" ht="13.5" customHeight="1">
      <c r="M1076"/>
      <c r="N1076"/>
      <c r="O1076"/>
    </row>
    <row r="1077" spans="13:15" ht="13.5" customHeight="1">
      <c r="M1077"/>
      <c r="N1077"/>
      <c r="O1077"/>
    </row>
    <row r="1078" spans="13:15" ht="13.5" customHeight="1">
      <c r="M1078"/>
      <c r="N1078"/>
      <c r="O1078"/>
    </row>
    <row r="1079" spans="13:15" ht="13.5" customHeight="1">
      <c r="M1079"/>
      <c r="N1079"/>
      <c r="O1079"/>
    </row>
    <row r="1080" spans="13:15" ht="13.5" customHeight="1">
      <c r="M1080"/>
      <c r="N1080"/>
      <c r="O1080"/>
    </row>
    <row r="1081" spans="13:15" ht="13.5" customHeight="1">
      <c r="M1081"/>
      <c r="N1081"/>
      <c r="O1081"/>
    </row>
    <row r="1082" spans="13:15" ht="13.5" customHeight="1">
      <c r="M1082"/>
      <c r="N1082"/>
      <c r="O1082"/>
    </row>
    <row r="1083" spans="13:15" ht="13.5" customHeight="1">
      <c r="M1083"/>
      <c r="N1083"/>
      <c r="O1083"/>
    </row>
    <row r="1084" spans="13:15" ht="13.5" customHeight="1">
      <c r="M1084"/>
      <c r="N1084"/>
      <c r="O1084"/>
    </row>
    <row r="1085" spans="13:15" ht="13.5" customHeight="1">
      <c r="M1085"/>
      <c r="N1085"/>
      <c r="O1085"/>
    </row>
    <row r="1086" spans="13:15" ht="13.5" customHeight="1">
      <c r="M1086"/>
      <c r="N1086"/>
      <c r="O1086"/>
    </row>
    <row r="1087" spans="13:15" ht="13.5" customHeight="1">
      <c r="M1087"/>
      <c r="N1087"/>
      <c r="O1087"/>
    </row>
    <row r="1088" spans="13:15" ht="13.5" customHeight="1">
      <c r="M1088"/>
      <c r="N1088"/>
      <c r="O1088"/>
    </row>
    <row r="1089" spans="13:15" ht="13.5" customHeight="1">
      <c r="M1089"/>
      <c r="N1089"/>
      <c r="O1089"/>
    </row>
    <row r="1090" spans="13:15" ht="13.5" customHeight="1">
      <c r="M1090"/>
      <c r="N1090"/>
      <c r="O1090"/>
    </row>
    <row r="1091" spans="13:15" ht="13.5" customHeight="1">
      <c r="M1091"/>
      <c r="N1091"/>
      <c r="O1091"/>
    </row>
    <row r="1092" spans="13:15" ht="13.5" customHeight="1">
      <c r="M1092"/>
      <c r="N1092"/>
      <c r="O1092"/>
    </row>
    <row r="1093" spans="13:15" ht="13.5" customHeight="1">
      <c r="M1093"/>
      <c r="N1093"/>
      <c r="O1093"/>
    </row>
    <row r="1094" spans="13:15" ht="13.5" customHeight="1">
      <c r="M1094"/>
      <c r="N1094"/>
      <c r="O1094"/>
    </row>
    <row r="1095" spans="13:15" ht="13.5" customHeight="1">
      <c r="M1095"/>
      <c r="N1095"/>
      <c r="O1095"/>
    </row>
    <row r="1096" spans="13:15" ht="13.5" customHeight="1">
      <c r="M1096"/>
      <c r="N1096"/>
      <c r="O1096"/>
    </row>
    <row r="1097" spans="13:15" ht="13.5" customHeight="1">
      <c r="M1097"/>
      <c r="N1097"/>
      <c r="O1097"/>
    </row>
    <row r="1098" spans="13:15" ht="13.5" customHeight="1">
      <c r="M1098"/>
      <c r="N1098"/>
      <c r="O1098"/>
    </row>
    <row r="1099" spans="13:15" ht="13.5" customHeight="1">
      <c r="M1099"/>
      <c r="N1099"/>
      <c r="O1099"/>
    </row>
    <row r="1100" spans="13:15" ht="13.5" customHeight="1">
      <c r="M1100"/>
      <c r="N1100"/>
      <c r="O1100"/>
    </row>
    <row r="1101" spans="13:15" ht="13.5" customHeight="1">
      <c r="M1101"/>
      <c r="N1101"/>
      <c r="O1101"/>
    </row>
    <row r="1102" spans="13:15" ht="13.5" customHeight="1">
      <c r="M1102"/>
      <c r="N1102"/>
      <c r="O1102"/>
    </row>
    <row r="1103" spans="13:15" ht="13.5" customHeight="1">
      <c r="M1103"/>
      <c r="N1103"/>
      <c r="O1103"/>
    </row>
    <row r="1104" spans="13:15" ht="13.5" customHeight="1">
      <c r="M1104"/>
      <c r="N1104"/>
      <c r="O1104"/>
    </row>
    <row r="1105" spans="13:15" ht="13.5" customHeight="1">
      <c r="M1105"/>
      <c r="N1105"/>
      <c r="O1105"/>
    </row>
    <row r="1106" spans="13:15" ht="13.5" customHeight="1">
      <c r="M1106"/>
      <c r="N1106"/>
      <c r="O1106"/>
    </row>
    <row r="1107" spans="13:15" ht="13.5" customHeight="1">
      <c r="M1107"/>
      <c r="N1107"/>
      <c r="O1107"/>
    </row>
    <row r="1108" spans="13:15" ht="13.5" customHeight="1">
      <c r="M1108"/>
      <c r="N1108"/>
      <c r="O1108"/>
    </row>
    <row r="1109" spans="13:15" ht="13.5" customHeight="1">
      <c r="M1109"/>
      <c r="N1109"/>
      <c r="O1109"/>
    </row>
    <row r="1110" spans="13:15" ht="13.5" customHeight="1">
      <c r="M1110"/>
      <c r="N1110"/>
      <c r="O1110"/>
    </row>
    <row r="1111" spans="13:15" ht="13.5" customHeight="1">
      <c r="M1111"/>
      <c r="N1111"/>
      <c r="O1111"/>
    </row>
    <row r="1112" spans="13:15" ht="13.5" customHeight="1">
      <c r="M1112"/>
      <c r="N1112"/>
      <c r="O1112"/>
    </row>
    <row r="1113" spans="13:15" ht="13.5" customHeight="1">
      <c r="M1113"/>
      <c r="N1113"/>
      <c r="O1113"/>
    </row>
    <row r="1114" spans="13:15" ht="13.5" customHeight="1">
      <c r="M1114"/>
      <c r="N1114"/>
      <c r="O1114"/>
    </row>
    <row r="1115" spans="13:15" ht="13.5" customHeight="1">
      <c r="M1115"/>
      <c r="N1115"/>
      <c r="O1115"/>
    </row>
    <row r="1116" spans="13:15" ht="13.5" customHeight="1">
      <c r="M1116"/>
      <c r="N1116"/>
      <c r="O1116"/>
    </row>
    <row r="1117" spans="13:15" ht="13.5" customHeight="1">
      <c r="M1117"/>
      <c r="N1117"/>
      <c r="O1117"/>
    </row>
    <row r="1118" spans="13:15" ht="13.5" customHeight="1">
      <c r="M1118"/>
      <c r="N1118"/>
      <c r="O1118"/>
    </row>
    <row r="1119" spans="13:15" ht="13.5" customHeight="1">
      <c r="M1119"/>
      <c r="N1119"/>
      <c r="O1119"/>
    </row>
    <row r="1120" spans="13:15" ht="13.5" customHeight="1">
      <c r="M1120"/>
      <c r="N1120"/>
      <c r="O1120"/>
    </row>
    <row r="1121" spans="13:15" ht="13.5" customHeight="1">
      <c r="M1121"/>
      <c r="N1121"/>
      <c r="O1121"/>
    </row>
    <row r="1122" spans="13:15" ht="13.5" customHeight="1">
      <c r="M1122"/>
      <c r="N1122"/>
      <c r="O1122"/>
    </row>
    <row r="1123" spans="13:15" ht="13.5" customHeight="1">
      <c r="M1123"/>
      <c r="N1123"/>
      <c r="O1123"/>
    </row>
    <row r="1124" spans="13:15" ht="13.5" customHeight="1">
      <c r="M1124"/>
      <c r="N1124"/>
      <c r="O1124"/>
    </row>
    <row r="1125" spans="13:15" ht="13.5" customHeight="1">
      <c r="M1125"/>
      <c r="N1125"/>
      <c r="O1125"/>
    </row>
    <row r="1126" spans="13:15" ht="13.5" customHeight="1">
      <c r="M1126"/>
      <c r="N1126"/>
      <c r="O1126"/>
    </row>
    <row r="1127" spans="13:15" ht="13.5" customHeight="1">
      <c r="M1127"/>
      <c r="N1127"/>
      <c r="O1127"/>
    </row>
    <row r="1128" spans="13:15" ht="13.5" customHeight="1">
      <c r="M1128"/>
      <c r="N1128"/>
      <c r="O1128"/>
    </row>
    <row r="1129" spans="13:15" ht="13.5" customHeight="1">
      <c r="M1129"/>
      <c r="N1129"/>
      <c r="O1129"/>
    </row>
    <row r="1130" spans="13:15" ht="13.5" customHeight="1">
      <c r="M1130"/>
      <c r="N1130"/>
      <c r="O1130"/>
    </row>
    <row r="1131" spans="13:15" ht="13.5" customHeight="1">
      <c r="M1131"/>
      <c r="N1131"/>
      <c r="O1131"/>
    </row>
    <row r="1132" spans="13:15" ht="13.5" customHeight="1">
      <c r="M1132"/>
      <c r="N1132"/>
      <c r="O1132"/>
    </row>
    <row r="1133" spans="13:15" ht="13.5" customHeight="1">
      <c r="M1133"/>
      <c r="N1133"/>
      <c r="O1133"/>
    </row>
    <row r="1134" spans="13:15" ht="13.5" customHeight="1">
      <c r="M1134"/>
      <c r="N1134"/>
      <c r="O1134"/>
    </row>
    <row r="1135" spans="13:15" ht="13.5" customHeight="1">
      <c r="M1135"/>
      <c r="N1135"/>
      <c r="O1135"/>
    </row>
    <row r="1136" spans="13:15" ht="13.5" customHeight="1">
      <c r="M1136"/>
      <c r="N1136"/>
      <c r="O1136"/>
    </row>
    <row r="1137" spans="13:15" ht="13.5" customHeight="1">
      <c r="M1137"/>
      <c r="N1137"/>
      <c r="O1137"/>
    </row>
    <row r="1138" spans="13:15" ht="13.5" customHeight="1">
      <c r="M1138"/>
      <c r="N1138"/>
      <c r="O1138"/>
    </row>
    <row r="1139" spans="13:15" ht="13.5" customHeight="1">
      <c r="M1139"/>
      <c r="N1139"/>
      <c r="O1139"/>
    </row>
    <row r="1140" spans="13:15" ht="13.5" customHeight="1">
      <c r="M1140"/>
      <c r="N1140"/>
      <c r="O1140"/>
    </row>
    <row r="1141" spans="13:15" ht="13.5" customHeight="1">
      <c r="M1141"/>
      <c r="N1141"/>
      <c r="O1141"/>
    </row>
    <row r="1142" spans="13:15" ht="13.5" customHeight="1">
      <c r="M1142"/>
      <c r="N1142"/>
      <c r="O1142"/>
    </row>
    <row r="1143" spans="13:15" ht="13.5" customHeight="1">
      <c r="M1143"/>
      <c r="N1143"/>
      <c r="O1143"/>
    </row>
    <row r="1144" spans="13:15" ht="13.5" customHeight="1">
      <c r="M1144"/>
      <c r="N1144"/>
      <c r="O1144"/>
    </row>
    <row r="1145" spans="13:15" ht="13.5" customHeight="1">
      <c r="M1145"/>
      <c r="N1145"/>
      <c r="O1145"/>
    </row>
    <row r="1146" spans="13:15" ht="13.5" customHeight="1">
      <c r="M1146"/>
      <c r="N1146"/>
      <c r="O1146"/>
    </row>
    <row r="1147" spans="13:15" ht="13.5" customHeight="1">
      <c r="M1147"/>
      <c r="N1147"/>
      <c r="O1147"/>
    </row>
    <row r="1148" spans="13:15" ht="13.5" customHeight="1">
      <c r="M1148"/>
      <c r="N1148"/>
      <c r="O1148"/>
    </row>
    <row r="1149" spans="13:15" ht="13.5" customHeight="1">
      <c r="M1149"/>
      <c r="N1149"/>
      <c r="O1149"/>
    </row>
    <row r="1150" spans="13:15" ht="13.5" customHeight="1">
      <c r="M1150"/>
      <c r="N1150"/>
      <c r="O1150"/>
    </row>
    <row r="1151" spans="13:15" ht="13.5" customHeight="1">
      <c r="M1151"/>
      <c r="N1151"/>
      <c r="O1151"/>
    </row>
    <row r="1152" spans="13:15" ht="13.5" customHeight="1">
      <c r="M1152"/>
      <c r="N1152"/>
      <c r="O1152"/>
    </row>
    <row r="1153" spans="13:15" ht="13.5" customHeight="1">
      <c r="M1153"/>
      <c r="N1153"/>
      <c r="O1153"/>
    </row>
    <row r="1154" spans="13:15" ht="13.5" customHeight="1">
      <c r="M1154"/>
      <c r="N1154"/>
      <c r="O1154"/>
    </row>
    <row r="1155" spans="13:15" ht="13.5" customHeight="1">
      <c r="M1155"/>
      <c r="N1155"/>
      <c r="O1155"/>
    </row>
    <row r="1156" spans="13:15" ht="13.5" customHeight="1">
      <c r="M1156"/>
      <c r="N1156"/>
      <c r="O1156"/>
    </row>
    <row r="1157" spans="13:15" ht="13.5" customHeight="1">
      <c r="M1157"/>
      <c r="N1157"/>
      <c r="O1157"/>
    </row>
    <row r="1158" spans="13:15" ht="13.5" customHeight="1">
      <c r="M1158"/>
      <c r="N1158"/>
      <c r="O1158"/>
    </row>
    <row r="1159" spans="13:15" ht="13.5" customHeight="1">
      <c r="M1159"/>
      <c r="N1159"/>
      <c r="O1159"/>
    </row>
    <row r="1160" spans="13:15" ht="13.5" customHeight="1">
      <c r="M1160"/>
      <c r="N1160"/>
      <c r="O1160"/>
    </row>
    <row r="1161" spans="13:15" ht="13.5" customHeight="1">
      <c r="M1161"/>
      <c r="N1161"/>
      <c r="O1161"/>
    </row>
    <row r="1162" spans="13:15" ht="13.5" customHeight="1">
      <c r="M1162"/>
      <c r="N1162"/>
      <c r="O1162"/>
    </row>
    <row r="1163" spans="13:15" ht="13.5" customHeight="1">
      <c r="M1163"/>
      <c r="N1163"/>
      <c r="O1163"/>
    </row>
    <row r="1164" spans="13:15" ht="13.5" customHeight="1">
      <c r="M1164"/>
      <c r="N1164"/>
      <c r="O1164"/>
    </row>
    <row r="1165" spans="13:15" ht="13.5" customHeight="1">
      <c r="M1165"/>
      <c r="N1165"/>
      <c r="O1165"/>
    </row>
    <row r="1166" spans="13:15" ht="13.5" customHeight="1">
      <c r="M1166"/>
      <c r="N1166"/>
      <c r="O1166"/>
    </row>
    <row r="1167" spans="13:15" ht="13.5" customHeight="1">
      <c r="M1167"/>
      <c r="N1167"/>
      <c r="O1167"/>
    </row>
    <row r="1168" spans="13:15" ht="13.5" customHeight="1">
      <c r="M1168"/>
      <c r="N1168"/>
      <c r="O1168"/>
    </row>
    <row r="1169" spans="13:15" ht="13.5" customHeight="1">
      <c r="M1169"/>
      <c r="N1169"/>
      <c r="O1169"/>
    </row>
    <row r="1170" spans="13:15" ht="13.5" customHeight="1">
      <c r="M1170"/>
      <c r="N1170"/>
      <c r="O1170"/>
    </row>
    <row r="1171" spans="13:15" ht="13.5" customHeight="1">
      <c r="M1171"/>
      <c r="N1171"/>
      <c r="O1171"/>
    </row>
    <row r="1172" spans="13:15" ht="13.5" customHeight="1">
      <c r="M1172"/>
      <c r="N1172"/>
      <c r="O1172"/>
    </row>
    <row r="1173" spans="13:15" ht="13.5" customHeight="1">
      <c r="M1173"/>
      <c r="N1173"/>
      <c r="O1173"/>
    </row>
    <row r="1174" spans="13:15" ht="13.5" customHeight="1">
      <c r="M1174"/>
      <c r="N1174"/>
      <c r="O1174"/>
    </row>
    <row r="1175" spans="13:15" ht="13.5" customHeight="1">
      <c r="M1175"/>
      <c r="N1175"/>
      <c r="O1175"/>
    </row>
    <row r="1176" spans="13:15" ht="13.5" customHeight="1">
      <c r="M1176"/>
      <c r="N1176"/>
      <c r="O1176"/>
    </row>
    <row r="1177" spans="13:15" ht="13.5" customHeight="1">
      <c r="M1177"/>
      <c r="N1177"/>
      <c r="O1177"/>
    </row>
    <row r="1178" spans="13:15" ht="13.5" customHeight="1">
      <c r="M1178"/>
      <c r="N1178"/>
      <c r="O1178"/>
    </row>
    <row r="1179" spans="13:15" ht="13.5" customHeight="1">
      <c r="M1179"/>
      <c r="N1179"/>
      <c r="O1179"/>
    </row>
    <row r="1180" spans="13:15" ht="13.5" customHeight="1">
      <c r="M1180"/>
      <c r="N1180"/>
      <c r="O1180"/>
    </row>
    <row r="1181" spans="13:15" ht="13.5" customHeight="1">
      <c r="M1181"/>
      <c r="N1181"/>
      <c r="O1181"/>
    </row>
    <row r="1182" spans="13:15" ht="13.5" customHeight="1">
      <c r="M1182"/>
      <c r="N1182"/>
      <c r="O1182"/>
    </row>
    <row r="1183" spans="13:15" ht="13.5" customHeight="1">
      <c r="M1183"/>
      <c r="N1183"/>
      <c r="O1183"/>
    </row>
    <row r="1184" spans="13:15" ht="13.5" customHeight="1">
      <c r="M1184"/>
      <c r="N1184"/>
      <c r="O1184"/>
    </row>
    <row r="1185" spans="13:15" ht="13.5" customHeight="1">
      <c r="M1185"/>
      <c r="N1185"/>
      <c r="O1185"/>
    </row>
    <row r="1186" spans="13:15" ht="13.5" customHeight="1">
      <c r="M1186"/>
      <c r="N1186"/>
      <c r="O1186"/>
    </row>
    <row r="1187" spans="13:15" ht="13.5" customHeight="1">
      <c r="M1187"/>
      <c r="N1187"/>
      <c r="O1187"/>
    </row>
    <row r="1188" spans="13:15" ht="13.5" customHeight="1">
      <c r="M1188"/>
      <c r="N1188"/>
      <c r="O1188"/>
    </row>
    <row r="1189" spans="13:15" ht="13.5" customHeight="1">
      <c r="M1189"/>
      <c r="N1189"/>
      <c r="O1189"/>
    </row>
    <row r="1190" spans="13:15" ht="13.5" customHeight="1">
      <c r="M1190"/>
      <c r="N1190"/>
      <c r="O1190"/>
    </row>
    <row r="1191" spans="13:15" ht="13.5" customHeight="1">
      <c r="M1191"/>
      <c r="N1191"/>
      <c r="O1191"/>
    </row>
    <row r="1192" spans="13:15" ht="13.5" customHeight="1">
      <c r="M1192"/>
      <c r="N1192"/>
      <c r="O1192"/>
    </row>
    <row r="1193" spans="13:15" ht="13.5" customHeight="1">
      <c r="M1193"/>
      <c r="N1193"/>
      <c r="O1193"/>
    </row>
    <row r="1194" spans="13:15" ht="13.5" customHeight="1">
      <c r="M1194"/>
      <c r="N1194"/>
      <c r="O1194"/>
    </row>
    <row r="1195" spans="13:15" ht="13.5" customHeight="1">
      <c r="M1195"/>
      <c r="N1195"/>
      <c r="O1195"/>
    </row>
    <row r="1196" spans="13:15" ht="13.5" customHeight="1">
      <c r="M1196"/>
      <c r="N1196"/>
      <c r="O1196"/>
    </row>
    <row r="1197" spans="13:15" ht="13.5" customHeight="1">
      <c r="M1197"/>
      <c r="N1197"/>
      <c r="O1197"/>
    </row>
    <row r="1198" spans="13:15" ht="13.5" customHeight="1">
      <c r="M1198"/>
      <c r="N1198"/>
      <c r="O1198"/>
    </row>
    <row r="1199" spans="13:15" ht="13.5" customHeight="1">
      <c r="M1199"/>
      <c r="N1199"/>
      <c r="O1199"/>
    </row>
    <row r="1200" spans="13:15" ht="13.5" customHeight="1">
      <c r="M1200"/>
      <c r="N1200"/>
      <c r="O1200"/>
    </row>
    <row r="1201" spans="13:15" ht="13.5" customHeight="1">
      <c r="M1201"/>
      <c r="N1201"/>
      <c r="O1201"/>
    </row>
    <row r="1202" spans="13:15" ht="13.5" customHeight="1">
      <c r="M1202"/>
      <c r="N1202"/>
      <c r="O1202"/>
    </row>
    <row r="1203" spans="13:15" ht="13.5" customHeight="1">
      <c r="M1203"/>
      <c r="N1203"/>
      <c r="O1203"/>
    </row>
    <row r="1204" spans="13:15" ht="13.5" customHeight="1">
      <c r="M1204"/>
      <c r="N1204"/>
      <c r="O1204"/>
    </row>
    <row r="1205" spans="13:15" ht="13.5" customHeight="1">
      <c r="M1205"/>
      <c r="N1205"/>
      <c r="O1205"/>
    </row>
    <row r="1206" spans="13:15" ht="13.5" customHeight="1">
      <c r="M1206"/>
      <c r="N1206"/>
      <c r="O1206"/>
    </row>
    <row r="1207" spans="13:15" ht="13.5" customHeight="1">
      <c r="M1207"/>
      <c r="N1207"/>
      <c r="O1207"/>
    </row>
    <row r="1208" spans="13:15" ht="13.5" customHeight="1">
      <c r="M1208"/>
      <c r="N1208"/>
      <c r="O1208"/>
    </row>
    <row r="1209" spans="13:15" ht="13.5" customHeight="1">
      <c r="M1209"/>
      <c r="N1209"/>
      <c r="O1209"/>
    </row>
    <row r="1210" spans="13:15" ht="13.5" customHeight="1">
      <c r="M1210"/>
      <c r="N1210"/>
      <c r="O1210"/>
    </row>
    <row r="1211" spans="13:15" ht="13.5" customHeight="1">
      <c r="M1211"/>
      <c r="N1211"/>
      <c r="O1211"/>
    </row>
    <row r="1212" spans="13:15" ht="13.5" customHeight="1">
      <c r="M1212"/>
      <c r="N1212"/>
      <c r="O1212"/>
    </row>
    <row r="1213" spans="13:15" ht="13.5" customHeight="1">
      <c r="M1213"/>
      <c r="N1213"/>
      <c r="O1213"/>
    </row>
    <row r="1214" spans="13:15" ht="13.5" customHeight="1">
      <c r="M1214"/>
      <c r="N1214"/>
      <c r="O1214"/>
    </row>
    <row r="1215" spans="13:15" ht="13.5" customHeight="1">
      <c r="M1215"/>
      <c r="N1215"/>
      <c r="O1215"/>
    </row>
    <row r="1216" spans="13:15" ht="13.5" customHeight="1">
      <c r="M1216"/>
      <c r="N1216"/>
      <c r="O1216"/>
    </row>
    <row r="1217" spans="13:15" ht="13.5" customHeight="1">
      <c r="M1217"/>
      <c r="N1217"/>
      <c r="O1217"/>
    </row>
    <row r="1218" spans="13:15" ht="13.5" customHeight="1">
      <c r="M1218"/>
      <c r="N1218"/>
      <c r="O1218"/>
    </row>
    <row r="1219" spans="13:15" ht="13.5" customHeight="1">
      <c r="M1219"/>
      <c r="N1219"/>
      <c r="O1219"/>
    </row>
    <row r="1220" spans="13:15" ht="13.5" customHeight="1">
      <c r="M1220"/>
      <c r="N1220"/>
      <c r="O1220"/>
    </row>
    <row r="1221" spans="13:15" ht="13.5" customHeight="1">
      <c r="M1221"/>
      <c r="N1221"/>
      <c r="O1221"/>
    </row>
    <row r="1222" spans="13:15" ht="13.5" customHeight="1">
      <c r="M1222"/>
      <c r="N1222"/>
      <c r="O1222"/>
    </row>
    <row r="1223" spans="13:15" ht="13.5" customHeight="1">
      <c r="M1223"/>
      <c r="N1223"/>
      <c r="O1223"/>
    </row>
    <row r="1224" spans="13:15" ht="13.5" customHeight="1">
      <c r="M1224"/>
      <c r="N1224"/>
      <c r="O1224"/>
    </row>
    <row r="1225" spans="13:15" ht="13.5" customHeight="1">
      <c r="M1225"/>
      <c r="N1225"/>
      <c r="O1225"/>
    </row>
    <row r="1226" spans="13:15" ht="13.5" customHeight="1">
      <c r="M1226"/>
      <c r="N1226"/>
      <c r="O1226"/>
    </row>
    <row r="1227" spans="13:15" ht="13.5" customHeight="1">
      <c r="M1227"/>
      <c r="N1227"/>
      <c r="O1227"/>
    </row>
    <row r="1228" spans="13:15" ht="13.5" customHeight="1">
      <c r="M1228"/>
      <c r="N1228"/>
      <c r="O1228"/>
    </row>
    <row r="1229" spans="13:15" ht="13.5" customHeight="1">
      <c r="M1229"/>
      <c r="N1229"/>
      <c r="O1229"/>
    </row>
    <row r="1230" spans="13:15" ht="13.5" customHeight="1">
      <c r="M1230"/>
      <c r="N1230"/>
      <c r="O1230"/>
    </row>
    <row r="1231" spans="13:15" ht="13.5" customHeight="1">
      <c r="M1231"/>
      <c r="N1231"/>
      <c r="O1231"/>
    </row>
    <row r="1232" spans="13:15" ht="13.5" customHeight="1">
      <c r="M1232"/>
      <c r="N1232"/>
      <c r="O1232"/>
    </row>
    <row r="1233" spans="13:15" ht="13.5" customHeight="1">
      <c r="M1233"/>
      <c r="N1233"/>
      <c r="O1233"/>
    </row>
    <row r="1234" spans="13:15" ht="13.5" customHeight="1">
      <c r="M1234"/>
      <c r="N1234"/>
      <c r="O1234"/>
    </row>
    <row r="1235" spans="13:15" ht="13.5" customHeight="1">
      <c r="M1235"/>
      <c r="N1235"/>
      <c r="O1235"/>
    </row>
    <row r="1236" spans="13:15" ht="13.5" customHeight="1">
      <c r="M1236"/>
      <c r="N1236"/>
      <c r="O1236"/>
    </row>
    <row r="1237" spans="13:15" ht="13.5" customHeight="1">
      <c r="M1237"/>
      <c r="N1237"/>
      <c r="O1237"/>
    </row>
    <row r="1238" spans="13:15" ht="13.5" customHeight="1">
      <c r="M1238"/>
      <c r="N1238"/>
      <c r="O1238"/>
    </row>
    <row r="1239" spans="13:15" ht="13.5" customHeight="1">
      <c r="M1239"/>
      <c r="N1239"/>
      <c r="O1239"/>
    </row>
    <row r="1240" spans="13:15" ht="13.5" customHeight="1">
      <c r="M1240"/>
      <c r="N1240"/>
      <c r="O1240"/>
    </row>
    <row r="1241" spans="13:15" ht="13.5" customHeight="1">
      <c r="M1241"/>
      <c r="N1241"/>
      <c r="O1241"/>
    </row>
    <row r="1242" spans="13:15" ht="13.5" customHeight="1">
      <c r="M1242"/>
      <c r="N1242"/>
      <c r="O1242"/>
    </row>
    <row r="1243" spans="13:15" ht="13.5" customHeight="1">
      <c r="M1243"/>
      <c r="N1243"/>
      <c r="O1243"/>
    </row>
    <row r="1244" spans="13:15" ht="13.5" customHeight="1">
      <c r="M1244"/>
      <c r="N1244"/>
      <c r="O1244"/>
    </row>
    <row r="1245" spans="13:15" ht="13.5" customHeight="1">
      <c r="M1245"/>
      <c r="N1245"/>
      <c r="O1245"/>
    </row>
    <row r="1246" spans="13:15" ht="13.5" customHeight="1">
      <c r="M1246"/>
      <c r="N1246"/>
      <c r="O1246"/>
    </row>
    <row r="1247" spans="13:15" ht="13.5" customHeight="1">
      <c r="M1247"/>
      <c r="N1247"/>
      <c r="O1247"/>
    </row>
    <row r="1248" spans="13:15" ht="13.5" customHeight="1">
      <c r="M1248"/>
      <c r="N1248"/>
      <c r="O1248"/>
    </row>
    <row r="1249" spans="13:15" ht="13.5" customHeight="1">
      <c r="M1249"/>
      <c r="N1249"/>
      <c r="O1249"/>
    </row>
    <row r="1250" spans="13:15" ht="13.5" customHeight="1">
      <c r="M1250"/>
      <c r="N1250"/>
      <c r="O1250"/>
    </row>
    <row r="1251" spans="13:15" ht="13.5" customHeight="1">
      <c r="M1251"/>
      <c r="N1251"/>
      <c r="O1251"/>
    </row>
    <row r="1252" spans="13:15" ht="13.5" customHeight="1">
      <c r="M1252"/>
      <c r="N1252"/>
      <c r="O1252"/>
    </row>
    <row r="1253" spans="13:15" ht="13.5" customHeight="1">
      <c r="M1253"/>
      <c r="N1253"/>
      <c r="O1253"/>
    </row>
    <row r="1254" spans="13:15" ht="13.5" customHeight="1">
      <c r="M1254"/>
      <c r="N1254"/>
      <c r="O1254"/>
    </row>
    <row r="1255" spans="13:15" ht="13.5" customHeight="1">
      <c r="M1255"/>
      <c r="N1255"/>
      <c r="O1255"/>
    </row>
    <row r="1256" spans="13:15" ht="13.5" customHeight="1">
      <c r="M1256"/>
      <c r="N1256"/>
      <c r="O1256"/>
    </row>
    <row r="1257" spans="13:15" ht="13.5" customHeight="1">
      <c r="M1257"/>
      <c r="N1257"/>
      <c r="O1257"/>
    </row>
    <row r="1258" spans="13:15" ht="13.5" customHeight="1">
      <c r="M1258"/>
      <c r="N1258"/>
      <c r="O1258"/>
    </row>
    <row r="1259" spans="13:15" ht="13.5" customHeight="1">
      <c r="M1259"/>
      <c r="N1259"/>
      <c r="O1259"/>
    </row>
    <row r="1260" spans="13:15" ht="13.5" customHeight="1">
      <c r="M1260"/>
      <c r="N1260"/>
      <c r="O1260"/>
    </row>
    <row r="1261" spans="13:15" ht="13.5" customHeight="1">
      <c r="M1261"/>
      <c r="N1261"/>
      <c r="O1261"/>
    </row>
    <row r="1262" spans="13:15" ht="13.5" customHeight="1">
      <c r="M1262"/>
      <c r="N1262"/>
      <c r="O1262"/>
    </row>
    <row r="1263" spans="13:15" ht="13.5" customHeight="1">
      <c r="M1263"/>
      <c r="N1263"/>
      <c r="O1263"/>
    </row>
    <row r="1264" spans="13:15" ht="13.5" customHeight="1">
      <c r="M1264"/>
      <c r="N1264"/>
      <c r="O1264"/>
    </row>
    <row r="1265" spans="13:15" ht="13.5" customHeight="1">
      <c r="M1265"/>
      <c r="N1265"/>
      <c r="O1265"/>
    </row>
    <row r="1266" spans="13:15" ht="13.5" customHeight="1">
      <c r="M1266"/>
      <c r="N1266"/>
      <c r="O1266"/>
    </row>
    <row r="1267" spans="13:15" ht="13.5" customHeight="1">
      <c r="M1267"/>
      <c r="N1267"/>
      <c r="O1267"/>
    </row>
    <row r="1268" spans="13:15" ht="13.5" customHeight="1">
      <c r="M1268"/>
      <c r="N1268"/>
      <c r="O1268"/>
    </row>
    <row r="1269" spans="13:15" ht="13.5" customHeight="1">
      <c r="M1269"/>
      <c r="N1269"/>
      <c r="O1269"/>
    </row>
    <row r="1270" spans="13:15" ht="13.5" customHeight="1">
      <c r="M1270"/>
      <c r="N1270"/>
      <c r="O1270"/>
    </row>
    <row r="1271" spans="13:15" ht="13.5" customHeight="1">
      <c r="M1271"/>
      <c r="N1271"/>
      <c r="O1271"/>
    </row>
    <row r="1272" spans="13:15" ht="13.5" customHeight="1">
      <c r="M1272"/>
      <c r="N1272"/>
      <c r="O1272"/>
    </row>
    <row r="1273" spans="13:15" ht="13.5" customHeight="1">
      <c r="M1273"/>
      <c r="N1273"/>
      <c r="O1273"/>
    </row>
    <row r="1274" spans="13:15" ht="13.5" customHeight="1">
      <c r="M1274"/>
      <c r="N1274"/>
      <c r="O1274"/>
    </row>
    <row r="1275" spans="13:15" ht="13.5" customHeight="1">
      <c r="M1275"/>
      <c r="N1275"/>
      <c r="O1275"/>
    </row>
    <row r="1276" spans="13:15" ht="13.5" customHeight="1">
      <c r="M1276"/>
      <c r="N1276"/>
      <c r="O1276"/>
    </row>
    <row r="1277" spans="13:15" ht="13.5" customHeight="1">
      <c r="M1277"/>
      <c r="N1277"/>
      <c r="O1277"/>
    </row>
    <row r="1278" spans="13:15" ht="13.5" customHeight="1">
      <c r="M1278"/>
      <c r="N1278"/>
      <c r="O1278"/>
    </row>
    <row r="1279" spans="13:15" ht="13.5" customHeight="1">
      <c r="M1279"/>
      <c r="N1279"/>
      <c r="O1279"/>
    </row>
    <row r="1280" spans="13:15" ht="13.5" customHeight="1">
      <c r="M1280"/>
      <c r="N1280"/>
      <c r="O1280"/>
    </row>
    <row r="1281" spans="13:15" ht="13.5" customHeight="1">
      <c r="M1281"/>
      <c r="N1281"/>
      <c r="O1281"/>
    </row>
    <row r="1282" spans="13:15" ht="13.5" customHeight="1">
      <c r="M1282"/>
      <c r="N1282"/>
      <c r="O1282"/>
    </row>
    <row r="1283" spans="13:15" ht="13.5" customHeight="1">
      <c r="M1283"/>
      <c r="N1283"/>
      <c r="O1283"/>
    </row>
    <row r="1284" spans="13:15" ht="13.5" customHeight="1">
      <c r="M1284"/>
      <c r="N1284"/>
      <c r="O1284"/>
    </row>
    <row r="1285" spans="13:15" ht="13.5" customHeight="1">
      <c r="M1285"/>
      <c r="N1285"/>
      <c r="O1285"/>
    </row>
    <row r="1286" spans="13:15" ht="13.5" customHeight="1">
      <c r="M1286"/>
      <c r="N1286"/>
      <c r="O1286"/>
    </row>
    <row r="1287" spans="13:15" ht="13.5" customHeight="1">
      <c r="M1287"/>
      <c r="N1287"/>
      <c r="O1287"/>
    </row>
    <row r="1288" spans="13:15" ht="13.5" customHeight="1">
      <c r="M1288"/>
      <c r="N1288"/>
      <c r="O1288"/>
    </row>
    <row r="1289" spans="13:15" ht="13.5" customHeight="1">
      <c r="M1289"/>
      <c r="N1289"/>
      <c r="O1289"/>
    </row>
    <row r="1290" spans="13:15" ht="13.5" customHeight="1">
      <c r="M1290"/>
      <c r="N1290"/>
      <c r="O1290"/>
    </row>
    <row r="1291" spans="13:15" ht="13.5" customHeight="1">
      <c r="M1291"/>
      <c r="N1291"/>
      <c r="O1291"/>
    </row>
    <row r="1292" spans="13:15" ht="13.5" customHeight="1">
      <c r="M1292"/>
      <c r="N1292"/>
      <c r="O1292"/>
    </row>
    <row r="1293" spans="13:15" ht="13.5" customHeight="1">
      <c r="M1293"/>
      <c r="N1293"/>
      <c r="O1293"/>
    </row>
    <row r="1294" spans="13:15" ht="13.5" customHeight="1">
      <c r="M1294"/>
      <c r="N1294"/>
      <c r="O1294"/>
    </row>
    <row r="1295" spans="13:15" ht="13.5" customHeight="1">
      <c r="M1295"/>
      <c r="N1295"/>
      <c r="O1295"/>
    </row>
    <row r="1296" spans="13:15" ht="13.5" customHeight="1">
      <c r="M1296"/>
      <c r="N1296"/>
      <c r="O1296"/>
    </row>
    <row r="1297" spans="13:15" ht="13.5" customHeight="1">
      <c r="M1297"/>
      <c r="N1297"/>
      <c r="O1297"/>
    </row>
    <row r="1298" spans="13:15" ht="13.5" customHeight="1">
      <c r="M1298"/>
      <c r="N1298"/>
      <c r="O1298"/>
    </row>
    <row r="1299" spans="13:15" ht="13.5" customHeight="1">
      <c r="M1299"/>
      <c r="N1299"/>
      <c r="O1299"/>
    </row>
    <row r="1300" spans="13:15" ht="13.5" customHeight="1">
      <c r="M1300"/>
      <c r="N1300"/>
      <c r="O1300"/>
    </row>
    <row r="1301" spans="13:15" ht="13.5" customHeight="1">
      <c r="M1301"/>
      <c r="N1301"/>
      <c r="O1301"/>
    </row>
    <row r="1302" spans="13:15" ht="13.5" customHeight="1">
      <c r="M1302"/>
      <c r="N1302"/>
      <c r="O1302"/>
    </row>
    <row r="1303" spans="13:15" ht="13.5" customHeight="1">
      <c r="M1303"/>
      <c r="N1303"/>
      <c r="O1303"/>
    </row>
    <row r="1304" spans="13:15" ht="13.5" customHeight="1">
      <c r="M1304"/>
      <c r="N1304"/>
      <c r="O1304"/>
    </row>
    <row r="1305" spans="13:15" ht="13.5" customHeight="1">
      <c r="M1305"/>
      <c r="N1305"/>
      <c r="O1305"/>
    </row>
    <row r="1306" spans="13:15" ht="13.5" customHeight="1">
      <c r="M1306"/>
      <c r="N1306"/>
      <c r="O1306"/>
    </row>
    <row r="1307" spans="13:15" ht="13.5" customHeight="1">
      <c r="M1307"/>
      <c r="N1307"/>
      <c r="O1307"/>
    </row>
    <row r="1308" spans="13:15" ht="13.5" customHeight="1">
      <c r="M1308"/>
      <c r="N1308"/>
      <c r="O1308"/>
    </row>
    <row r="1309" spans="13:15" ht="13.5" customHeight="1">
      <c r="M1309"/>
      <c r="N1309"/>
      <c r="O1309"/>
    </row>
    <row r="1310" spans="13:15" ht="13.5" customHeight="1">
      <c r="M1310"/>
      <c r="N1310"/>
      <c r="O1310"/>
    </row>
    <row r="1311" spans="13:15" ht="13.5" customHeight="1">
      <c r="M1311"/>
      <c r="N1311"/>
      <c r="O1311"/>
    </row>
    <row r="1312" spans="13:15" ht="13.5" customHeight="1">
      <c r="M1312"/>
      <c r="N1312"/>
      <c r="O1312"/>
    </row>
    <row r="1313" spans="13:15" ht="13.5" customHeight="1">
      <c r="M1313"/>
      <c r="N1313"/>
      <c r="O1313"/>
    </row>
    <row r="1314" spans="13:15" ht="13.5" customHeight="1">
      <c r="M1314"/>
      <c r="N1314"/>
      <c r="O1314"/>
    </row>
    <row r="1315" spans="13:15" ht="13.5" customHeight="1">
      <c r="M1315"/>
      <c r="N1315"/>
      <c r="O1315"/>
    </row>
    <row r="1316" spans="13:15" ht="13.5" customHeight="1">
      <c r="M1316"/>
      <c r="N1316"/>
      <c r="O1316"/>
    </row>
    <row r="1317" spans="13:15" ht="13.5" customHeight="1">
      <c r="M1317"/>
      <c r="N1317"/>
      <c r="O1317"/>
    </row>
    <row r="1318" spans="13:15" ht="13.5" customHeight="1">
      <c r="M1318"/>
      <c r="N1318"/>
      <c r="O1318"/>
    </row>
    <row r="1319" spans="13:15" ht="13.5" customHeight="1">
      <c r="M1319"/>
      <c r="N1319"/>
      <c r="O1319"/>
    </row>
    <row r="1320" spans="13:15" ht="13.5" customHeight="1">
      <c r="M1320"/>
      <c r="N1320"/>
      <c r="O1320"/>
    </row>
    <row r="1321" spans="13:15" ht="13.5" customHeight="1">
      <c r="M1321"/>
      <c r="N1321"/>
      <c r="O1321"/>
    </row>
    <row r="1322" spans="13:15" ht="13.5" customHeight="1">
      <c r="M1322"/>
      <c r="N1322"/>
      <c r="O1322"/>
    </row>
    <row r="1323" spans="13:15" ht="13.5" customHeight="1">
      <c r="M1323"/>
      <c r="N1323"/>
      <c r="O1323"/>
    </row>
    <row r="1324" spans="13:15" ht="13.5" customHeight="1">
      <c r="M1324"/>
      <c r="N1324"/>
      <c r="O1324"/>
    </row>
    <row r="1325" spans="13:15" ht="13.5" customHeight="1">
      <c r="M1325"/>
      <c r="N1325"/>
      <c r="O1325"/>
    </row>
    <row r="1326" spans="13:15" ht="13.5" customHeight="1">
      <c r="M1326"/>
      <c r="N1326"/>
      <c r="O1326"/>
    </row>
    <row r="1327" spans="13:15" ht="13.5" customHeight="1">
      <c r="M1327"/>
      <c r="N1327"/>
      <c r="O1327"/>
    </row>
    <row r="1328" spans="13:15" ht="13.5" customHeight="1">
      <c r="M1328"/>
      <c r="N1328"/>
      <c r="O1328"/>
    </row>
    <row r="1329" spans="13:15" ht="13.5" customHeight="1">
      <c r="M1329"/>
      <c r="N1329"/>
      <c r="O1329"/>
    </row>
    <row r="1330" spans="13:15" ht="13.5" customHeight="1">
      <c r="M1330"/>
      <c r="N1330"/>
      <c r="O1330"/>
    </row>
    <row r="1331" spans="13:15" ht="13.5" customHeight="1">
      <c r="M1331"/>
      <c r="N1331"/>
      <c r="O1331"/>
    </row>
    <row r="1332" spans="13:15" ht="13.5" customHeight="1">
      <c r="M1332"/>
      <c r="N1332"/>
      <c r="O1332"/>
    </row>
    <row r="1333" spans="13:15" ht="13.5" customHeight="1">
      <c r="M1333"/>
      <c r="N1333"/>
      <c r="O1333"/>
    </row>
    <row r="1334" spans="13:15" ht="13.5" customHeight="1">
      <c r="M1334"/>
      <c r="N1334"/>
      <c r="O1334"/>
    </row>
    <row r="1335" spans="13:15" ht="13.5" customHeight="1">
      <c r="M1335"/>
      <c r="N1335"/>
      <c r="O1335"/>
    </row>
    <row r="1336" spans="13:15" ht="13.5" customHeight="1">
      <c r="M1336"/>
      <c r="N1336"/>
      <c r="O1336"/>
    </row>
    <row r="1337" spans="13:15" ht="13.5" customHeight="1">
      <c r="M1337"/>
      <c r="N1337"/>
      <c r="O1337"/>
    </row>
    <row r="1338" spans="13:15" ht="13.5" customHeight="1">
      <c r="M1338"/>
      <c r="N1338"/>
      <c r="O1338"/>
    </row>
    <row r="1339" spans="13:15" ht="13.5" customHeight="1">
      <c r="M1339"/>
      <c r="N1339"/>
      <c r="O1339"/>
    </row>
    <row r="1340" spans="13:15" ht="13.5" customHeight="1">
      <c r="M1340"/>
      <c r="N1340"/>
      <c r="O1340"/>
    </row>
    <row r="1341" spans="13:15" ht="13.5" customHeight="1">
      <c r="M1341"/>
      <c r="N1341"/>
      <c r="O1341"/>
    </row>
    <row r="1342" spans="13:15" ht="13.5" customHeight="1">
      <c r="M1342"/>
      <c r="N1342"/>
      <c r="O1342"/>
    </row>
    <row r="1343" spans="13:15" ht="13.5" customHeight="1">
      <c r="M1343"/>
      <c r="N1343"/>
      <c r="O1343"/>
    </row>
    <row r="1344" spans="13:15" ht="13.5" customHeight="1">
      <c r="M1344"/>
      <c r="N1344"/>
      <c r="O1344"/>
    </row>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sheetData>
  <sortState ref="H4:I105">
    <sortCondition descending="1" ref="I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422"/>
  <sheetViews>
    <sheetView zoomScaleNormal="100" workbookViewId="0">
      <pane ySplit="2" topLeftCell="A3" activePane="bottomLeft" state="frozen"/>
      <selection activeCell="E6" sqref="E6"/>
      <selection pane="bottomLeft" activeCell="F51" sqref="F51"/>
    </sheetView>
  </sheetViews>
  <sheetFormatPr defaultRowHeight="13.5" customHeight="1"/>
  <cols>
    <col min="1" max="1" width="7.5703125" style="22" customWidth="1"/>
    <col min="2" max="2" width="18.85546875" style="22" customWidth="1"/>
    <col min="3" max="3" width="6.42578125" style="205" customWidth="1"/>
    <col min="4" max="4" width="9.42578125" style="136" customWidth="1"/>
    <col min="5" max="5" width="11" style="136" customWidth="1"/>
    <col min="6" max="6" width="20.42578125" style="22" customWidth="1"/>
    <col min="7" max="7" width="7.28515625" style="26" customWidth="1"/>
    <col min="8" max="8" width="9.140625" style="26"/>
    <col min="9" max="9" width="19.28515625" style="26" bestFit="1" customWidth="1"/>
    <col min="10" max="10" width="18.140625" style="128" bestFit="1" customWidth="1"/>
    <col min="11" max="11" width="9.140625" style="84"/>
    <col min="12" max="12" width="20.42578125" style="22" customWidth="1"/>
    <col min="13" max="13" width="12.7109375" style="217" bestFit="1" customWidth="1"/>
    <col min="14" max="14" width="21.42578125" style="22" bestFit="1" customWidth="1"/>
    <col min="15" max="15" width="12.7109375" style="22" bestFit="1" customWidth="1"/>
    <col min="16" max="16" width="10.28515625" style="84" bestFit="1" customWidth="1"/>
    <col min="17" max="17" width="15" style="22" customWidth="1"/>
    <col min="18" max="18" width="20.85546875" style="26" bestFit="1" customWidth="1"/>
    <col min="19" max="19" width="5.42578125" style="22" bestFit="1" customWidth="1"/>
    <col min="20" max="16384" width="9.140625" style="22"/>
  </cols>
  <sheetData>
    <row r="1" spans="1:20" ht="14.25" customHeight="1">
      <c r="B1" s="40" t="s">
        <v>615</v>
      </c>
      <c r="I1" s="28"/>
      <c r="L1" s="47"/>
      <c r="R1" s="326"/>
      <c r="S1" s="326"/>
    </row>
    <row r="2" spans="1:20" ht="13.5" customHeight="1">
      <c r="R2" s="326"/>
      <c r="S2" s="326"/>
    </row>
    <row r="3" spans="1:20" ht="13.5" customHeight="1">
      <c r="A3" s="26">
        <v>1</v>
      </c>
      <c r="B3" s="4" t="s">
        <v>421</v>
      </c>
      <c r="C3" s="17">
        <v>19.22</v>
      </c>
      <c r="D3" s="205"/>
      <c r="E3" s="26">
        <v>54</v>
      </c>
      <c r="F3" s="4" t="s">
        <v>193</v>
      </c>
      <c r="G3" s="17">
        <v>5.61</v>
      </c>
      <c r="H3" s="205"/>
      <c r="L3" s="19"/>
      <c r="M3" s="155"/>
      <c r="N3" s="229"/>
      <c r="O3" s="120"/>
      <c r="R3" s="19"/>
      <c r="S3" s="84"/>
      <c r="T3" s="51"/>
    </row>
    <row r="4" spans="1:20" ht="13.5" customHeight="1">
      <c r="A4" s="26">
        <v>2</v>
      </c>
      <c r="B4" s="4" t="s">
        <v>444</v>
      </c>
      <c r="C4" s="17">
        <v>16.739999999999998</v>
      </c>
      <c r="D4" s="205"/>
      <c r="E4" s="26">
        <v>55</v>
      </c>
      <c r="F4" s="4" t="s">
        <v>319</v>
      </c>
      <c r="G4" s="17">
        <v>5.6</v>
      </c>
      <c r="H4" s="205"/>
      <c r="L4" s="19"/>
      <c r="M4" s="155"/>
      <c r="N4" s="229"/>
      <c r="O4" s="120"/>
      <c r="R4" s="19"/>
      <c r="S4" s="84"/>
      <c r="T4" s="51"/>
    </row>
    <row r="5" spans="1:20" ht="13.5" customHeight="1">
      <c r="A5" s="26">
        <v>3</v>
      </c>
      <c r="B5" s="4" t="s">
        <v>427</v>
      </c>
      <c r="C5" s="17">
        <v>12.84</v>
      </c>
      <c r="D5" s="205"/>
      <c r="E5" s="26">
        <v>56</v>
      </c>
      <c r="F5" s="4" t="s">
        <v>435</v>
      </c>
      <c r="G5" s="17">
        <v>5.56</v>
      </c>
      <c r="H5" s="205"/>
      <c r="L5" s="19"/>
      <c r="M5" s="155"/>
      <c r="N5" s="229"/>
      <c r="O5" s="120"/>
      <c r="R5" s="19"/>
      <c r="S5" s="84"/>
      <c r="T5" s="51"/>
    </row>
    <row r="6" spans="1:20" ht="13.5" customHeight="1">
      <c r="A6" s="26">
        <v>4</v>
      </c>
      <c r="B6" s="4" t="s">
        <v>152</v>
      </c>
      <c r="C6" s="17">
        <v>11.59</v>
      </c>
      <c r="D6" s="205"/>
      <c r="E6" s="26">
        <v>57</v>
      </c>
      <c r="F6" s="4" t="s">
        <v>320</v>
      </c>
      <c r="G6" s="17">
        <v>5.54</v>
      </c>
      <c r="H6" s="205"/>
      <c r="L6" s="19"/>
      <c r="M6" s="155"/>
      <c r="N6" s="229"/>
      <c r="O6" s="120"/>
      <c r="R6" s="19"/>
      <c r="S6" s="84"/>
      <c r="T6" s="51"/>
    </row>
    <row r="7" spans="1:20" ht="13.5" customHeight="1">
      <c r="A7" s="26">
        <v>5</v>
      </c>
      <c r="B7" s="4" t="s">
        <v>310</v>
      </c>
      <c r="C7" s="17">
        <v>10.81</v>
      </c>
      <c r="D7" s="205"/>
      <c r="E7" s="26">
        <v>58</v>
      </c>
      <c r="F7" s="4" t="s">
        <v>438</v>
      </c>
      <c r="G7" s="17">
        <v>5.4</v>
      </c>
      <c r="H7" s="205"/>
      <c r="L7" s="19"/>
      <c r="M7" s="155"/>
      <c r="N7" s="229"/>
      <c r="O7" s="120"/>
      <c r="R7" s="19"/>
      <c r="S7" s="84"/>
      <c r="T7" s="51"/>
    </row>
    <row r="8" spans="1:20" ht="13.5" customHeight="1">
      <c r="A8" s="26">
        <v>6</v>
      </c>
      <c r="B8" s="4" t="s">
        <v>21</v>
      </c>
      <c r="C8" s="17">
        <v>10.32</v>
      </c>
      <c r="D8" s="205"/>
      <c r="E8" s="26">
        <v>59</v>
      </c>
      <c r="F8" s="4" t="s">
        <v>516</v>
      </c>
      <c r="G8" s="17">
        <v>5.39</v>
      </c>
      <c r="H8" s="205"/>
      <c r="L8" s="216"/>
      <c r="N8" s="229"/>
      <c r="O8" s="185"/>
      <c r="R8" s="19"/>
      <c r="S8" s="84"/>
      <c r="T8" s="51"/>
    </row>
    <row r="9" spans="1:20" ht="13.5" customHeight="1">
      <c r="A9" s="26">
        <v>7</v>
      </c>
      <c r="B9" s="4" t="s">
        <v>422</v>
      </c>
      <c r="C9" s="17">
        <v>10.16</v>
      </c>
      <c r="D9" s="205"/>
      <c r="E9" s="26">
        <v>60</v>
      </c>
      <c r="F9" s="4" t="s">
        <v>437</v>
      </c>
      <c r="G9" s="17">
        <v>5.39</v>
      </c>
      <c r="H9" s="205"/>
      <c r="L9" s="19"/>
      <c r="M9" s="155"/>
      <c r="N9" s="229"/>
      <c r="O9" s="120"/>
      <c r="R9" s="19"/>
      <c r="S9" s="84"/>
      <c r="T9" s="51"/>
    </row>
    <row r="10" spans="1:20" ht="13.5" customHeight="1">
      <c r="A10" s="26">
        <v>8</v>
      </c>
      <c r="B10" s="4" t="s">
        <v>414</v>
      </c>
      <c r="C10" s="17">
        <v>10.039999999999999</v>
      </c>
      <c r="D10" s="205"/>
      <c r="E10" s="26">
        <v>61</v>
      </c>
      <c r="F10" s="4" t="s">
        <v>471</v>
      </c>
      <c r="G10" s="17">
        <v>5.32</v>
      </c>
      <c r="H10" s="205"/>
      <c r="L10" s="19"/>
      <c r="M10" s="155"/>
      <c r="N10" s="229"/>
      <c r="O10" s="120"/>
      <c r="R10" s="19"/>
      <c r="S10" s="84"/>
      <c r="T10" s="51"/>
    </row>
    <row r="11" spans="1:20" ht="13.5" customHeight="1">
      <c r="A11" s="26">
        <v>9</v>
      </c>
      <c r="B11" s="4" t="s">
        <v>452</v>
      </c>
      <c r="C11" s="17">
        <v>9.9499999999999993</v>
      </c>
      <c r="D11" s="205"/>
      <c r="E11" s="26">
        <v>62</v>
      </c>
      <c r="F11" s="4" t="s">
        <v>285</v>
      </c>
      <c r="G11" s="17">
        <v>5.28</v>
      </c>
      <c r="H11" s="205"/>
      <c r="L11" s="19"/>
      <c r="M11" s="155"/>
      <c r="N11" s="229"/>
      <c r="O11" s="120"/>
      <c r="R11" s="19"/>
      <c r="S11" s="84"/>
      <c r="T11" s="51"/>
    </row>
    <row r="12" spans="1:20" ht="13.5" customHeight="1">
      <c r="A12" s="26">
        <v>10</v>
      </c>
      <c r="B12" s="4" t="s">
        <v>318</v>
      </c>
      <c r="C12" s="17">
        <v>9.26</v>
      </c>
      <c r="D12" s="205"/>
      <c r="E12" s="26">
        <v>63</v>
      </c>
      <c r="F12" s="4" t="s">
        <v>448</v>
      </c>
      <c r="G12" s="17">
        <v>5.22</v>
      </c>
      <c r="H12" s="205"/>
      <c r="L12" s="19"/>
      <c r="M12" s="155"/>
      <c r="N12" s="229"/>
      <c r="O12" s="120"/>
      <c r="R12" s="19"/>
      <c r="S12" s="84"/>
      <c r="T12" s="51"/>
    </row>
    <row r="13" spans="1:20" ht="13.5" customHeight="1">
      <c r="A13" s="26">
        <v>11</v>
      </c>
      <c r="B13" s="4" t="s">
        <v>449</v>
      </c>
      <c r="C13" s="17">
        <v>9.02</v>
      </c>
      <c r="D13" s="205"/>
      <c r="E13" s="26">
        <v>64</v>
      </c>
      <c r="F13" s="4" t="s">
        <v>407</v>
      </c>
      <c r="G13" s="17">
        <v>5.07</v>
      </c>
      <c r="H13" s="205"/>
      <c r="L13" s="19"/>
      <c r="M13" s="155"/>
      <c r="N13" s="229"/>
      <c r="O13" s="120"/>
      <c r="R13" s="19"/>
      <c r="S13" s="84"/>
      <c r="T13" s="51"/>
    </row>
    <row r="14" spans="1:20" ht="13.5" customHeight="1">
      <c r="A14" s="26">
        <v>12</v>
      </c>
      <c r="B14" s="4" t="s">
        <v>429</v>
      </c>
      <c r="C14" s="17">
        <v>8.99</v>
      </c>
      <c r="D14" s="205"/>
      <c r="E14" s="26">
        <v>65</v>
      </c>
      <c r="F14" s="4" t="s">
        <v>510</v>
      </c>
      <c r="G14" s="17">
        <v>5.07</v>
      </c>
      <c r="H14" s="205"/>
      <c r="L14" s="19"/>
      <c r="M14" s="155"/>
      <c r="N14" s="229"/>
      <c r="O14" s="120"/>
      <c r="R14" s="19"/>
      <c r="S14" s="84"/>
      <c r="T14" s="51"/>
    </row>
    <row r="15" spans="1:20" ht="13.5" customHeight="1">
      <c r="A15" s="26">
        <v>13</v>
      </c>
      <c r="B15" s="4" t="s">
        <v>488</v>
      </c>
      <c r="C15" s="17">
        <v>8.83</v>
      </c>
      <c r="D15" s="205"/>
      <c r="E15" s="26">
        <v>66</v>
      </c>
      <c r="F15" s="4" t="s">
        <v>284</v>
      </c>
      <c r="G15" s="17">
        <v>5.07</v>
      </c>
      <c r="H15" s="205"/>
      <c r="L15" s="19"/>
      <c r="M15" s="155"/>
      <c r="N15" s="229"/>
      <c r="O15" s="120"/>
      <c r="R15" s="19"/>
      <c r="S15" s="84"/>
      <c r="T15" s="51"/>
    </row>
    <row r="16" spans="1:20" ht="13.5" customHeight="1">
      <c r="A16" s="26">
        <v>14</v>
      </c>
      <c r="B16" s="4" t="s">
        <v>425</v>
      </c>
      <c r="C16" s="17">
        <v>8.7899999999999991</v>
      </c>
      <c r="D16" s="205"/>
      <c r="E16" s="26">
        <v>67</v>
      </c>
      <c r="F16" s="4" t="s">
        <v>433</v>
      </c>
      <c r="G16" s="17">
        <v>4.8499999999999996</v>
      </c>
      <c r="H16" s="205"/>
      <c r="L16" s="19"/>
      <c r="M16" s="155"/>
      <c r="N16" s="229"/>
      <c r="O16" s="120"/>
      <c r="R16" s="216"/>
      <c r="S16" s="84"/>
      <c r="T16" s="51"/>
    </row>
    <row r="17" spans="1:20" ht="13.5" customHeight="1">
      <c r="A17" s="26">
        <v>15</v>
      </c>
      <c r="B17" s="4" t="s">
        <v>428</v>
      </c>
      <c r="C17" s="17">
        <v>8.77</v>
      </c>
      <c r="D17" s="205"/>
      <c r="E17" s="26">
        <v>68</v>
      </c>
      <c r="F17" s="4" t="s">
        <v>288</v>
      </c>
      <c r="G17" s="17">
        <v>4.75</v>
      </c>
      <c r="H17" s="205"/>
      <c r="L17" s="19"/>
      <c r="M17" s="155"/>
      <c r="N17" s="229"/>
      <c r="O17" s="120"/>
      <c r="R17" s="19"/>
      <c r="S17" s="84"/>
      <c r="T17" s="51"/>
    </row>
    <row r="18" spans="1:20" ht="13.5" customHeight="1">
      <c r="A18" s="26">
        <v>16</v>
      </c>
      <c r="B18" s="4" t="s">
        <v>391</v>
      </c>
      <c r="C18" s="17">
        <v>8.7200000000000006</v>
      </c>
      <c r="D18" s="205"/>
      <c r="E18" s="26">
        <v>69</v>
      </c>
      <c r="F18" s="4" t="s">
        <v>430</v>
      </c>
      <c r="G18" s="17">
        <v>4.66</v>
      </c>
      <c r="H18" s="205"/>
      <c r="L18" s="19"/>
      <c r="M18" s="155"/>
      <c r="N18" s="229"/>
      <c r="O18" s="120"/>
      <c r="R18" s="19"/>
      <c r="S18" s="84"/>
      <c r="T18" s="51"/>
    </row>
    <row r="19" spans="1:20" ht="13.5" customHeight="1">
      <c r="A19" s="26">
        <v>17</v>
      </c>
      <c r="B19" s="4" t="s">
        <v>417</v>
      </c>
      <c r="C19" s="17">
        <v>8.4700000000000006</v>
      </c>
      <c r="D19" s="205"/>
      <c r="E19" s="26">
        <v>70</v>
      </c>
      <c r="F19" s="4" t="s">
        <v>409</v>
      </c>
      <c r="G19" s="17">
        <v>4.6500000000000004</v>
      </c>
      <c r="H19" s="205"/>
      <c r="L19" s="19"/>
      <c r="M19" s="155"/>
      <c r="N19" s="229"/>
      <c r="O19" s="120"/>
      <c r="R19" s="19"/>
      <c r="S19" s="84"/>
      <c r="T19" s="51"/>
    </row>
    <row r="20" spans="1:20" ht="13.5" customHeight="1">
      <c r="A20" s="26">
        <v>18</v>
      </c>
      <c r="B20" s="4" t="s">
        <v>489</v>
      </c>
      <c r="C20" s="17">
        <v>8.26</v>
      </c>
      <c r="D20" s="205"/>
      <c r="E20" s="26">
        <v>71</v>
      </c>
      <c r="F20" s="4" t="s">
        <v>403</v>
      </c>
      <c r="G20" s="17">
        <v>4.6399999999999997</v>
      </c>
      <c r="H20" s="205"/>
      <c r="L20" s="19"/>
      <c r="M20" s="155"/>
      <c r="N20" s="229"/>
      <c r="O20" s="120"/>
      <c r="R20" s="19"/>
      <c r="S20" s="84"/>
      <c r="T20" s="51"/>
    </row>
    <row r="21" spans="1:20" ht="13.5" customHeight="1">
      <c r="A21" s="26">
        <v>19</v>
      </c>
      <c r="B21" s="4" t="s">
        <v>496</v>
      </c>
      <c r="C21" s="17">
        <v>8.17</v>
      </c>
      <c r="D21" s="205"/>
      <c r="E21" s="26">
        <v>72</v>
      </c>
      <c r="F21" s="4" t="s">
        <v>295</v>
      </c>
      <c r="G21" s="17">
        <v>4.55</v>
      </c>
      <c r="H21" s="205"/>
      <c r="L21" s="19"/>
      <c r="M21" s="155"/>
      <c r="N21" s="229"/>
      <c r="O21" s="120"/>
      <c r="R21" s="19"/>
      <c r="S21" s="84"/>
      <c r="T21" s="51"/>
    </row>
    <row r="22" spans="1:20" ht="13.5" customHeight="1">
      <c r="A22" s="26">
        <v>20</v>
      </c>
      <c r="B22" s="4" t="s">
        <v>453</v>
      </c>
      <c r="C22" s="17">
        <v>7.97</v>
      </c>
      <c r="D22" s="205"/>
      <c r="E22" s="26">
        <v>73</v>
      </c>
      <c r="F22" s="4" t="s">
        <v>402</v>
      </c>
      <c r="G22" s="17">
        <v>4.51</v>
      </c>
      <c r="H22" s="205"/>
      <c r="L22" s="19"/>
      <c r="M22" s="155"/>
      <c r="N22" s="229"/>
      <c r="O22" s="120"/>
      <c r="R22" s="19"/>
      <c r="S22" s="84"/>
      <c r="T22" s="51"/>
    </row>
    <row r="23" spans="1:20" ht="13.5" customHeight="1">
      <c r="A23" s="26">
        <v>21</v>
      </c>
      <c r="B23" s="4" t="s">
        <v>443</v>
      </c>
      <c r="C23" s="17">
        <v>7.92</v>
      </c>
      <c r="D23" s="205"/>
      <c r="E23" s="26">
        <v>74</v>
      </c>
      <c r="F23" s="4" t="s">
        <v>171</v>
      </c>
      <c r="G23" s="17">
        <v>4.4800000000000004</v>
      </c>
      <c r="H23" s="205"/>
      <c r="L23" s="19"/>
      <c r="M23" s="155"/>
      <c r="N23" s="26"/>
      <c r="O23" s="27"/>
      <c r="R23" s="19"/>
      <c r="S23" s="84"/>
      <c r="T23" s="51"/>
    </row>
    <row r="24" spans="1:20" ht="13.5" customHeight="1">
      <c r="A24" s="26">
        <v>22</v>
      </c>
      <c r="B24" s="4" t="s">
        <v>436</v>
      </c>
      <c r="C24" s="17">
        <v>7.91</v>
      </c>
      <c r="D24" s="205"/>
      <c r="E24" s="26">
        <v>75</v>
      </c>
      <c r="F24" s="4" t="s">
        <v>493</v>
      </c>
      <c r="G24" s="17">
        <v>4.4400000000000004</v>
      </c>
      <c r="H24" s="205"/>
      <c r="L24" s="19"/>
      <c r="M24" s="155"/>
      <c r="N24" s="26"/>
      <c r="O24" s="27"/>
      <c r="R24" s="19"/>
      <c r="S24" s="84"/>
      <c r="T24" s="51"/>
    </row>
    <row r="25" spans="1:20" ht="13.5" customHeight="1">
      <c r="A25" s="26">
        <v>23</v>
      </c>
      <c r="B25" s="4" t="s">
        <v>439</v>
      </c>
      <c r="C25" s="17">
        <v>7.86</v>
      </c>
      <c r="D25" s="205"/>
      <c r="E25" s="26">
        <v>76</v>
      </c>
      <c r="F25" s="4" t="s">
        <v>431</v>
      </c>
      <c r="G25" s="17">
        <v>4.38</v>
      </c>
      <c r="H25" s="205"/>
      <c r="L25" s="19"/>
      <c r="M25" s="155"/>
      <c r="N25" s="26"/>
      <c r="O25" s="27"/>
      <c r="R25" s="19"/>
      <c r="S25" s="84"/>
      <c r="T25" s="51"/>
    </row>
    <row r="26" spans="1:20" ht="13.5" customHeight="1">
      <c r="A26" s="26">
        <v>24</v>
      </c>
      <c r="B26" s="4" t="s">
        <v>400</v>
      </c>
      <c r="C26" s="17">
        <v>7.81</v>
      </c>
      <c r="D26" s="205"/>
      <c r="E26" s="26">
        <v>77</v>
      </c>
      <c r="F26" s="4" t="s">
        <v>457</v>
      </c>
      <c r="G26" s="17">
        <v>4.3</v>
      </c>
      <c r="H26" s="205"/>
      <c r="L26" s="19"/>
      <c r="M26" s="155"/>
      <c r="N26" s="229"/>
      <c r="O26" s="120"/>
      <c r="R26" s="19"/>
      <c r="S26" s="84"/>
      <c r="T26" s="51"/>
    </row>
    <row r="27" spans="1:20" ht="13.5" customHeight="1">
      <c r="A27" s="26">
        <v>25</v>
      </c>
      <c r="B27" s="4" t="s">
        <v>525</v>
      </c>
      <c r="C27" s="17">
        <v>7.81</v>
      </c>
      <c r="D27" s="205"/>
      <c r="E27" s="26">
        <v>78</v>
      </c>
      <c r="F27" s="4" t="s">
        <v>154</v>
      </c>
      <c r="G27" s="17">
        <v>4.3</v>
      </c>
      <c r="H27" s="205"/>
      <c r="L27" s="19"/>
      <c r="M27" s="155"/>
      <c r="N27" s="26"/>
      <c r="O27" s="27"/>
      <c r="R27" s="19"/>
      <c r="S27" s="84"/>
      <c r="T27" s="51"/>
    </row>
    <row r="28" spans="1:20" ht="13.5" customHeight="1">
      <c r="A28" s="26">
        <v>26</v>
      </c>
      <c r="B28" s="4" t="s">
        <v>412</v>
      </c>
      <c r="C28" s="17">
        <v>7.74</v>
      </c>
      <c r="D28" s="205"/>
      <c r="E28" s="26">
        <v>79</v>
      </c>
      <c r="F28" s="4" t="s">
        <v>325</v>
      </c>
      <c r="G28" s="17">
        <v>4.29</v>
      </c>
      <c r="H28" s="205"/>
      <c r="L28" s="19"/>
      <c r="M28" s="155"/>
      <c r="N28" s="229"/>
      <c r="O28" s="120"/>
      <c r="R28" s="19"/>
      <c r="S28" s="84"/>
      <c r="T28" s="51"/>
    </row>
    <row r="29" spans="1:20" ht="13.5" customHeight="1">
      <c r="A29" s="26">
        <v>27</v>
      </c>
      <c r="B29" s="4" t="s">
        <v>201</v>
      </c>
      <c r="C29" s="17">
        <v>7.67</v>
      </c>
      <c r="D29" s="205"/>
      <c r="E29" s="26">
        <v>80</v>
      </c>
      <c r="F29" s="4" t="s">
        <v>315</v>
      </c>
      <c r="G29" s="17">
        <v>4.2699999999999996</v>
      </c>
      <c r="H29" s="205"/>
      <c r="L29" s="19"/>
      <c r="M29" s="155"/>
      <c r="N29" s="229"/>
      <c r="O29" s="120"/>
      <c r="R29" s="19"/>
      <c r="S29" s="84"/>
      <c r="T29" s="51"/>
    </row>
    <row r="30" spans="1:20" ht="13.5" customHeight="1">
      <c r="A30" s="26">
        <v>28</v>
      </c>
      <c r="B30" s="4" t="s">
        <v>302</v>
      </c>
      <c r="C30" s="17">
        <v>7.56</v>
      </c>
      <c r="D30" s="205"/>
      <c r="E30" s="26">
        <v>81</v>
      </c>
      <c r="F30" s="4" t="s">
        <v>405</v>
      </c>
      <c r="G30" s="17">
        <v>4.26</v>
      </c>
      <c r="H30" s="205"/>
      <c r="L30" s="19"/>
      <c r="M30" s="155"/>
      <c r="N30" s="229"/>
      <c r="O30" s="120"/>
      <c r="R30" s="19"/>
      <c r="S30" s="84"/>
      <c r="T30" s="51"/>
    </row>
    <row r="31" spans="1:20" ht="13.5" customHeight="1">
      <c r="A31" s="26">
        <v>29</v>
      </c>
      <c r="B31" s="4" t="s">
        <v>398</v>
      </c>
      <c r="C31" s="17">
        <v>7.52</v>
      </c>
      <c r="D31" s="205"/>
      <c r="E31" s="26">
        <v>82</v>
      </c>
      <c r="F31" s="4" t="s">
        <v>392</v>
      </c>
      <c r="G31" s="17">
        <v>4.25</v>
      </c>
      <c r="H31" s="205"/>
      <c r="L31" s="19"/>
      <c r="M31" s="155"/>
      <c r="N31" s="229"/>
      <c r="O31" s="120"/>
      <c r="R31" s="19"/>
      <c r="S31" s="84"/>
      <c r="T31" s="51"/>
    </row>
    <row r="32" spans="1:20" ht="13.5" customHeight="1">
      <c r="A32" s="26">
        <v>30</v>
      </c>
      <c r="B32" s="4" t="s">
        <v>442</v>
      </c>
      <c r="C32" s="17">
        <v>7.48</v>
      </c>
      <c r="D32" s="205"/>
      <c r="E32" s="26">
        <v>83</v>
      </c>
      <c r="F32" s="4" t="s">
        <v>194</v>
      </c>
      <c r="G32" s="17">
        <v>4.2</v>
      </c>
      <c r="H32" s="205"/>
      <c r="L32" s="19"/>
      <c r="M32" s="155"/>
      <c r="N32" s="229"/>
      <c r="O32" s="120"/>
      <c r="R32" s="19"/>
      <c r="S32" s="84"/>
      <c r="T32" s="51"/>
    </row>
    <row r="33" spans="1:20" ht="13.5" customHeight="1">
      <c r="A33" s="26">
        <v>31</v>
      </c>
      <c r="B33" s="4" t="s">
        <v>149</v>
      </c>
      <c r="C33" s="17">
        <v>7.42</v>
      </c>
      <c r="D33" s="205"/>
      <c r="E33" s="26">
        <v>84</v>
      </c>
      <c r="F33" s="4" t="s">
        <v>394</v>
      </c>
      <c r="G33" s="17">
        <v>4.12</v>
      </c>
      <c r="H33" s="205"/>
      <c r="L33" s="19"/>
      <c r="M33" s="155"/>
      <c r="N33" s="229"/>
      <c r="O33" s="185"/>
      <c r="R33" s="19"/>
      <c r="S33" s="84"/>
      <c r="T33" s="51"/>
    </row>
    <row r="34" spans="1:20" ht="13.5" customHeight="1">
      <c r="A34" s="26">
        <v>32</v>
      </c>
      <c r="B34" s="4" t="s">
        <v>447</v>
      </c>
      <c r="C34" s="17">
        <v>7.4</v>
      </c>
      <c r="D34" s="205"/>
      <c r="E34" s="26">
        <v>85</v>
      </c>
      <c r="F34" s="4" t="s">
        <v>311</v>
      </c>
      <c r="G34" s="17">
        <v>4.0199999999999996</v>
      </c>
      <c r="H34" s="205"/>
      <c r="L34" s="19"/>
      <c r="M34" s="155"/>
      <c r="N34" s="229"/>
      <c r="O34" s="120"/>
      <c r="R34" s="19"/>
      <c r="S34" s="84"/>
      <c r="T34" s="51"/>
    </row>
    <row r="35" spans="1:20" ht="13.5" customHeight="1">
      <c r="A35" s="26">
        <v>33</v>
      </c>
      <c r="B35" s="4" t="s">
        <v>416</v>
      </c>
      <c r="C35" s="17">
        <v>7.07</v>
      </c>
      <c r="D35" s="205"/>
      <c r="E35" s="26">
        <v>86</v>
      </c>
      <c r="F35" s="4" t="s">
        <v>502</v>
      </c>
      <c r="G35" s="17">
        <v>4.01</v>
      </c>
      <c r="H35" s="205"/>
      <c r="L35" s="19"/>
      <c r="M35" s="155"/>
      <c r="N35" s="229"/>
      <c r="O35" s="120"/>
      <c r="R35" s="19"/>
      <c r="S35" s="84"/>
      <c r="T35" s="51"/>
    </row>
    <row r="36" spans="1:20" ht="13.5" customHeight="1">
      <c r="A36" s="26">
        <v>34</v>
      </c>
      <c r="B36" s="4" t="s">
        <v>420</v>
      </c>
      <c r="C36" s="17">
        <v>6.99</v>
      </c>
      <c r="D36" s="205"/>
      <c r="E36" s="26">
        <v>87</v>
      </c>
      <c r="F36" s="4" t="s">
        <v>401</v>
      </c>
      <c r="G36" s="17">
        <v>3.98</v>
      </c>
      <c r="H36" s="205"/>
      <c r="L36" s="19"/>
      <c r="M36" s="155"/>
      <c r="N36" s="229"/>
      <c r="O36" s="120"/>
      <c r="R36" s="19"/>
      <c r="S36" s="84"/>
      <c r="T36" s="51"/>
    </row>
    <row r="37" spans="1:20" ht="13.5" customHeight="1">
      <c r="A37" s="26">
        <v>35</v>
      </c>
      <c r="B37" s="4" t="s">
        <v>434</v>
      </c>
      <c r="C37" s="17">
        <v>6.9</v>
      </c>
      <c r="D37" s="205"/>
      <c r="E37" s="26">
        <v>88</v>
      </c>
      <c r="F37" s="4" t="s">
        <v>312</v>
      </c>
      <c r="G37" s="17">
        <v>3.97</v>
      </c>
      <c r="H37" s="205"/>
      <c r="L37" s="19"/>
      <c r="M37" s="155"/>
      <c r="N37" s="229"/>
      <c r="O37" s="120"/>
      <c r="R37" s="19"/>
      <c r="S37" s="84"/>
      <c r="T37" s="51"/>
    </row>
    <row r="38" spans="1:20" ht="13.5" customHeight="1">
      <c r="A38" s="26">
        <v>36</v>
      </c>
      <c r="B38" s="4" t="s">
        <v>446</v>
      </c>
      <c r="C38" s="17">
        <v>6.86</v>
      </c>
      <c r="D38" s="205"/>
      <c r="E38" s="26">
        <v>89</v>
      </c>
      <c r="F38" s="4" t="s">
        <v>423</v>
      </c>
      <c r="G38" s="17">
        <v>3.95</v>
      </c>
      <c r="H38" s="205"/>
      <c r="L38" s="19"/>
      <c r="M38" s="155"/>
      <c r="N38" s="229"/>
      <c r="O38" s="120"/>
      <c r="R38" s="19"/>
      <c r="S38" s="84"/>
      <c r="T38" s="51"/>
    </row>
    <row r="39" spans="1:20" ht="13.5" customHeight="1">
      <c r="A39" s="26">
        <v>37</v>
      </c>
      <c r="B39" s="4" t="s">
        <v>157</v>
      </c>
      <c r="C39" s="17">
        <v>6.85</v>
      </c>
      <c r="D39" s="205"/>
      <c r="E39" s="26">
        <v>90</v>
      </c>
      <c r="F39" s="4" t="s">
        <v>170</v>
      </c>
      <c r="G39" s="17">
        <v>3.88</v>
      </c>
      <c r="H39" s="205"/>
      <c r="L39" s="19"/>
      <c r="M39" s="155"/>
      <c r="N39" s="229"/>
      <c r="O39" s="120"/>
      <c r="R39" s="19"/>
      <c r="S39" s="84"/>
      <c r="T39" s="51"/>
    </row>
    <row r="40" spans="1:20" ht="13.5" customHeight="1">
      <c r="A40" s="26">
        <v>38</v>
      </c>
      <c r="B40" s="4" t="s">
        <v>424</v>
      </c>
      <c r="C40" s="17">
        <v>6.82</v>
      </c>
      <c r="D40" s="205"/>
      <c r="E40" s="26">
        <v>91</v>
      </c>
      <c r="F40" s="4" t="s">
        <v>463</v>
      </c>
      <c r="G40" s="17">
        <v>3.87</v>
      </c>
      <c r="H40" s="205"/>
      <c r="L40" s="19"/>
      <c r="M40" s="155"/>
      <c r="N40" s="229"/>
      <c r="O40" s="120"/>
      <c r="R40" s="19"/>
      <c r="S40" s="84"/>
      <c r="T40" s="51"/>
    </row>
    <row r="41" spans="1:20" ht="13.5" customHeight="1">
      <c r="A41" s="26">
        <v>39</v>
      </c>
      <c r="B41" s="4" t="s">
        <v>411</v>
      </c>
      <c r="C41" s="17">
        <v>6.81</v>
      </c>
      <c r="D41" s="205"/>
      <c r="E41" s="26">
        <v>92</v>
      </c>
      <c r="F41" s="4" t="s">
        <v>172</v>
      </c>
      <c r="G41" s="17">
        <v>3.83</v>
      </c>
      <c r="H41" s="205"/>
      <c r="L41" s="19"/>
      <c r="M41" s="155"/>
      <c r="N41" s="229"/>
      <c r="O41" s="120"/>
      <c r="R41" s="19"/>
      <c r="S41" s="84"/>
      <c r="T41" s="51"/>
    </row>
    <row r="42" spans="1:20" ht="13.5" customHeight="1">
      <c r="A42" s="26">
        <v>40</v>
      </c>
      <c r="B42" s="4" t="s">
        <v>499</v>
      </c>
      <c r="C42" s="17">
        <v>6.72</v>
      </c>
      <c r="D42" s="205"/>
      <c r="E42" s="26">
        <v>93</v>
      </c>
      <c r="F42" s="4" t="s">
        <v>396</v>
      </c>
      <c r="G42" s="17">
        <v>3.72</v>
      </c>
      <c r="H42" s="205"/>
      <c r="L42" s="19"/>
      <c r="M42" s="155"/>
      <c r="N42" s="229"/>
      <c r="O42" s="120"/>
      <c r="R42" s="19"/>
      <c r="S42" s="84"/>
      <c r="T42" s="51"/>
    </row>
    <row r="43" spans="1:20" ht="13.5" customHeight="1">
      <c r="A43" s="26">
        <v>41</v>
      </c>
      <c r="B43" s="4" t="s">
        <v>322</v>
      </c>
      <c r="C43" s="17">
        <v>6.57</v>
      </c>
      <c r="D43" s="205"/>
      <c r="E43" s="26">
        <v>94</v>
      </c>
      <c r="F43" s="4" t="s">
        <v>406</v>
      </c>
      <c r="G43" s="17">
        <v>3.59</v>
      </c>
      <c r="H43" s="205"/>
      <c r="L43" s="19"/>
      <c r="M43" s="155"/>
      <c r="N43" s="229"/>
      <c r="O43" s="120"/>
      <c r="R43" s="19"/>
      <c r="S43" s="84"/>
      <c r="T43" s="51"/>
    </row>
    <row r="44" spans="1:20" ht="13.5" customHeight="1">
      <c r="A44" s="26">
        <v>42</v>
      </c>
      <c r="B44" s="4" t="s">
        <v>484</v>
      </c>
      <c r="C44" s="17">
        <v>6.21</v>
      </c>
      <c r="D44" s="205"/>
      <c r="E44" s="26">
        <v>95</v>
      </c>
      <c r="F44" s="4" t="s">
        <v>504</v>
      </c>
      <c r="G44" s="17">
        <v>3.59</v>
      </c>
      <c r="H44" s="205"/>
      <c r="L44" s="19"/>
      <c r="M44" s="155"/>
      <c r="N44" s="229"/>
      <c r="O44" s="120"/>
      <c r="R44" s="19"/>
      <c r="S44" s="84"/>
      <c r="T44" s="51"/>
    </row>
    <row r="45" spans="1:20" ht="13.5" customHeight="1">
      <c r="A45" s="26">
        <v>43</v>
      </c>
      <c r="B45" s="4" t="s">
        <v>458</v>
      </c>
      <c r="C45" s="17">
        <v>6.14</v>
      </c>
      <c r="D45" s="205"/>
      <c r="E45" s="26">
        <v>96</v>
      </c>
      <c r="F45" s="4" t="s">
        <v>301</v>
      </c>
      <c r="G45" s="17">
        <v>3.54</v>
      </c>
      <c r="H45" s="205"/>
      <c r="L45" s="19"/>
      <c r="M45" s="155"/>
      <c r="N45" s="229"/>
      <c r="O45" s="120"/>
      <c r="R45" s="216"/>
      <c r="S45" s="84"/>
      <c r="T45" s="51"/>
    </row>
    <row r="46" spans="1:20" ht="13.5" customHeight="1">
      <c r="A46" s="26">
        <v>44</v>
      </c>
      <c r="B46" s="4" t="s">
        <v>432</v>
      </c>
      <c r="C46" s="17">
        <v>5.98</v>
      </c>
      <c r="D46" s="205"/>
      <c r="E46" s="26">
        <v>97</v>
      </c>
      <c r="F46" s="171" t="s">
        <v>548</v>
      </c>
      <c r="G46" s="17">
        <v>3.02</v>
      </c>
      <c r="H46" s="205"/>
      <c r="L46" s="19"/>
      <c r="M46" s="134"/>
      <c r="N46" s="229"/>
      <c r="O46" s="120"/>
      <c r="R46" s="19"/>
      <c r="S46" s="84"/>
      <c r="T46" s="51"/>
    </row>
    <row r="47" spans="1:20" ht="13.5" customHeight="1">
      <c r="A47" s="26">
        <v>45</v>
      </c>
      <c r="B47" s="4" t="s">
        <v>426</v>
      </c>
      <c r="C47" s="17">
        <v>5.88</v>
      </c>
      <c r="D47" s="205"/>
      <c r="E47" s="26">
        <v>98</v>
      </c>
      <c r="F47" s="4" t="s">
        <v>501</v>
      </c>
      <c r="G47" s="17">
        <v>2.78</v>
      </c>
      <c r="H47" s="205"/>
      <c r="L47" s="19"/>
      <c r="M47" s="155"/>
      <c r="N47" s="229"/>
      <c r="O47" s="120"/>
      <c r="R47" s="19"/>
      <c r="S47" s="84"/>
      <c r="T47" s="51"/>
    </row>
    <row r="48" spans="1:20" ht="13.5" customHeight="1">
      <c r="A48" s="26">
        <v>46</v>
      </c>
      <c r="B48" s="4" t="s">
        <v>317</v>
      </c>
      <c r="C48" s="17">
        <v>5.76</v>
      </c>
      <c r="D48" s="205"/>
      <c r="E48" s="172">
        <v>99</v>
      </c>
      <c r="F48" s="4" t="s">
        <v>445</v>
      </c>
      <c r="G48" s="17">
        <v>2.57</v>
      </c>
      <c r="H48" s="205"/>
      <c r="L48" s="19"/>
      <c r="M48" s="155"/>
      <c r="N48" s="229"/>
      <c r="O48" s="120"/>
      <c r="R48" s="19"/>
      <c r="S48" s="84"/>
      <c r="T48" s="51"/>
    </row>
    <row r="49" spans="1:20" ht="13.5" customHeight="1">
      <c r="A49" s="26">
        <v>47</v>
      </c>
      <c r="B49" s="4" t="s">
        <v>441</v>
      </c>
      <c r="C49" s="17">
        <v>5.75</v>
      </c>
      <c r="D49" s="205"/>
      <c r="E49" s="172">
        <v>100</v>
      </c>
      <c r="F49" s="4" t="s">
        <v>514</v>
      </c>
      <c r="G49" s="17">
        <v>2.56</v>
      </c>
      <c r="H49" s="205"/>
      <c r="L49" s="19"/>
      <c r="M49" s="155"/>
      <c r="N49" s="229"/>
      <c r="O49" s="120"/>
      <c r="R49" s="19"/>
      <c r="S49" s="84"/>
      <c r="T49" s="51"/>
    </row>
    <row r="50" spans="1:20" ht="13.5" customHeight="1">
      <c r="A50" s="26">
        <v>48</v>
      </c>
      <c r="B50" s="4" t="s">
        <v>151</v>
      </c>
      <c r="C50" s="17">
        <v>5.74</v>
      </c>
      <c r="E50" s="172">
        <v>101</v>
      </c>
      <c r="F50" s="4" t="s">
        <v>492</v>
      </c>
      <c r="G50" s="17">
        <v>2.54</v>
      </c>
      <c r="H50" s="205"/>
      <c r="L50" s="19"/>
      <c r="M50" s="155"/>
      <c r="N50" s="229"/>
      <c r="O50" s="120"/>
      <c r="R50" s="19"/>
      <c r="S50" s="84"/>
      <c r="T50" s="51"/>
    </row>
    <row r="51" spans="1:20" ht="13.5" customHeight="1">
      <c r="A51" s="26">
        <v>49</v>
      </c>
      <c r="B51" s="4" t="s">
        <v>316</v>
      </c>
      <c r="C51" s="17">
        <v>5.73</v>
      </c>
      <c r="E51" s="172">
        <v>102</v>
      </c>
      <c r="F51" s="171" t="s">
        <v>554</v>
      </c>
      <c r="G51" s="17">
        <v>2.31</v>
      </c>
      <c r="L51" s="19"/>
      <c r="M51" s="155"/>
      <c r="N51" s="229"/>
      <c r="O51" s="120"/>
      <c r="Q51" s="26"/>
      <c r="R51" s="19"/>
      <c r="S51" s="84"/>
      <c r="T51" s="51"/>
    </row>
    <row r="52" spans="1:20" ht="13.5" customHeight="1">
      <c r="A52" s="26">
        <v>50</v>
      </c>
      <c r="B52" s="4" t="s">
        <v>454</v>
      </c>
      <c r="C52" s="17">
        <v>5.72</v>
      </c>
      <c r="H52" s="219"/>
      <c r="L52" s="19"/>
      <c r="M52" s="155"/>
      <c r="N52" s="229"/>
      <c r="O52" s="120"/>
      <c r="Q52" s="26"/>
      <c r="R52" s="19"/>
      <c r="S52" s="84"/>
      <c r="T52" s="51"/>
    </row>
    <row r="53" spans="1:20" ht="13.5" customHeight="1">
      <c r="A53" s="292">
        <v>51</v>
      </c>
      <c r="B53" s="4" t="s">
        <v>313</v>
      </c>
      <c r="C53" s="17">
        <v>5.71</v>
      </c>
      <c r="H53" s="219"/>
      <c r="L53" s="19"/>
      <c r="M53" s="155"/>
      <c r="N53" s="229"/>
      <c r="O53" s="120"/>
      <c r="Q53" s="26"/>
      <c r="R53" s="19"/>
      <c r="S53" s="84"/>
      <c r="T53" s="51"/>
    </row>
    <row r="54" spans="1:20" ht="13.5" customHeight="1">
      <c r="A54" s="26">
        <v>52</v>
      </c>
      <c r="B54" s="4" t="s">
        <v>465</v>
      </c>
      <c r="C54" s="17">
        <v>5.68</v>
      </c>
      <c r="F54" s="21" t="s">
        <v>379</v>
      </c>
      <c r="G54" s="245">
        <f>MEDIAN(G3:G51,C3:C55)</f>
        <v>5.6950000000000003</v>
      </c>
      <c r="L54" s="19"/>
      <c r="M54" s="155"/>
      <c r="N54" s="26"/>
      <c r="O54" s="27"/>
      <c r="Q54" s="21"/>
      <c r="R54" s="19"/>
      <c r="S54" s="84"/>
      <c r="T54" s="51"/>
    </row>
    <row r="55" spans="1:20" ht="13.5" customHeight="1">
      <c r="A55" s="172">
        <v>53</v>
      </c>
      <c r="B55" s="4" t="s">
        <v>472</v>
      </c>
      <c r="C55" s="17">
        <v>5.67</v>
      </c>
      <c r="F55" s="21" t="s">
        <v>378</v>
      </c>
      <c r="G55" s="245">
        <f>AVERAGE(G3:G51,C3:C55)</f>
        <v>6.2914705882352964</v>
      </c>
      <c r="L55" s="19"/>
      <c r="M55" s="155"/>
      <c r="N55" s="229"/>
      <c r="O55" s="120"/>
      <c r="Q55" s="21"/>
      <c r="R55" s="19"/>
      <c r="S55" s="84"/>
      <c r="T55" s="51"/>
    </row>
    <row r="56" spans="1:20" ht="13.5" customHeight="1">
      <c r="L56" s="19"/>
      <c r="M56" s="27"/>
      <c r="N56" s="26"/>
      <c r="O56" s="27"/>
      <c r="Q56" s="21"/>
      <c r="R56" s="19"/>
      <c r="S56" s="84"/>
      <c r="T56" s="51"/>
    </row>
    <row r="57" spans="1:20" ht="13.5" customHeight="1">
      <c r="L57" s="19"/>
      <c r="M57" s="155"/>
      <c r="N57" s="19"/>
      <c r="O57" s="27"/>
      <c r="R57" s="19"/>
      <c r="S57" s="84"/>
      <c r="T57" s="51"/>
    </row>
    <row r="58" spans="1:20" ht="13.5" customHeight="1">
      <c r="L58" s="216"/>
      <c r="N58" s="229"/>
      <c r="O58" s="120"/>
      <c r="R58" s="19"/>
      <c r="S58" s="84"/>
      <c r="T58" s="51"/>
    </row>
    <row r="59" spans="1:20" ht="13.5" customHeight="1">
      <c r="L59" s="19"/>
      <c r="M59" s="155"/>
      <c r="N59" s="229"/>
      <c r="O59" s="120"/>
      <c r="R59" s="19"/>
      <c r="S59" s="84"/>
      <c r="T59" s="51"/>
    </row>
    <row r="60" spans="1:20" ht="13.5" customHeight="1">
      <c r="F60" s="52"/>
      <c r="G60" s="79"/>
      <c r="L60" s="19"/>
      <c r="M60" s="155"/>
      <c r="N60" s="4"/>
      <c r="O60" s="185"/>
      <c r="R60" s="19"/>
      <c r="S60" s="84"/>
      <c r="T60" s="51"/>
    </row>
    <row r="61" spans="1:20" ht="13.5" customHeight="1">
      <c r="L61" s="19"/>
      <c r="M61" s="155"/>
      <c r="N61" s="229"/>
      <c r="O61" s="120"/>
      <c r="R61" s="19"/>
      <c r="S61" s="84"/>
      <c r="T61" s="51"/>
    </row>
    <row r="62" spans="1:20" ht="13.5" customHeight="1">
      <c r="L62" s="19"/>
      <c r="M62" s="155"/>
      <c r="N62" s="229"/>
      <c r="O62" s="70"/>
      <c r="R62" s="19"/>
      <c r="S62" s="84"/>
      <c r="T62" s="51"/>
    </row>
    <row r="63" spans="1:20" ht="13.5" customHeight="1">
      <c r="F63" s="19"/>
      <c r="G63" s="84"/>
      <c r="L63" s="19"/>
      <c r="M63" s="155"/>
      <c r="N63" s="229"/>
      <c r="O63" s="120"/>
      <c r="R63" s="19"/>
      <c r="S63" s="84"/>
      <c r="T63" s="51"/>
    </row>
    <row r="64" spans="1:20" ht="13.5" customHeight="1">
      <c r="F64" s="19"/>
      <c r="G64" s="84"/>
      <c r="L64" s="19"/>
      <c r="M64" s="155"/>
      <c r="N64" s="4"/>
      <c r="O64" s="185"/>
      <c r="R64" s="19"/>
      <c r="S64" s="84"/>
      <c r="T64" s="51"/>
    </row>
    <row r="65" spans="6:20" ht="13.5" customHeight="1">
      <c r="F65" s="19"/>
      <c r="G65" s="84"/>
      <c r="L65" s="19"/>
      <c r="M65" s="155"/>
      <c r="N65" s="4"/>
      <c r="O65" s="185"/>
      <c r="R65" s="19"/>
      <c r="S65" s="84"/>
      <c r="T65" s="51"/>
    </row>
    <row r="66" spans="6:20" ht="13.5" customHeight="1">
      <c r="L66" s="19"/>
      <c r="M66" s="155"/>
      <c r="N66" s="229"/>
      <c r="O66" s="120"/>
      <c r="R66" s="19"/>
      <c r="S66" s="84"/>
      <c r="T66" s="51"/>
    </row>
    <row r="67" spans="6:20" ht="13.5" customHeight="1">
      <c r="L67" s="19"/>
      <c r="M67" s="27"/>
      <c r="N67" s="229"/>
      <c r="O67" s="120"/>
      <c r="R67" s="19"/>
      <c r="S67" s="84"/>
      <c r="T67" s="51"/>
    </row>
    <row r="68" spans="6:20" ht="13.5" customHeight="1">
      <c r="L68" s="19"/>
      <c r="M68" s="155"/>
      <c r="N68" s="229"/>
      <c r="O68" s="120"/>
      <c r="R68" s="19"/>
      <c r="S68" s="84"/>
      <c r="T68" s="51"/>
    </row>
    <row r="69" spans="6:20" ht="13.5" customHeight="1">
      <c r="L69" s="19"/>
      <c r="M69" s="155"/>
      <c r="N69" s="229"/>
      <c r="O69" s="120"/>
      <c r="R69" s="19"/>
      <c r="S69" s="84"/>
      <c r="T69" s="51"/>
    </row>
    <row r="70" spans="6:20" ht="13.5" customHeight="1">
      <c r="L70" s="19"/>
      <c r="M70" s="155"/>
      <c r="N70" s="229"/>
      <c r="O70" s="120"/>
      <c r="R70" s="19"/>
      <c r="S70" s="84"/>
      <c r="T70" s="51"/>
    </row>
    <row r="71" spans="6:20" ht="13.5" customHeight="1">
      <c r="L71" s="19"/>
      <c r="M71" s="155"/>
      <c r="N71" s="229"/>
      <c r="O71" s="185"/>
      <c r="R71" s="19"/>
      <c r="S71" s="84"/>
      <c r="T71" s="51"/>
    </row>
    <row r="72" spans="6:20" ht="13.5" customHeight="1">
      <c r="L72" s="19"/>
      <c r="M72" s="155"/>
      <c r="N72" s="229"/>
      <c r="O72" s="120"/>
      <c r="R72" s="19"/>
      <c r="S72" s="84"/>
      <c r="T72" s="51"/>
    </row>
    <row r="73" spans="6:20" ht="13.5" customHeight="1">
      <c r="L73" s="19"/>
      <c r="M73" s="155"/>
      <c r="N73" s="4"/>
      <c r="O73" s="185"/>
      <c r="R73" s="19"/>
      <c r="S73" s="84"/>
      <c r="T73" s="51"/>
    </row>
    <row r="74" spans="6:20" ht="13.5" customHeight="1">
      <c r="L74" s="19"/>
      <c r="M74" s="155"/>
      <c r="N74" s="4"/>
      <c r="O74" s="185"/>
      <c r="R74" s="19"/>
      <c r="S74" s="84"/>
      <c r="T74" s="51"/>
    </row>
    <row r="75" spans="6:20" ht="13.5" customHeight="1">
      <c r="L75" s="19"/>
      <c r="M75" s="155"/>
      <c r="N75" s="4"/>
      <c r="O75" s="93"/>
      <c r="R75" s="19"/>
      <c r="S75" s="84"/>
      <c r="T75" s="51"/>
    </row>
    <row r="76" spans="6:20" ht="13.5" customHeight="1">
      <c r="L76" s="19"/>
      <c r="M76" s="155"/>
      <c r="N76" s="229"/>
      <c r="O76" s="120"/>
      <c r="R76" s="19"/>
      <c r="S76" s="84"/>
      <c r="T76" s="51"/>
    </row>
    <row r="77" spans="6:20" ht="13.5" customHeight="1">
      <c r="L77" s="19"/>
      <c r="M77" s="155"/>
      <c r="N77" s="229"/>
      <c r="O77" s="185"/>
      <c r="R77" s="19"/>
      <c r="S77" s="84"/>
      <c r="T77" s="51"/>
    </row>
    <row r="78" spans="6:20" ht="13.5" customHeight="1">
      <c r="L78" s="19"/>
      <c r="M78" s="155"/>
      <c r="N78" s="229"/>
      <c r="O78" s="120"/>
      <c r="R78" s="19"/>
      <c r="S78" s="84"/>
      <c r="T78" s="51"/>
    </row>
    <row r="79" spans="6:20" ht="13.5" customHeight="1">
      <c r="L79" s="19"/>
      <c r="M79" s="155"/>
      <c r="N79" s="229"/>
      <c r="O79" s="120"/>
      <c r="R79" s="19"/>
      <c r="S79" s="84"/>
      <c r="T79" s="51"/>
    </row>
    <row r="80" spans="6:20" ht="13.5" customHeight="1">
      <c r="L80" s="19"/>
      <c r="M80" s="155"/>
      <c r="N80" s="229"/>
      <c r="O80" s="120"/>
      <c r="R80" s="19"/>
      <c r="S80" s="84"/>
      <c r="T80" s="51"/>
    </row>
    <row r="81" spans="12:20" ht="13.5" customHeight="1">
      <c r="L81" s="19"/>
      <c r="M81" s="155"/>
      <c r="N81" s="229"/>
      <c r="O81" s="120"/>
      <c r="R81" s="19"/>
      <c r="S81" s="84"/>
      <c r="T81" s="51"/>
    </row>
    <row r="82" spans="12:20" ht="13.5" customHeight="1">
      <c r="L82" s="19"/>
      <c r="M82" s="155"/>
      <c r="N82" s="4"/>
      <c r="O82" s="185"/>
      <c r="R82" s="19"/>
      <c r="S82" s="84"/>
      <c r="T82" s="51"/>
    </row>
    <row r="83" spans="12:20" ht="13.5" customHeight="1">
      <c r="L83" s="19"/>
      <c r="M83" s="155"/>
      <c r="N83" s="4"/>
      <c r="O83" s="185"/>
      <c r="R83" s="19"/>
      <c r="S83" s="84"/>
      <c r="T83" s="51"/>
    </row>
    <row r="84" spans="12:20" ht="13.5" customHeight="1">
      <c r="L84" s="19"/>
      <c r="M84" s="155"/>
      <c r="N84" s="229"/>
      <c r="O84" s="120"/>
      <c r="R84" s="19"/>
      <c r="S84" s="84"/>
      <c r="T84" s="51"/>
    </row>
    <row r="85" spans="12:20" ht="13.5" customHeight="1">
      <c r="L85" s="19"/>
      <c r="M85" s="155"/>
      <c r="N85" s="229"/>
      <c r="O85" s="120"/>
      <c r="R85" s="19"/>
      <c r="S85" s="84"/>
      <c r="T85" s="51"/>
    </row>
    <row r="86" spans="12:20" ht="13.5" customHeight="1">
      <c r="L86" s="19"/>
      <c r="M86" s="155"/>
      <c r="N86" s="4"/>
      <c r="O86" s="120"/>
      <c r="R86" s="19"/>
      <c r="S86" s="84"/>
      <c r="T86" s="51"/>
    </row>
    <row r="87" spans="12:20" ht="13.5" customHeight="1">
      <c r="L87" s="19"/>
      <c r="M87" s="155"/>
      <c r="N87" s="229"/>
      <c r="O87" s="120"/>
      <c r="R87" s="19"/>
      <c r="S87" s="84"/>
      <c r="T87" s="51"/>
    </row>
    <row r="88" spans="12:20" ht="13.5" customHeight="1">
      <c r="L88" s="19"/>
      <c r="M88" s="155"/>
      <c r="N88" s="4"/>
      <c r="O88" s="185"/>
      <c r="R88" s="19"/>
      <c r="S88" s="84"/>
      <c r="T88" s="51"/>
    </row>
    <row r="89" spans="12:20" ht="13.5" customHeight="1">
      <c r="L89" s="19"/>
      <c r="M89" s="155"/>
      <c r="N89" s="4"/>
      <c r="O89" s="26"/>
      <c r="R89" s="19"/>
      <c r="S89" s="84"/>
      <c r="T89" s="51"/>
    </row>
    <row r="90" spans="12:20" ht="13.5" customHeight="1">
      <c r="L90" s="19"/>
      <c r="M90" s="155"/>
      <c r="N90" s="229"/>
      <c r="O90" s="120"/>
      <c r="R90" s="19"/>
      <c r="S90" s="84"/>
      <c r="T90" s="51"/>
    </row>
    <row r="91" spans="12:20" ht="13.5" customHeight="1">
      <c r="L91" s="19"/>
      <c r="M91" s="155"/>
      <c r="N91" s="229"/>
      <c r="O91" s="120"/>
      <c r="R91" s="19"/>
      <c r="S91" s="84"/>
      <c r="T91" s="51"/>
    </row>
    <row r="92" spans="12:20" ht="13.5" customHeight="1">
      <c r="L92" s="19"/>
      <c r="M92" s="155"/>
      <c r="N92" s="229"/>
      <c r="O92" s="120"/>
      <c r="R92" s="19"/>
      <c r="S92" s="84"/>
      <c r="T92" s="51"/>
    </row>
    <row r="93" spans="12:20" ht="13.5" customHeight="1">
      <c r="L93" s="19"/>
      <c r="M93" s="155"/>
      <c r="N93" s="229"/>
      <c r="O93" s="120"/>
      <c r="R93" s="19"/>
      <c r="S93" s="84"/>
      <c r="T93" s="51"/>
    </row>
    <row r="94" spans="12:20" ht="13.5" customHeight="1">
      <c r="L94" s="19"/>
      <c r="M94" s="27"/>
      <c r="N94" s="4"/>
      <c r="O94" s="185"/>
      <c r="R94" s="19"/>
      <c r="S94" s="84"/>
      <c r="T94" s="51"/>
    </row>
    <row r="95" spans="12:20" ht="13.5" customHeight="1">
      <c r="L95" s="19"/>
      <c r="M95" s="155"/>
      <c r="N95" s="229"/>
      <c r="O95" s="120"/>
      <c r="R95" s="19"/>
      <c r="S95" s="84"/>
      <c r="T95" s="51"/>
    </row>
    <row r="96" spans="12:20" ht="13.5" customHeight="1">
      <c r="L96" s="19"/>
      <c r="M96" s="27"/>
      <c r="N96" s="229"/>
      <c r="O96" s="120"/>
      <c r="R96" s="19"/>
      <c r="S96" s="84"/>
      <c r="T96" s="51"/>
    </row>
    <row r="97" spans="2:20" ht="13.5" customHeight="1">
      <c r="L97" s="19"/>
      <c r="M97" s="155"/>
      <c r="N97" s="229"/>
      <c r="O97" s="120"/>
      <c r="R97" s="19"/>
      <c r="S97" s="84"/>
      <c r="T97" s="51"/>
    </row>
    <row r="98" spans="2:20" ht="13.5" customHeight="1">
      <c r="L98" s="19"/>
      <c r="M98" s="155"/>
      <c r="N98" s="229"/>
      <c r="O98" s="120"/>
      <c r="R98" s="19"/>
      <c r="S98" s="84"/>
      <c r="T98" s="51"/>
    </row>
    <row r="99" spans="2:20" ht="13.5" customHeight="1">
      <c r="L99" s="19"/>
      <c r="M99" s="155"/>
      <c r="N99" s="229"/>
      <c r="O99" s="120"/>
      <c r="R99" s="19"/>
      <c r="S99" s="84"/>
      <c r="T99" s="51"/>
    </row>
    <row r="100" spans="2:20" ht="13.5" customHeight="1">
      <c r="L100" s="19"/>
      <c r="M100" s="155"/>
      <c r="N100" s="229"/>
      <c r="O100" s="120"/>
      <c r="R100" s="19"/>
      <c r="S100" s="84"/>
      <c r="T100" s="51"/>
    </row>
    <row r="101" spans="2:20" ht="13.5" customHeight="1">
      <c r="N101" s="40"/>
      <c r="R101" s="326"/>
      <c r="S101" s="326"/>
    </row>
    <row r="102" spans="2:20" ht="13.5" customHeight="1">
      <c r="B102" s="80"/>
      <c r="L102" s="52"/>
      <c r="M102" s="326"/>
      <c r="N102" s="326"/>
      <c r="O102" s="326"/>
      <c r="P102" s="326"/>
      <c r="Q102" s="326"/>
      <c r="R102" s="326"/>
      <c r="S102" s="326"/>
    </row>
    <row r="103" spans="2:20" ht="13.5" customHeight="1">
      <c r="B103" s="19"/>
      <c r="N103" s="74"/>
      <c r="R103" s="326"/>
      <c r="S103" s="326"/>
    </row>
    <row r="104" spans="2:20" ht="13.5" customHeight="1">
      <c r="B104" s="28"/>
      <c r="N104" s="40"/>
      <c r="R104" s="217"/>
    </row>
    <row r="105" spans="2:20" ht="13.5" customHeight="1">
      <c r="B105" s="28"/>
      <c r="I105" s="4"/>
      <c r="J105" s="17"/>
    </row>
    <row r="106" spans="2:20" ht="13.5" customHeight="1">
      <c r="B106" s="26"/>
      <c r="I106" s="4"/>
      <c r="J106" s="17"/>
    </row>
    <row r="107" spans="2:20" ht="13.5" customHeight="1">
      <c r="B107" s="26"/>
      <c r="I107" s="4"/>
      <c r="J107" s="17"/>
      <c r="N107" s="40"/>
    </row>
    <row r="108" spans="2:20" ht="13.5" customHeight="1">
      <c r="B108" s="26"/>
      <c r="I108" s="4"/>
      <c r="J108" s="17"/>
    </row>
    <row r="109" spans="2:20" ht="13.5" customHeight="1">
      <c r="B109" s="26"/>
      <c r="I109" s="4"/>
      <c r="J109" s="17"/>
    </row>
    <row r="110" spans="2:20" ht="13.5" customHeight="1">
      <c r="B110" s="26"/>
      <c r="N110" s="74"/>
    </row>
    <row r="111" spans="2:20" ht="13.5" customHeight="1">
      <c r="B111" s="26"/>
      <c r="N111" s="74"/>
    </row>
    <row r="112" spans="2:20" ht="13.5" customHeight="1">
      <c r="B112" s="26"/>
    </row>
    <row r="113" spans="2:2" ht="13.5" customHeight="1">
      <c r="B113" s="26"/>
    </row>
    <row r="114" spans="2:2" ht="13.5" customHeight="1">
      <c r="B114" s="26"/>
    </row>
    <row r="115" spans="2:2" ht="13.5" customHeight="1">
      <c r="B115" s="26"/>
    </row>
    <row r="116" spans="2:2" ht="13.5" customHeight="1">
      <c r="B116" s="26"/>
    </row>
    <row r="117" spans="2:2" ht="13.5" customHeight="1">
      <c r="B117" s="26"/>
    </row>
    <row r="118" spans="2:2" ht="13.5" customHeight="1">
      <c r="B118" s="26"/>
    </row>
    <row r="119" spans="2:2" ht="13.5" customHeight="1">
      <c r="B119" s="26"/>
    </row>
    <row r="120" spans="2:2" ht="13.5" customHeight="1">
      <c r="B120" s="26"/>
    </row>
    <row r="121" spans="2:2" ht="13.5" customHeight="1">
      <c r="B121" s="26"/>
    </row>
    <row r="122" spans="2:2" ht="13.5" customHeight="1">
      <c r="B122" s="26"/>
    </row>
    <row r="123" spans="2:2" ht="13.5" customHeight="1">
      <c r="B123" s="26"/>
    </row>
    <row r="124" spans="2:2" ht="13.5" customHeight="1">
      <c r="B124" s="26"/>
    </row>
    <row r="125" spans="2:2" ht="13.5" customHeight="1">
      <c r="B125" s="26"/>
    </row>
    <row r="126" spans="2:2" ht="13.5" customHeight="1">
      <c r="B126" s="26"/>
    </row>
    <row r="127" spans="2:2" ht="13.5" customHeight="1">
      <c r="B127" s="26"/>
    </row>
    <row r="128" spans="2:2" ht="13.5" customHeight="1">
      <c r="B128" s="26"/>
    </row>
    <row r="129" spans="2:2" ht="13.5" customHeight="1">
      <c r="B129" s="26"/>
    </row>
    <row r="130" spans="2:2" ht="13.5" customHeight="1">
      <c r="B130" s="26"/>
    </row>
    <row r="131" spans="2:2" ht="13.5" customHeight="1">
      <c r="B131" s="26"/>
    </row>
    <row r="132" spans="2:2" ht="13.5" customHeight="1">
      <c r="B132" s="26"/>
    </row>
    <row r="133" spans="2:2" ht="13.5" customHeight="1">
      <c r="B133" s="26"/>
    </row>
    <row r="134" spans="2:2" ht="13.5" customHeight="1">
      <c r="B134" s="26"/>
    </row>
    <row r="135" spans="2:2" ht="13.5" customHeight="1">
      <c r="B135" s="26"/>
    </row>
    <row r="136" spans="2:2" ht="13.5" customHeight="1">
      <c r="B136" s="26"/>
    </row>
    <row r="137" spans="2:2" ht="13.5" customHeight="1">
      <c r="B137" s="26"/>
    </row>
    <row r="138" spans="2:2" ht="13.5" customHeight="1">
      <c r="B138" s="26"/>
    </row>
    <row r="139" spans="2:2" ht="13.5" customHeight="1">
      <c r="B139" s="26"/>
    </row>
    <row r="140" spans="2:2" ht="13.5" customHeight="1">
      <c r="B140" s="26"/>
    </row>
    <row r="141" spans="2:2" ht="13.5" customHeight="1">
      <c r="B141" s="26"/>
    </row>
    <row r="142" spans="2:2" ht="13.5" customHeight="1">
      <c r="B142" s="26"/>
    </row>
    <row r="143" spans="2:2" ht="13.5" customHeight="1">
      <c r="B143" s="26"/>
    </row>
    <row r="144" spans="2:2" ht="13.5" customHeight="1">
      <c r="B144" s="26"/>
    </row>
    <row r="145" spans="2:2" ht="13.5" customHeight="1">
      <c r="B145" s="26"/>
    </row>
    <row r="146" spans="2:2" ht="13.5" customHeight="1">
      <c r="B146" s="26"/>
    </row>
    <row r="147" spans="2:2" ht="13.5" customHeight="1">
      <c r="B147" s="26"/>
    </row>
    <row r="148" spans="2:2" ht="13.5" customHeight="1">
      <c r="B148" s="26"/>
    </row>
    <row r="149" spans="2:2" ht="13.5" customHeight="1">
      <c r="B149" s="26"/>
    </row>
    <row r="150" spans="2:2" ht="13.5" customHeight="1">
      <c r="B150" s="26"/>
    </row>
    <row r="151" spans="2:2" ht="13.5" customHeight="1">
      <c r="B151" s="26"/>
    </row>
    <row r="152" spans="2:2" ht="13.5" customHeight="1">
      <c r="B152" s="26"/>
    </row>
    <row r="153" spans="2:2" ht="13.5" customHeight="1">
      <c r="B153" s="26"/>
    </row>
    <row r="154" spans="2:2" ht="13.5" customHeight="1">
      <c r="B154" s="26"/>
    </row>
    <row r="155" spans="2:2" ht="13.5" customHeight="1">
      <c r="B155" s="26"/>
    </row>
    <row r="156" spans="2:2" ht="13.5" customHeight="1">
      <c r="B156" s="26"/>
    </row>
    <row r="157" spans="2:2" ht="13.5" customHeight="1">
      <c r="B157" s="26"/>
    </row>
    <row r="158" spans="2:2" ht="13.5" customHeight="1">
      <c r="B158" s="26"/>
    </row>
    <row r="159" spans="2:2" ht="13.5" customHeight="1">
      <c r="B159" s="26"/>
    </row>
    <row r="160" spans="2:2" ht="13.5" customHeight="1">
      <c r="B160" s="26"/>
    </row>
    <row r="161" spans="2:2" ht="13.5" customHeight="1">
      <c r="B161" s="26"/>
    </row>
    <row r="162" spans="2:2" ht="13.5" customHeight="1">
      <c r="B162" s="26"/>
    </row>
    <row r="163" spans="2:2" ht="13.5" customHeight="1">
      <c r="B163" s="26"/>
    </row>
    <row r="164" spans="2:2" ht="13.5" customHeight="1">
      <c r="B164" s="26"/>
    </row>
    <row r="165" spans="2:2" ht="13.5" customHeight="1">
      <c r="B165" s="26"/>
    </row>
    <row r="166" spans="2:2" ht="13.5" customHeight="1">
      <c r="B166" s="26"/>
    </row>
    <row r="167" spans="2:2" ht="13.5" customHeight="1">
      <c r="B167" s="26"/>
    </row>
    <row r="168" spans="2:2" ht="13.5" customHeight="1">
      <c r="B168" s="26"/>
    </row>
    <row r="169" spans="2:2" ht="13.5" customHeight="1">
      <c r="B169" s="26"/>
    </row>
    <row r="170" spans="2:2" ht="13.5" customHeight="1">
      <c r="B170" s="26"/>
    </row>
    <row r="171" spans="2:2" ht="13.5" customHeight="1">
      <c r="B171" s="26"/>
    </row>
    <row r="172" spans="2:2" ht="13.5" customHeight="1">
      <c r="B172" s="26"/>
    </row>
    <row r="173" spans="2:2" ht="13.5" customHeight="1">
      <c r="B173" s="26"/>
    </row>
    <row r="174" spans="2:2" ht="13.5" customHeight="1">
      <c r="B174" s="26"/>
    </row>
    <row r="175" spans="2:2" ht="13.5" customHeight="1">
      <c r="B175" s="26"/>
    </row>
    <row r="176" spans="2:2" ht="13.5" customHeight="1">
      <c r="B176" s="26"/>
    </row>
    <row r="177" spans="2:2" ht="13.5" customHeight="1">
      <c r="B177" s="26"/>
    </row>
    <row r="178" spans="2:2" ht="13.5" customHeight="1">
      <c r="B178" s="26"/>
    </row>
    <row r="179" spans="2:2" ht="13.5" customHeight="1">
      <c r="B179" s="26"/>
    </row>
    <row r="180" spans="2:2" ht="13.5" customHeight="1">
      <c r="B180" s="26"/>
    </row>
    <row r="181" spans="2:2" ht="13.5" customHeight="1">
      <c r="B181" s="26"/>
    </row>
    <row r="182" spans="2:2" ht="13.5" customHeight="1">
      <c r="B182" s="26"/>
    </row>
    <row r="183" spans="2:2" ht="13.5" customHeight="1">
      <c r="B183" s="26"/>
    </row>
    <row r="184" spans="2:2" ht="13.5" customHeight="1">
      <c r="B184" s="26"/>
    </row>
    <row r="185" spans="2:2" ht="13.5" customHeight="1">
      <c r="B185" s="26"/>
    </row>
    <row r="186" spans="2:2" ht="13.5" customHeight="1">
      <c r="B186" s="26"/>
    </row>
    <row r="187" spans="2:2" ht="13.5" customHeight="1">
      <c r="B187" s="26"/>
    </row>
    <row r="188" spans="2:2" ht="13.5" customHeight="1">
      <c r="B188" s="26"/>
    </row>
    <row r="189" spans="2:2" ht="13.5" customHeight="1">
      <c r="B189" s="26"/>
    </row>
    <row r="190" spans="2:2" ht="13.5" customHeight="1">
      <c r="B190" s="26"/>
    </row>
    <row r="191" spans="2:2" ht="13.5" customHeight="1">
      <c r="B191" s="26"/>
    </row>
    <row r="192" spans="2:2" ht="13.5" customHeight="1">
      <c r="B192" s="26"/>
    </row>
    <row r="193" spans="2:2" ht="13.5" customHeight="1">
      <c r="B193" s="26"/>
    </row>
    <row r="194" spans="2:2" ht="13.5" customHeight="1">
      <c r="B194" s="26"/>
    </row>
    <row r="195" spans="2:2" ht="13.5" customHeight="1">
      <c r="B195" s="26"/>
    </row>
    <row r="196" spans="2:2" ht="13.5" customHeight="1">
      <c r="B196" s="26"/>
    </row>
    <row r="197" spans="2:2" ht="13.5" customHeight="1">
      <c r="B197" s="26"/>
    </row>
    <row r="198" spans="2:2" ht="13.5" customHeight="1">
      <c r="B198" s="26"/>
    </row>
    <row r="199" spans="2:2" ht="13.5" customHeight="1">
      <c r="B199" s="26"/>
    </row>
    <row r="200" spans="2:2" ht="13.5" customHeight="1">
      <c r="B200" s="26"/>
    </row>
    <row r="201" spans="2:2" ht="13.5" customHeight="1">
      <c r="B201" s="26"/>
    </row>
    <row r="202" spans="2:2" ht="13.5" customHeight="1">
      <c r="B202" s="26"/>
    </row>
    <row r="203" spans="2:2" ht="13.5" customHeight="1">
      <c r="B203" s="26"/>
    </row>
    <row r="204" spans="2:2" ht="13.5" customHeight="1">
      <c r="B204" s="26"/>
    </row>
    <row r="205" spans="2:2" ht="13.5" customHeight="1">
      <c r="B205" s="26"/>
    </row>
    <row r="206" spans="2:2" ht="13.5" customHeight="1">
      <c r="B206" s="26"/>
    </row>
    <row r="207" spans="2:2" ht="13.5" customHeight="1">
      <c r="B207" s="26"/>
    </row>
    <row r="208" spans="2:2" ht="13.5" customHeight="1">
      <c r="B208" s="26"/>
    </row>
    <row r="209" spans="2:2" ht="13.5" customHeight="1">
      <c r="B209" s="26"/>
    </row>
    <row r="210" spans="2:2" ht="13.5" customHeight="1">
      <c r="B210" s="26"/>
    </row>
    <row r="211" spans="2:2" ht="13.5" customHeight="1">
      <c r="B211" s="26"/>
    </row>
    <row r="212" spans="2:2" ht="13.5" customHeight="1">
      <c r="B212" s="26"/>
    </row>
    <row r="213" spans="2:2" ht="13.5" customHeight="1">
      <c r="B213" s="26"/>
    </row>
    <row r="214" spans="2:2" ht="13.5" customHeight="1">
      <c r="B214" s="26"/>
    </row>
    <row r="215" spans="2:2" ht="13.5" customHeight="1">
      <c r="B215" s="26"/>
    </row>
    <row r="216" spans="2:2" ht="13.5" customHeight="1">
      <c r="B216" s="26"/>
    </row>
    <row r="217" spans="2:2" ht="13.5" customHeight="1">
      <c r="B217" s="26"/>
    </row>
    <row r="218" spans="2:2" ht="13.5" customHeight="1">
      <c r="B218" s="26"/>
    </row>
    <row r="219" spans="2:2" ht="13.5" customHeight="1">
      <c r="B219" s="26"/>
    </row>
    <row r="220" spans="2:2" ht="13.5" customHeight="1">
      <c r="B220" s="26"/>
    </row>
    <row r="221" spans="2:2" ht="13.5" customHeight="1">
      <c r="B221" s="26"/>
    </row>
    <row r="222" spans="2:2" ht="13.5" customHeight="1">
      <c r="B222" s="26"/>
    </row>
    <row r="223" spans="2:2" ht="13.5" customHeight="1">
      <c r="B223" s="26"/>
    </row>
    <row r="224" spans="2:2" ht="13.5" customHeight="1">
      <c r="B224" s="26"/>
    </row>
    <row r="225" spans="2:2" ht="13.5" customHeight="1">
      <c r="B225" s="26"/>
    </row>
    <row r="226" spans="2:2" ht="13.5" customHeight="1">
      <c r="B226" s="26"/>
    </row>
    <row r="227" spans="2:2" ht="13.5" customHeight="1">
      <c r="B227" s="26"/>
    </row>
    <row r="228" spans="2:2" ht="13.5" customHeight="1">
      <c r="B228" s="26"/>
    </row>
    <row r="229" spans="2:2" ht="13.5" customHeight="1">
      <c r="B229" s="26"/>
    </row>
    <row r="230" spans="2:2" ht="13.5" customHeight="1">
      <c r="B230" s="26"/>
    </row>
    <row r="231" spans="2:2" ht="13.5" customHeight="1">
      <c r="B231" s="26"/>
    </row>
    <row r="232" spans="2:2" ht="13.5" customHeight="1">
      <c r="B232" s="26"/>
    </row>
    <row r="233" spans="2:2" ht="13.5" customHeight="1">
      <c r="B233" s="26"/>
    </row>
    <row r="234" spans="2:2" ht="13.5" customHeight="1">
      <c r="B234" s="26"/>
    </row>
    <row r="235" spans="2:2" ht="13.5" customHeight="1">
      <c r="B235" s="26"/>
    </row>
    <row r="236" spans="2:2" ht="13.5" customHeight="1">
      <c r="B236" s="26"/>
    </row>
    <row r="237" spans="2:2" ht="13.5" customHeight="1">
      <c r="B237" s="26"/>
    </row>
    <row r="238" spans="2:2" ht="13.5" customHeight="1">
      <c r="B238" s="26"/>
    </row>
    <row r="239" spans="2:2" ht="13.5" customHeight="1">
      <c r="B239" s="26"/>
    </row>
    <row r="240" spans="2:2" ht="13.5" customHeight="1">
      <c r="B240" s="26"/>
    </row>
    <row r="241" spans="2:2" ht="13.5" customHeight="1">
      <c r="B241" s="26"/>
    </row>
    <row r="242" spans="2:2" ht="13.5" customHeight="1">
      <c r="B242" s="26"/>
    </row>
    <row r="243" spans="2:2" ht="13.5" customHeight="1">
      <c r="B243" s="26"/>
    </row>
    <row r="244" spans="2:2" ht="13.5" customHeight="1">
      <c r="B244" s="26"/>
    </row>
    <row r="245" spans="2:2" ht="13.5" customHeight="1">
      <c r="B245" s="26"/>
    </row>
    <row r="246" spans="2:2" ht="13.5" customHeight="1">
      <c r="B246" s="26"/>
    </row>
    <row r="247" spans="2:2" ht="13.5" customHeight="1">
      <c r="B247" s="26"/>
    </row>
    <row r="248" spans="2:2" ht="13.5" customHeight="1">
      <c r="B248" s="26"/>
    </row>
    <row r="249" spans="2:2" ht="13.5" customHeight="1">
      <c r="B249" s="26"/>
    </row>
    <row r="250" spans="2:2" ht="13.5" customHeight="1">
      <c r="B250" s="26"/>
    </row>
    <row r="251" spans="2:2" ht="13.5" customHeight="1">
      <c r="B251" s="26"/>
    </row>
    <row r="252" spans="2:2" ht="13.5" customHeight="1">
      <c r="B252" s="26"/>
    </row>
    <row r="253" spans="2:2" ht="13.5" customHeight="1">
      <c r="B253" s="26"/>
    </row>
    <row r="254" spans="2:2" ht="13.5" customHeight="1">
      <c r="B254" s="26"/>
    </row>
    <row r="255" spans="2:2" ht="13.5" customHeight="1">
      <c r="B255" s="26"/>
    </row>
    <row r="256" spans="2:2" ht="13.5" customHeight="1">
      <c r="B256" s="26"/>
    </row>
    <row r="257" spans="2:2" ht="13.5" customHeight="1">
      <c r="B257" s="26"/>
    </row>
    <row r="258" spans="2:2" ht="13.5" customHeight="1">
      <c r="B258" s="26"/>
    </row>
    <row r="259" spans="2:2" ht="13.5" customHeight="1">
      <c r="B259" s="26"/>
    </row>
    <row r="260" spans="2:2" ht="13.5" customHeight="1">
      <c r="B260" s="26"/>
    </row>
    <row r="261" spans="2:2" ht="13.5" customHeight="1">
      <c r="B261" s="26"/>
    </row>
    <row r="262" spans="2:2" ht="13.5" customHeight="1">
      <c r="B262" s="26"/>
    </row>
    <row r="263" spans="2:2" ht="13.5" customHeight="1">
      <c r="B263" s="26"/>
    </row>
    <row r="264" spans="2:2" ht="13.5" customHeight="1">
      <c r="B264" s="26"/>
    </row>
    <row r="265" spans="2:2" ht="13.5" customHeight="1">
      <c r="B265" s="26"/>
    </row>
    <row r="266" spans="2:2" ht="13.5" customHeight="1">
      <c r="B266" s="26"/>
    </row>
    <row r="267" spans="2:2" ht="13.5" customHeight="1">
      <c r="B267" s="26"/>
    </row>
    <row r="268" spans="2:2" ht="13.5" customHeight="1">
      <c r="B268" s="26"/>
    </row>
    <row r="269" spans="2:2" ht="13.5" customHeight="1">
      <c r="B269" s="26"/>
    </row>
    <row r="270" spans="2:2" ht="13.5" customHeight="1">
      <c r="B270" s="26"/>
    </row>
    <row r="271" spans="2:2" ht="13.5" customHeight="1">
      <c r="B271" s="26"/>
    </row>
    <row r="272" spans="2:2" ht="13.5" customHeight="1">
      <c r="B272" s="26"/>
    </row>
    <row r="273" spans="2:2" ht="13.5" customHeight="1">
      <c r="B273" s="26"/>
    </row>
    <row r="274" spans="2:2" ht="13.5" customHeight="1">
      <c r="B274" s="26"/>
    </row>
    <row r="275" spans="2:2" ht="13.5" customHeight="1">
      <c r="B275" s="26"/>
    </row>
    <row r="276" spans="2:2" ht="13.5" customHeight="1">
      <c r="B276" s="26"/>
    </row>
    <row r="277" spans="2:2" ht="13.5" customHeight="1">
      <c r="B277" s="26"/>
    </row>
    <row r="278" spans="2:2" ht="13.5" customHeight="1">
      <c r="B278" s="26"/>
    </row>
    <row r="279" spans="2:2" ht="13.5" customHeight="1">
      <c r="B279" s="26"/>
    </row>
    <row r="280" spans="2:2" ht="13.5" customHeight="1">
      <c r="B280" s="26"/>
    </row>
    <row r="281" spans="2:2" ht="13.5" customHeight="1">
      <c r="B281" s="26"/>
    </row>
    <row r="282" spans="2:2" ht="13.5" customHeight="1">
      <c r="B282" s="26"/>
    </row>
    <row r="283" spans="2:2" ht="13.5" customHeight="1">
      <c r="B283" s="26"/>
    </row>
    <row r="284" spans="2:2" ht="13.5" customHeight="1">
      <c r="B284" s="26"/>
    </row>
    <row r="285" spans="2:2" ht="13.5" customHeight="1">
      <c r="B285" s="26"/>
    </row>
    <row r="286" spans="2:2" ht="13.5" customHeight="1">
      <c r="B286" s="26"/>
    </row>
    <row r="287" spans="2:2" ht="13.5" customHeight="1">
      <c r="B287" s="26"/>
    </row>
    <row r="288" spans="2:2" ht="13.5" customHeight="1">
      <c r="B288" s="26"/>
    </row>
    <row r="289" spans="2:2" ht="13.5" customHeight="1">
      <c r="B289" s="26"/>
    </row>
    <row r="290" spans="2:2" ht="13.5" customHeight="1">
      <c r="B290" s="26"/>
    </row>
    <row r="291" spans="2:2" ht="13.5" customHeight="1">
      <c r="B291" s="26"/>
    </row>
    <row r="292" spans="2:2" ht="13.5" customHeight="1">
      <c r="B292" s="26"/>
    </row>
    <row r="293" spans="2:2" ht="13.5" customHeight="1">
      <c r="B293" s="26"/>
    </row>
    <row r="294" spans="2:2" ht="13.5" customHeight="1">
      <c r="B294" s="26"/>
    </row>
    <row r="295" spans="2:2" ht="13.5" customHeight="1">
      <c r="B295" s="26"/>
    </row>
    <row r="296" spans="2:2" ht="13.5" customHeight="1">
      <c r="B296" s="26"/>
    </row>
    <row r="297" spans="2:2" ht="13.5" customHeight="1">
      <c r="B297" s="26"/>
    </row>
    <row r="298" spans="2:2" ht="13.5" customHeight="1">
      <c r="B298" s="26"/>
    </row>
    <row r="299" spans="2:2" ht="13.5" customHeight="1">
      <c r="B299" s="26"/>
    </row>
    <row r="300" spans="2:2" ht="13.5" customHeight="1">
      <c r="B300" s="26"/>
    </row>
    <row r="301" spans="2:2" ht="13.5" customHeight="1">
      <c r="B301" s="26"/>
    </row>
    <row r="302" spans="2:2" ht="13.5" customHeight="1">
      <c r="B302" s="26"/>
    </row>
    <row r="303" spans="2:2" ht="13.5" customHeight="1">
      <c r="B303" s="26"/>
    </row>
    <row r="304" spans="2:2" ht="13.5" customHeight="1">
      <c r="B304" s="26"/>
    </row>
    <row r="305" spans="2:2" ht="13.5" customHeight="1">
      <c r="B305" s="26"/>
    </row>
    <row r="306" spans="2:2" ht="13.5" customHeight="1">
      <c r="B306" s="26"/>
    </row>
    <row r="307" spans="2:2" ht="13.5" customHeight="1">
      <c r="B307" s="26"/>
    </row>
    <row r="308" spans="2:2" ht="13.5" customHeight="1">
      <c r="B308" s="26"/>
    </row>
    <row r="309" spans="2:2" ht="13.5" customHeight="1">
      <c r="B309" s="26"/>
    </row>
    <row r="310" spans="2:2" ht="13.5" customHeight="1">
      <c r="B310" s="26"/>
    </row>
    <row r="311" spans="2:2" ht="13.5" customHeight="1">
      <c r="B311" s="26"/>
    </row>
    <row r="312" spans="2:2" ht="13.5" customHeight="1">
      <c r="B312" s="26"/>
    </row>
    <row r="313" spans="2:2" ht="13.5" customHeight="1">
      <c r="B313" s="26"/>
    </row>
    <row r="314" spans="2:2" ht="13.5" customHeight="1">
      <c r="B314" s="26"/>
    </row>
    <row r="315" spans="2:2" ht="13.5" customHeight="1">
      <c r="B315" s="26"/>
    </row>
    <row r="316" spans="2:2" ht="13.5" customHeight="1">
      <c r="B316" s="26"/>
    </row>
    <row r="317" spans="2:2" ht="13.5" customHeight="1">
      <c r="B317" s="26"/>
    </row>
    <row r="318" spans="2:2" ht="13.5" customHeight="1">
      <c r="B318" s="26"/>
    </row>
    <row r="319" spans="2:2" ht="13.5" customHeight="1">
      <c r="B319" s="26"/>
    </row>
    <row r="320" spans="2:2" ht="13.5" customHeight="1">
      <c r="B320" s="26"/>
    </row>
    <row r="321" spans="2:2" ht="13.5" customHeight="1">
      <c r="B321" s="26"/>
    </row>
    <row r="322" spans="2:2" ht="13.5" customHeight="1">
      <c r="B322" s="26"/>
    </row>
    <row r="323" spans="2:2" ht="13.5" customHeight="1">
      <c r="B323" s="26"/>
    </row>
    <row r="324" spans="2:2" ht="13.5" customHeight="1">
      <c r="B324" s="26"/>
    </row>
    <row r="325" spans="2:2" ht="13.5" customHeight="1">
      <c r="B325" s="26"/>
    </row>
    <row r="326" spans="2:2" ht="13.5" customHeight="1">
      <c r="B326" s="26"/>
    </row>
    <row r="327" spans="2:2" ht="13.5" customHeight="1">
      <c r="B327" s="26"/>
    </row>
    <row r="328" spans="2:2" ht="13.5" customHeight="1">
      <c r="B328" s="26"/>
    </row>
    <row r="329" spans="2:2" ht="13.5" customHeight="1">
      <c r="B329" s="26"/>
    </row>
    <row r="330" spans="2:2" ht="13.5" customHeight="1">
      <c r="B330" s="26"/>
    </row>
    <row r="331" spans="2:2" ht="13.5" customHeight="1">
      <c r="B331" s="26"/>
    </row>
    <row r="332" spans="2:2" ht="13.5" customHeight="1">
      <c r="B332" s="26"/>
    </row>
    <row r="333" spans="2:2" ht="13.5" customHeight="1">
      <c r="B333" s="26"/>
    </row>
    <row r="334" spans="2:2" ht="13.5" customHeight="1">
      <c r="B334" s="26"/>
    </row>
    <row r="335" spans="2:2" ht="13.5" customHeight="1">
      <c r="B335" s="26"/>
    </row>
    <row r="336" spans="2:2" ht="13.5" customHeight="1">
      <c r="B336" s="26"/>
    </row>
    <row r="337" spans="2:2" ht="13.5" customHeight="1">
      <c r="B337" s="26"/>
    </row>
    <row r="338" spans="2:2" ht="13.5" customHeight="1">
      <c r="B338" s="26"/>
    </row>
    <row r="339" spans="2:2" ht="13.5" customHeight="1">
      <c r="B339" s="26"/>
    </row>
    <row r="340" spans="2:2" ht="13.5" customHeight="1">
      <c r="B340" s="26"/>
    </row>
    <row r="341" spans="2:2" ht="13.5" customHeight="1">
      <c r="B341" s="26"/>
    </row>
    <row r="342" spans="2:2" ht="13.5" customHeight="1">
      <c r="B342" s="26"/>
    </row>
    <row r="343" spans="2:2" ht="13.5" customHeight="1">
      <c r="B343" s="26"/>
    </row>
    <row r="344" spans="2:2" ht="13.5" customHeight="1">
      <c r="B344" s="26"/>
    </row>
    <row r="345" spans="2:2" ht="13.5" customHeight="1">
      <c r="B345" s="26"/>
    </row>
    <row r="346" spans="2:2" ht="13.5" customHeight="1">
      <c r="B346" s="26"/>
    </row>
    <row r="347" spans="2:2" ht="13.5" customHeight="1">
      <c r="B347" s="26"/>
    </row>
    <row r="348" spans="2:2" ht="13.5" customHeight="1">
      <c r="B348" s="26"/>
    </row>
    <row r="349" spans="2:2" ht="13.5" customHeight="1">
      <c r="B349" s="26"/>
    </row>
    <row r="350" spans="2:2" ht="13.5" customHeight="1">
      <c r="B350" s="26"/>
    </row>
    <row r="351" spans="2:2" ht="13.5" customHeight="1">
      <c r="B351" s="26"/>
    </row>
    <row r="352" spans="2:2" ht="13.5" customHeight="1">
      <c r="B352" s="26"/>
    </row>
    <row r="353" spans="2:2" ht="13.5" customHeight="1">
      <c r="B353" s="26"/>
    </row>
    <row r="354" spans="2:2" ht="13.5" customHeight="1">
      <c r="B354" s="26"/>
    </row>
    <row r="355" spans="2:2" ht="13.5" customHeight="1">
      <c r="B355" s="26"/>
    </row>
    <row r="356" spans="2:2" ht="13.5" customHeight="1">
      <c r="B356" s="26"/>
    </row>
    <row r="357" spans="2:2" ht="13.5" customHeight="1">
      <c r="B357" s="26"/>
    </row>
    <row r="358" spans="2:2" ht="13.5" customHeight="1">
      <c r="B358" s="26"/>
    </row>
    <row r="359" spans="2:2" ht="13.5" customHeight="1">
      <c r="B359" s="26"/>
    </row>
    <row r="360" spans="2:2" ht="13.5" customHeight="1">
      <c r="B360" s="26"/>
    </row>
    <row r="361" spans="2:2" ht="13.5" customHeight="1">
      <c r="B361" s="26"/>
    </row>
    <row r="362" spans="2:2" ht="13.5" customHeight="1">
      <c r="B362" s="26"/>
    </row>
    <row r="363" spans="2:2" ht="13.5" customHeight="1">
      <c r="B363" s="26"/>
    </row>
    <row r="364" spans="2:2" ht="13.5" customHeight="1">
      <c r="B364" s="26"/>
    </row>
    <row r="365" spans="2:2" ht="13.5" customHeight="1">
      <c r="B365" s="26"/>
    </row>
    <row r="366" spans="2:2" ht="13.5" customHeight="1">
      <c r="B366" s="26"/>
    </row>
    <row r="367" spans="2:2" ht="13.5" customHeight="1">
      <c r="B367" s="26"/>
    </row>
    <row r="368" spans="2:2" ht="13.5" customHeight="1">
      <c r="B368" s="26"/>
    </row>
    <row r="369" spans="2:2" ht="13.5" customHeight="1">
      <c r="B369" s="26"/>
    </row>
    <row r="370" spans="2:2" ht="13.5" customHeight="1">
      <c r="B370" s="26"/>
    </row>
    <row r="371" spans="2:2" ht="13.5" customHeight="1">
      <c r="B371" s="26"/>
    </row>
    <row r="372" spans="2:2" ht="13.5" customHeight="1">
      <c r="B372" s="26"/>
    </row>
    <row r="373" spans="2:2" ht="13.5" customHeight="1">
      <c r="B373" s="26"/>
    </row>
    <row r="374" spans="2:2" ht="13.5" customHeight="1">
      <c r="B374" s="26"/>
    </row>
    <row r="375" spans="2:2" ht="13.5" customHeight="1">
      <c r="B375" s="26"/>
    </row>
    <row r="376" spans="2:2" ht="13.5" customHeight="1">
      <c r="B376" s="26"/>
    </row>
    <row r="377" spans="2:2" ht="13.5" customHeight="1">
      <c r="B377" s="26"/>
    </row>
    <row r="378" spans="2:2" ht="13.5" customHeight="1">
      <c r="B378" s="26"/>
    </row>
    <row r="379" spans="2:2" ht="13.5" customHeight="1">
      <c r="B379" s="26"/>
    </row>
    <row r="380" spans="2:2" ht="13.5" customHeight="1">
      <c r="B380" s="26"/>
    </row>
    <row r="381" spans="2:2" ht="13.5" customHeight="1">
      <c r="B381" s="26"/>
    </row>
    <row r="382" spans="2:2" ht="13.5" customHeight="1">
      <c r="B382" s="26"/>
    </row>
    <row r="383" spans="2:2" ht="13.5" customHeight="1">
      <c r="B383" s="26"/>
    </row>
    <row r="384" spans="2:2" ht="13.5" customHeight="1">
      <c r="B384" s="26"/>
    </row>
    <row r="385" spans="2:2" ht="13.5" customHeight="1">
      <c r="B385" s="26"/>
    </row>
    <row r="386" spans="2:2" ht="13.5" customHeight="1">
      <c r="B386" s="26"/>
    </row>
    <row r="387" spans="2:2" ht="13.5" customHeight="1">
      <c r="B387" s="26"/>
    </row>
    <row r="388" spans="2:2" ht="13.5" customHeight="1">
      <c r="B388" s="26"/>
    </row>
    <row r="389" spans="2:2" ht="13.5" customHeight="1">
      <c r="B389" s="26"/>
    </row>
    <row r="390" spans="2:2" ht="13.5" customHeight="1">
      <c r="B390" s="26"/>
    </row>
    <row r="391" spans="2:2" ht="13.5" customHeight="1">
      <c r="B391" s="26"/>
    </row>
    <row r="392" spans="2:2" ht="13.5" customHeight="1">
      <c r="B392" s="26"/>
    </row>
    <row r="393" spans="2:2" ht="13.5" customHeight="1">
      <c r="B393" s="26"/>
    </row>
    <row r="394" spans="2:2" ht="13.5" customHeight="1">
      <c r="B394" s="26"/>
    </row>
    <row r="395" spans="2:2" ht="13.5" customHeight="1">
      <c r="B395" s="26"/>
    </row>
    <row r="396" spans="2:2" ht="13.5" customHeight="1">
      <c r="B396" s="26"/>
    </row>
    <row r="397" spans="2:2" ht="13.5" customHeight="1">
      <c r="B397" s="26"/>
    </row>
    <row r="398" spans="2:2" ht="13.5" customHeight="1">
      <c r="B398" s="26"/>
    </row>
    <row r="399" spans="2:2" ht="13.5" customHeight="1">
      <c r="B399" s="26"/>
    </row>
    <row r="400" spans="2:2" ht="13.5" customHeight="1">
      <c r="B400" s="26"/>
    </row>
    <row r="401" spans="2:2" ht="13.5" customHeight="1">
      <c r="B401" s="26"/>
    </row>
    <row r="402" spans="2:2" ht="13.5" customHeight="1">
      <c r="B402" s="26"/>
    </row>
    <row r="403" spans="2:2" ht="13.5" customHeight="1">
      <c r="B403" s="26"/>
    </row>
    <row r="404" spans="2:2" ht="13.5" customHeight="1">
      <c r="B404" s="26"/>
    </row>
    <row r="405" spans="2:2" ht="13.5" customHeight="1">
      <c r="B405" s="26"/>
    </row>
    <row r="406" spans="2:2" ht="13.5" customHeight="1">
      <c r="B406" s="26"/>
    </row>
    <row r="407" spans="2:2" ht="13.5" customHeight="1">
      <c r="B407" s="26"/>
    </row>
    <row r="408" spans="2:2" ht="13.5" customHeight="1">
      <c r="B408" s="26"/>
    </row>
    <row r="409" spans="2:2" ht="13.5" customHeight="1">
      <c r="B409" s="26"/>
    </row>
    <row r="410" spans="2:2" ht="13.5" customHeight="1">
      <c r="B410" s="26"/>
    </row>
    <row r="411" spans="2:2" ht="13.5" customHeight="1">
      <c r="B411" s="26"/>
    </row>
    <row r="412" spans="2:2" ht="13.5" customHeight="1">
      <c r="B412" s="26"/>
    </row>
    <row r="413" spans="2:2" ht="13.5" customHeight="1">
      <c r="B413" s="26"/>
    </row>
    <row r="414" spans="2:2" ht="13.5" customHeight="1">
      <c r="B414" s="26"/>
    </row>
    <row r="415" spans="2:2" ht="13.5" customHeight="1">
      <c r="B415" s="26"/>
    </row>
    <row r="416" spans="2:2" ht="13.5" customHeight="1">
      <c r="B416" s="26"/>
    </row>
    <row r="417" spans="2:2" ht="13.5" customHeight="1">
      <c r="B417" s="26"/>
    </row>
    <row r="418" spans="2:2" ht="13.5" customHeight="1">
      <c r="B418" s="26"/>
    </row>
    <row r="419" spans="2:2" ht="13.5" customHeight="1">
      <c r="B419" s="26"/>
    </row>
    <row r="420" spans="2:2" ht="13.5" customHeight="1">
      <c r="B420" s="26"/>
    </row>
    <row r="421" spans="2:2" ht="13.5" customHeight="1">
      <c r="B421" s="26"/>
    </row>
    <row r="422" spans="2:2" ht="13.5" customHeight="1">
      <c r="B422" s="26"/>
    </row>
  </sheetData>
  <sortState ref="I4:J110">
    <sortCondition descending="1" ref="J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111"/>
  <sheetViews>
    <sheetView zoomScaleNormal="100" workbookViewId="0">
      <pane ySplit="4" topLeftCell="A5" activePane="bottomLeft" state="frozen"/>
      <selection activeCell="E6" sqref="E6"/>
      <selection pane="bottomLeft" activeCell="F42" sqref="F42"/>
    </sheetView>
  </sheetViews>
  <sheetFormatPr defaultRowHeight="13.5" customHeight="1"/>
  <cols>
    <col min="1" max="1" width="6.140625" style="26" customWidth="1"/>
    <col min="2" max="2" width="20.28515625" style="22" customWidth="1"/>
    <col min="3" max="3" width="5.28515625" style="220" customWidth="1"/>
    <col min="4" max="4" width="9.42578125" style="22" customWidth="1"/>
    <col min="5" max="5" width="10.5703125" style="22" customWidth="1"/>
    <col min="6" max="6" width="20.140625" style="26" customWidth="1"/>
    <col min="7" max="7" width="6.140625" style="220" bestFit="1" customWidth="1"/>
    <col min="8" max="8" width="19.42578125" style="205" customWidth="1"/>
    <col min="9" max="9" width="15.28515625" style="128" bestFit="1" customWidth="1"/>
    <col min="10" max="10" width="15.28515625" style="127" customWidth="1"/>
    <col min="11" max="11" width="20.42578125" customWidth="1"/>
    <col min="12" max="12" width="16.42578125" bestFit="1" customWidth="1"/>
    <col min="13" max="13" width="16.85546875" customWidth="1"/>
    <col min="14" max="14" width="16.28515625" bestFit="1" customWidth="1"/>
    <col min="15" max="15" width="17.42578125" customWidth="1"/>
    <col min="16" max="16" width="24.7109375" bestFit="1" customWidth="1"/>
    <col min="17" max="17" width="5.140625" bestFit="1" customWidth="1"/>
    <col min="18" max="18" width="8.85546875" customWidth="1"/>
    <col min="19" max="16384" width="9.140625" style="22"/>
  </cols>
  <sheetData>
    <row r="1" spans="1:7" ht="14.25" customHeight="1">
      <c r="B1" s="40" t="s">
        <v>616</v>
      </c>
    </row>
    <row r="2" spans="1:7" ht="13.5" customHeight="1">
      <c r="B2" s="78" t="s">
        <v>277</v>
      </c>
    </row>
    <row r="3" spans="1:7" ht="13.5" customHeight="1">
      <c r="B3" s="78" t="s">
        <v>276</v>
      </c>
    </row>
    <row r="4" spans="1:7" ht="10.5" customHeight="1">
      <c r="B4" s="78"/>
    </row>
    <row r="5" spans="1:7" ht="13.5" customHeight="1">
      <c r="A5" s="26">
        <v>1</v>
      </c>
      <c r="B5" s="4" t="s">
        <v>414</v>
      </c>
      <c r="C5" s="17">
        <v>7.86</v>
      </c>
      <c r="E5" s="26">
        <v>54</v>
      </c>
      <c r="F5" s="4" t="s">
        <v>499</v>
      </c>
      <c r="G5" s="17">
        <v>3.21</v>
      </c>
    </row>
    <row r="6" spans="1:7" ht="13.5" customHeight="1">
      <c r="A6" s="26">
        <v>2</v>
      </c>
      <c r="B6" s="4" t="s">
        <v>525</v>
      </c>
      <c r="C6" s="17">
        <v>7.41</v>
      </c>
      <c r="E6" s="26">
        <v>55</v>
      </c>
      <c r="F6" s="4" t="s">
        <v>438</v>
      </c>
      <c r="G6" s="17">
        <v>3.16</v>
      </c>
    </row>
    <row r="7" spans="1:7" ht="13.5" customHeight="1">
      <c r="A7" s="26">
        <v>3</v>
      </c>
      <c r="B7" s="4" t="s">
        <v>530</v>
      </c>
      <c r="C7" s="17">
        <v>6.7</v>
      </c>
      <c r="E7" s="26">
        <v>56</v>
      </c>
      <c r="F7" s="4" t="s">
        <v>151</v>
      </c>
      <c r="G7" s="17">
        <v>3.14</v>
      </c>
    </row>
    <row r="8" spans="1:7" ht="13.5" customHeight="1">
      <c r="A8" s="26">
        <v>4</v>
      </c>
      <c r="B8" s="4" t="s">
        <v>412</v>
      </c>
      <c r="C8" s="17">
        <v>6.32</v>
      </c>
      <c r="E8" s="26">
        <v>57</v>
      </c>
      <c r="F8" s="4" t="s">
        <v>445</v>
      </c>
      <c r="G8" s="17">
        <v>3.08</v>
      </c>
    </row>
    <row r="9" spans="1:7" ht="13.5" customHeight="1">
      <c r="A9" s="26">
        <v>5</v>
      </c>
      <c r="B9" s="4" t="s">
        <v>21</v>
      </c>
      <c r="C9" s="17">
        <v>6.29</v>
      </c>
      <c r="E9" s="26">
        <v>58</v>
      </c>
      <c r="F9" s="4" t="s">
        <v>313</v>
      </c>
      <c r="G9" s="17">
        <v>3</v>
      </c>
    </row>
    <row r="10" spans="1:7" ht="13.5" customHeight="1">
      <c r="A10" s="26">
        <v>6</v>
      </c>
      <c r="B10" s="4" t="s">
        <v>442</v>
      </c>
      <c r="C10" s="17">
        <v>6.24</v>
      </c>
      <c r="E10" s="26">
        <v>59</v>
      </c>
      <c r="F10" s="4" t="s">
        <v>284</v>
      </c>
      <c r="G10" s="17">
        <v>3</v>
      </c>
    </row>
    <row r="11" spans="1:7" ht="13.5" customHeight="1">
      <c r="A11" s="26">
        <v>7</v>
      </c>
      <c r="B11" s="4" t="s">
        <v>434</v>
      </c>
      <c r="C11" s="17">
        <v>5.68</v>
      </c>
      <c r="E11" s="26">
        <v>60</v>
      </c>
      <c r="F11" s="4" t="s">
        <v>496</v>
      </c>
      <c r="G11" s="17">
        <v>2.97</v>
      </c>
    </row>
    <row r="12" spans="1:7" ht="13.5" customHeight="1">
      <c r="A12" s="26">
        <v>8</v>
      </c>
      <c r="B12" s="4" t="s">
        <v>411</v>
      </c>
      <c r="C12" s="17">
        <v>5.43</v>
      </c>
      <c r="E12" s="26">
        <v>61</v>
      </c>
      <c r="F12" s="4" t="s">
        <v>319</v>
      </c>
      <c r="G12" s="17">
        <v>2.97</v>
      </c>
    </row>
    <row r="13" spans="1:7" ht="13.5" customHeight="1">
      <c r="A13" s="26">
        <v>9</v>
      </c>
      <c r="B13" s="4" t="s">
        <v>436</v>
      </c>
      <c r="C13" s="17">
        <v>5.38</v>
      </c>
      <c r="E13" s="26">
        <v>62</v>
      </c>
      <c r="F13" s="4" t="s">
        <v>401</v>
      </c>
      <c r="G13" s="17">
        <v>2.88</v>
      </c>
    </row>
    <row r="14" spans="1:7" ht="13.5" customHeight="1">
      <c r="A14" s="26">
        <v>10</v>
      </c>
      <c r="B14" s="4" t="s">
        <v>448</v>
      </c>
      <c r="C14" s="17">
        <v>5.32</v>
      </c>
      <c r="E14" s="26">
        <v>63</v>
      </c>
      <c r="F14" s="4" t="s">
        <v>320</v>
      </c>
      <c r="G14" s="17">
        <v>2.87</v>
      </c>
    </row>
    <row r="15" spans="1:7" ht="13.5" customHeight="1">
      <c r="A15" s="26">
        <v>11</v>
      </c>
      <c r="B15" s="4" t="s">
        <v>420</v>
      </c>
      <c r="C15" s="17">
        <v>5.12</v>
      </c>
      <c r="E15" s="26">
        <v>64</v>
      </c>
      <c r="F15" s="4" t="s">
        <v>430</v>
      </c>
      <c r="G15" s="17">
        <v>2.84</v>
      </c>
    </row>
    <row r="16" spans="1:7" ht="13.5" customHeight="1">
      <c r="A16" s="26">
        <v>12</v>
      </c>
      <c r="B16" s="4" t="s">
        <v>398</v>
      </c>
      <c r="C16" s="17">
        <v>5.09</v>
      </c>
      <c r="E16" s="26">
        <v>65</v>
      </c>
      <c r="F16" s="4" t="s">
        <v>152</v>
      </c>
      <c r="G16" s="17">
        <v>2.82</v>
      </c>
    </row>
    <row r="17" spans="1:7" ht="13.5" customHeight="1">
      <c r="A17" s="26">
        <v>13</v>
      </c>
      <c r="B17" s="4" t="s">
        <v>427</v>
      </c>
      <c r="C17" s="17">
        <v>4.9800000000000004</v>
      </c>
      <c r="E17" s="26">
        <v>66</v>
      </c>
      <c r="F17" s="4" t="s">
        <v>316</v>
      </c>
      <c r="G17" s="17">
        <v>2.6</v>
      </c>
    </row>
    <row r="18" spans="1:7" ht="13.5" customHeight="1">
      <c r="A18" s="26">
        <v>14</v>
      </c>
      <c r="B18" s="4" t="s">
        <v>407</v>
      </c>
      <c r="C18" s="17">
        <v>4.9400000000000004</v>
      </c>
      <c r="E18" s="26">
        <v>67</v>
      </c>
      <c r="F18" s="4" t="s">
        <v>409</v>
      </c>
      <c r="G18" s="17">
        <v>2.59</v>
      </c>
    </row>
    <row r="19" spans="1:7" ht="13.5" customHeight="1">
      <c r="A19" s="26">
        <v>15</v>
      </c>
      <c r="B19" s="4" t="s">
        <v>403</v>
      </c>
      <c r="C19" s="17">
        <v>4.8099999999999996</v>
      </c>
      <c r="E19" s="26">
        <v>68</v>
      </c>
      <c r="F19" s="4" t="s">
        <v>484</v>
      </c>
      <c r="G19" s="17">
        <v>2.5299999999999998</v>
      </c>
    </row>
    <row r="20" spans="1:7" ht="13.5" customHeight="1">
      <c r="A20" s="26">
        <v>16</v>
      </c>
      <c r="B20" s="4" t="s">
        <v>417</v>
      </c>
      <c r="C20" s="17">
        <v>4.8</v>
      </c>
      <c r="E20" s="26">
        <v>69</v>
      </c>
      <c r="F20" s="4" t="s">
        <v>454</v>
      </c>
      <c r="G20" s="17">
        <v>2.48</v>
      </c>
    </row>
    <row r="21" spans="1:7" ht="13.5" customHeight="1">
      <c r="A21" s="26">
        <v>17</v>
      </c>
      <c r="B21" s="4" t="s">
        <v>489</v>
      </c>
      <c r="C21" s="17">
        <v>4.7300000000000004</v>
      </c>
      <c r="E21" s="26">
        <v>70</v>
      </c>
      <c r="F21" s="4" t="s">
        <v>465</v>
      </c>
      <c r="G21" s="17">
        <v>2.4500000000000002</v>
      </c>
    </row>
    <row r="22" spans="1:7" ht="13.5" customHeight="1">
      <c r="A22" s="26">
        <v>18</v>
      </c>
      <c r="B22" s="4" t="s">
        <v>424</v>
      </c>
      <c r="C22" s="17">
        <v>4.7300000000000004</v>
      </c>
      <c r="E22" s="26">
        <v>71</v>
      </c>
      <c r="F22" s="4" t="s">
        <v>510</v>
      </c>
      <c r="G22" s="17">
        <v>2.4500000000000002</v>
      </c>
    </row>
    <row r="23" spans="1:7" ht="13.5" customHeight="1">
      <c r="A23" s="26">
        <v>19</v>
      </c>
      <c r="B23" s="4" t="s">
        <v>302</v>
      </c>
      <c r="C23" s="17">
        <v>4.7300000000000004</v>
      </c>
      <c r="E23" s="26">
        <v>72</v>
      </c>
      <c r="F23" s="4" t="s">
        <v>405</v>
      </c>
      <c r="G23" s="17">
        <v>2.38</v>
      </c>
    </row>
    <row r="24" spans="1:7" ht="13.5" customHeight="1">
      <c r="A24" s="26">
        <v>20</v>
      </c>
      <c r="B24" s="4" t="s">
        <v>422</v>
      </c>
      <c r="C24" s="17">
        <v>4.68</v>
      </c>
      <c r="E24" s="26">
        <v>73</v>
      </c>
      <c r="F24" s="4" t="s">
        <v>312</v>
      </c>
      <c r="G24" s="17">
        <v>2.36</v>
      </c>
    </row>
    <row r="25" spans="1:7" ht="13.5" customHeight="1">
      <c r="A25" s="26">
        <v>21</v>
      </c>
      <c r="B25" s="4" t="s">
        <v>428</v>
      </c>
      <c r="C25" s="17">
        <v>4.6399999999999997</v>
      </c>
      <c r="E25" s="26">
        <v>74</v>
      </c>
      <c r="F25" s="4" t="s">
        <v>285</v>
      </c>
      <c r="G25" s="17">
        <v>2.36</v>
      </c>
    </row>
    <row r="26" spans="1:7" ht="13.5" customHeight="1">
      <c r="A26" s="26">
        <v>22</v>
      </c>
      <c r="B26" s="4" t="s">
        <v>432</v>
      </c>
      <c r="C26" s="17">
        <v>4.6100000000000003</v>
      </c>
      <c r="E26" s="26">
        <v>75</v>
      </c>
      <c r="F26" s="4" t="s">
        <v>441</v>
      </c>
      <c r="G26" s="17">
        <v>2.35</v>
      </c>
    </row>
    <row r="27" spans="1:7" ht="13.5" customHeight="1">
      <c r="A27" s="26">
        <v>23</v>
      </c>
      <c r="B27" s="4" t="s">
        <v>472</v>
      </c>
      <c r="C27" s="17">
        <v>4.5999999999999996</v>
      </c>
      <c r="E27" s="26">
        <v>76</v>
      </c>
      <c r="F27" s="4" t="s">
        <v>149</v>
      </c>
      <c r="G27" s="17">
        <v>2.2599999999999998</v>
      </c>
    </row>
    <row r="28" spans="1:7" ht="13.5" customHeight="1">
      <c r="A28" s="26">
        <v>24</v>
      </c>
      <c r="B28" s="4" t="s">
        <v>318</v>
      </c>
      <c r="C28" s="17">
        <v>4.55</v>
      </c>
      <c r="E28" s="26">
        <v>77</v>
      </c>
      <c r="F28" s="4" t="s">
        <v>311</v>
      </c>
      <c r="G28" s="17">
        <v>2.16</v>
      </c>
    </row>
    <row r="29" spans="1:7" ht="13.5" customHeight="1">
      <c r="A29" s="26">
        <v>25</v>
      </c>
      <c r="B29" s="4" t="s">
        <v>201</v>
      </c>
      <c r="C29" s="17">
        <v>4.54</v>
      </c>
      <c r="E29" s="26">
        <v>78</v>
      </c>
      <c r="F29" s="4" t="s">
        <v>322</v>
      </c>
      <c r="G29" s="17">
        <v>2.16</v>
      </c>
    </row>
    <row r="30" spans="1:7" ht="13.5" customHeight="1">
      <c r="A30" s="26">
        <v>26</v>
      </c>
      <c r="B30" s="4" t="s">
        <v>444</v>
      </c>
      <c r="C30" s="17">
        <v>4.4000000000000004</v>
      </c>
      <c r="E30" s="26">
        <v>79</v>
      </c>
      <c r="F30" s="4" t="s">
        <v>154</v>
      </c>
      <c r="G30" s="17">
        <v>2.06</v>
      </c>
    </row>
    <row r="31" spans="1:7" ht="13.5" customHeight="1">
      <c r="A31" s="26">
        <v>27</v>
      </c>
      <c r="B31" s="4" t="s">
        <v>394</v>
      </c>
      <c r="C31" s="17">
        <v>4.37</v>
      </c>
      <c r="E31" s="26">
        <v>80</v>
      </c>
      <c r="F31" s="4" t="s">
        <v>170</v>
      </c>
      <c r="G31" s="17">
        <v>1.97</v>
      </c>
    </row>
    <row r="32" spans="1:7" ht="13.5" customHeight="1">
      <c r="A32" s="26">
        <v>28</v>
      </c>
      <c r="B32" s="4" t="s">
        <v>446</v>
      </c>
      <c r="C32" s="17">
        <v>4.3600000000000003</v>
      </c>
      <c r="E32" s="26">
        <v>81</v>
      </c>
      <c r="F32" s="4" t="s">
        <v>194</v>
      </c>
      <c r="G32" s="17">
        <v>1.97</v>
      </c>
    </row>
    <row r="33" spans="1:7" ht="13.5" customHeight="1">
      <c r="A33" s="26">
        <v>29</v>
      </c>
      <c r="B33" s="4" t="s">
        <v>439</v>
      </c>
      <c r="C33" s="17">
        <v>4.3499999999999996</v>
      </c>
      <c r="E33" s="26">
        <v>82</v>
      </c>
      <c r="F33" s="4" t="s">
        <v>172</v>
      </c>
      <c r="G33" s="17">
        <v>1.97</v>
      </c>
    </row>
    <row r="34" spans="1:7" ht="13.5" customHeight="1">
      <c r="A34" s="26">
        <v>30</v>
      </c>
      <c r="B34" s="4" t="s">
        <v>391</v>
      </c>
      <c r="C34" s="17">
        <v>4.2699999999999996</v>
      </c>
      <c r="E34" s="26">
        <v>83</v>
      </c>
      <c r="F34" s="4" t="s">
        <v>492</v>
      </c>
      <c r="G34" s="17">
        <v>1.89</v>
      </c>
    </row>
    <row r="35" spans="1:7" ht="13.5" customHeight="1">
      <c r="A35" s="26">
        <v>31</v>
      </c>
      <c r="B35" s="4" t="s">
        <v>426</v>
      </c>
      <c r="C35" s="17">
        <v>4.16</v>
      </c>
      <c r="E35" s="26">
        <v>84</v>
      </c>
      <c r="F35" s="4" t="s">
        <v>516</v>
      </c>
      <c r="G35" s="17">
        <v>1.81</v>
      </c>
    </row>
    <row r="36" spans="1:7" ht="13.5" customHeight="1">
      <c r="A36" s="26">
        <v>32</v>
      </c>
      <c r="B36" s="4" t="s">
        <v>400</v>
      </c>
      <c r="C36" s="17">
        <v>4.12</v>
      </c>
      <c r="E36" s="26">
        <v>85</v>
      </c>
      <c r="F36" s="4" t="s">
        <v>315</v>
      </c>
      <c r="G36" s="17">
        <v>1.8</v>
      </c>
    </row>
    <row r="37" spans="1:7" ht="13.5" customHeight="1">
      <c r="A37" s="26">
        <v>33</v>
      </c>
      <c r="B37" s="4" t="s">
        <v>157</v>
      </c>
      <c r="C37" s="17">
        <v>3.89</v>
      </c>
      <c r="E37" s="26">
        <v>86</v>
      </c>
      <c r="F37" s="4" t="s">
        <v>452</v>
      </c>
      <c r="G37" s="17">
        <v>1.71</v>
      </c>
    </row>
    <row r="38" spans="1:7" ht="13.5" customHeight="1">
      <c r="A38" s="26">
        <v>34</v>
      </c>
      <c r="B38" s="4" t="s">
        <v>429</v>
      </c>
      <c r="C38" s="17">
        <v>3.88</v>
      </c>
      <c r="E38" s="26">
        <v>87</v>
      </c>
      <c r="F38" s="4" t="s">
        <v>458</v>
      </c>
      <c r="G38" s="17">
        <v>1.57</v>
      </c>
    </row>
    <row r="39" spans="1:7" ht="13.5" customHeight="1">
      <c r="A39" s="26">
        <v>35</v>
      </c>
      <c r="B39" s="4" t="s">
        <v>425</v>
      </c>
      <c r="C39" s="17">
        <v>3.83</v>
      </c>
      <c r="E39" s="26">
        <v>88</v>
      </c>
      <c r="F39" s="4" t="s">
        <v>493</v>
      </c>
      <c r="G39" s="17">
        <v>1.47</v>
      </c>
    </row>
    <row r="40" spans="1:7" ht="13.5" customHeight="1">
      <c r="A40" s="26">
        <v>36</v>
      </c>
      <c r="B40" s="4" t="s">
        <v>402</v>
      </c>
      <c r="C40" s="17">
        <v>3.78</v>
      </c>
      <c r="E40" s="26">
        <v>89</v>
      </c>
      <c r="F40" s="171" t="s">
        <v>548</v>
      </c>
      <c r="G40" s="17">
        <v>1.42</v>
      </c>
    </row>
    <row r="41" spans="1:7" ht="13.5" customHeight="1">
      <c r="A41" s="26">
        <v>37</v>
      </c>
      <c r="B41" s="4" t="s">
        <v>435</v>
      </c>
      <c r="C41" s="17">
        <v>3.78</v>
      </c>
      <c r="E41" s="26">
        <v>90</v>
      </c>
      <c r="F41" s="4" t="s">
        <v>171</v>
      </c>
      <c r="G41" s="17">
        <v>1.23</v>
      </c>
    </row>
    <row r="42" spans="1:7" ht="13.5" customHeight="1">
      <c r="A42" s="26">
        <v>38</v>
      </c>
      <c r="B42" s="4" t="s">
        <v>443</v>
      </c>
      <c r="C42" s="17">
        <v>3.76</v>
      </c>
      <c r="E42" s="26">
        <v>91</v>
      </c>
      <c r="F42" s="171" t="s">
        <v>554</v>
      </c>
      <c r="G42" s="17">
        <v>1.2</v>
      </c>
    </row>
    <row r="43" spans="1:7" ht="13.5" customHeight="1">
      <c r="A43" s="26">
        <v>39</v>
      </c>
      <c r="B43" s="4" t="s">
        <v>488</v>
      </c>
      <c r="C43" s="17">
        <v>3.74</v>
      </c>
      <c r="E43" s="26">
        <v>92</v>
      </c>
      <c r="F43" s="4" t="s">
        <v>471</v>
      </c>
      <c r="G43" s="17">
        <v>1.1000000000000001</v>
      </c>
    </row>
    <row r="44" spans="1:7" ht="13.5" customHeight="1">
      <c r="A44" s="26">
        <v>40</v>
      </c>
      <c r="B44" s="4" t="s">
        <v>421</v>
      </c>
      <c r="C44" s="17">
        <v>3.64</v>
      </c>
      <c r="E44" s="26">
        <v>93</v>
      </c>
      <c r="F44" s="4" t="s">
        <v>504</v>
      </c>
      <c r="G44" s="17">
        <v>1.0900000000000001</v>
      </c>
    </row>
    <row r="45" spans="1:7" ht="13.5" customHeight="1">
      <c r="A45" s="26">
        <v>41</v>
      </c>
      <c r="B45" s="4" t="s">
        <v>423</v>
      </c>
      <c r="C45" s="17">
        <v>3.61</v>
      </c>
      <c r="E45" s="26">
        <v>94</v>
      </c>
      <c r="F45" s="4" t="s">
        <v>502</v>
      </c>
      <c r="G45" s="17">
        <v>1.08</v>
      </c>
    </row>
    <row r="46" spans="1:7" ht="13.5" customHeight="1">
      <c r="A46" s="26">
        <v>42</v>
      </c>
      <c r="B46" s="4" t="s">
        <v>193</v>
      </c>
      <c r="C46" s="17">
        <v>3.48</v>
      </c>
      <c r="E46" s="26">
        <v>95</v>
      </c>
      <c r="F46" s="4" t="s">
        <v>514</v>
      </c>
      <c r="G46" s="17">
        <v>1.04</v>
      </c>
    </row>
    <row r="47" spans="1:7" ht="13.5" customHeight="1">
      <c r="A47" s="26">
        <v>43</v>
      </c>
      <c r="B47" s="4" t="s">
        <v>433</v>
      </c>
      <c r="C47" s="17">
        <v>3.43</v>
      </c>
      <c r="E47" s="26">
        <v>96</v>
      </c>
      <c r="F47" s="4" t="s">
        <v>295</v>
      </c>
      <c r="G47" s="17">
        <v>1.02</v>
      </c>
    </row>
    <row r="48" spans="1:7" ht="13.5" customHeight="1">
      <c r="A48" s="26">
        <v>44</v>
      </c>
      <c r="B48" s="4" t="s">
        <v>447</v>
      </c>
      <c r="C48" s="17">
        <v>3.42</v>
      </c>
      <c r="E48" s="26">
        <v>97</v>
      </c>
      <c r="F48" s="4" t="s">
        <v>288</v>
      </c>
      <c r="G48" s="17">
        <v>0.97</v>
      </c>
    </row>
    <row r="49" spans="1:7" ht="13.5" customHeight="1">
      <c r="A49" s="26">
        <v>45</v>
      </c>
      <c r="B49" s="4" t="s">
        <v>325</v>
      </c>
      <c r="C49" s="17">
        <v>3.35</v>
      </c>
      <c r="E49" s="26">
        <v>98</v>
      </c>
      <c r="F49" s="4" t="s">
        <v>301</v>
      </c>
      <c r="G49" s="17">
        <v>0.94</v>
      </c>
    </row>
    <row r="50" spans="1:7" ht="13.5" customHeight="1">
      <c r="A50" s="26">
        <v>46</v>
      </c>
      <c r="B50" s="4" t="s">
        <v>310</v>
      </c>
      <c r="C50" s="17">
        <v>3.34</v>
      </c>
      <c r="E50" s="172">
        <v>99</v>
      </c>
      <c r="F50" s="4" t="s">
        <v>457</v>
      </c>
      <c r="G50" s="17">
        <v>0.88</v>
      </c>
    </row>
    <row r="51" spans="1:7" ht="13.5" customHeight="1">
      <c r="A51" s="26">
        <v>47</v>
      </c>
      <c r="B51" s="4" t="s">
        <v>396</v>
      </c>
      <c r="C51" s="17">
        <v>3.34</v>
      </c>
      <c r="E51" s="172">
        <v>100</v>
      </c>
      <c r="F51" s="4" t="s">
        <v>317</v>
      </c>
      <c r="G51" s="17">
        <v>0.86</v>
      </c>
    </row>
    <row r="52" spans="1:7" ht="13.5" customHeight="1">
      <c r="A52" s="26">
        <v>48</v>
      </c>
      <c r="B52" s="4" t="s">
        <v>392</v>
      </c>
      <c r="C52" s="17">
        <v>3.28</v>
      </c>
      <c r="E52" s="172">
        <v>101</v>
      </c>
      <c r="F52" s="4" t="s">
        <v>463</v>
      </c>
      <c r="G52" s="17">
        <v>0.67</v>
      </c>
    </row>
    <row r="53" spans="1:7" ht="13.5" customHeight="1">
      <c r="A53" s="26">
        <v>49</v>
      </c>
      <c r="B53" s="4" t="s">
        <v>431</v>
      </c>
      <c r="C53" s="17">
        <v>3.28</v>
      </c>
      <c r="E53" s="172">
        <v>102</v>
      </c>
      <c r="F53" s="4" t="s">
        <v>501</v>
      </c>
      <c r="G53" s="17">
        <v>0.56000000000000005</v>
      </c>
    </row>
    <row r="54" spans="1:7" ht="13.5" customHeight="1">
      <c r="A54" s="26">
        <v>50</v>
      </c>
      <c r="B54" s="4" t="s">
        <v>437</v>
      </c>
      <c r="C54" s="17">
        <v>3.25</v>
      </c>
      <c r="F54" s="4"/>
      <c r="G54" s="17"/>
    </row>
    <row r="55" spans="1:7" ht="13.5" customHeight="1">
      <c r="A55" s="292">
        <v>51</v>
      </c>
      <c r="B55" s="4" t="s">
        <v>453</v>
      </c>
      <c r="C55" s="17">
        <v>3.23</v>
      </c>
      <c r="F55" s="4"/>
      <c r="G55" s="17"/>
    </row>
    <row r="56" spans="1:7" ht="13.5" customHeight="1">
      <c r="A56" s="26">
        <v>52</v>
      </c>
      <c r="B56" s="4" t="s">
        <v>406</v>
      </c>
      <c r="C56" s="17">
        <v>3.23</v>
      </c>
      <c r="F56" s="64" t="s">
        <v>379</v>
      </c>
      <c r="G56" s="245">
        <f>MEDIAN(G5:G53,C5:C57)</f>
        <v>3.23</v>
      </c>
    </row>
    <row r="57" spans="1:7" ht="13.5" customHeight="1">
      <c r="A57" s="172">
        <v>53</v>
      </c>
      <c r="B57" s="4" t="s">
        <v>416</v>
      </c>
      <c r="C57" s="17">
        <v>3.23</v>
      </c>
      <c r="F57" s="64" t="s">
        <v>378</v>
      </c>
      <c r="G57" s="245">
        <f>AVERAGE(G5:G53,C5:C57)</f>
        <v>3.3071568627450971</v>
      </c>
    </row>
    <row r="58" spans="1:7" ht="13.5" customHeight="1">
      <c r="E58" s="19"/>
      <c r="F58" s="64"/>
      <c r="G58" s="245"/>
    </row>
    <row r="59" spans="1:7" ht="13.5" customHeight="1">
      <c r="E59" s="19"/>
      <c r="F59" s="22"/>
      <c r="G59" s="51"/>
    </row>
    <row r="60" spans="1:7" ht="13.5" customHeight="1">
      <c r="F60" s="22"/>
      <c r="G60" s="51"/>
    </row>
    <row r="63" spans="1:7" ht="13.5" customHeight="1">
      <c r="D63" s="28"/>
    </row>
    <row r="64" spans="1:7" ht="13.5" customHeight="1">
      <c r="D64" s="28"/>
    </row>
    <row r="65" spans="4:4" ht="13.5" customHeight="1">
      <c r="D65" s="28"/>
    </row>
    <row r="102" spans="3:9" ht="13.5" customHeight="1">
      <c r="C102" s="51"/>
    </row>
    <row r="107" spans="3:9" ht="13.5" customHeight="1">
      <c r="H107" s="4"/>
      <c r="I107" s="17"/>
    </row>
    <row r="108" spans="3:9" ht="13.5" customHeight="1">
      <c r="H108" s="4"/>
      <c r="I108" s="17"/>
    </row>
    <row r="109" spans="3:9" ht="13.5" customHeight="1">
      <c r="H109" s="4"/>
      <c r="I109" s="17"/>
    </row>
    <row r="110" spans="3:9" ht="13.5" customHeight="1">
      <c r="H110" s="4"/>
      <c r="I110" s="17"/>
    </row>
    <row r="111" spans="3:9" ht="13.5" customHeight="1">
      <c r="H111" s="4"/>
      <c r="I111" s="17"/>
    </row>
  </sheetData>
  <sortState ref="H6:I112">
    <sortCondition descending="1" ref="I6"/>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100"/>
  <sheetViews>
    <sheetView zoomScaleNormal="100" workbookViewId="0">
      <pane ySplit="2" topLeftCell="A3" activePane="bottomLeft" state="frozen"/>
      <selection activeCell="E6" sqref="E6"/>
      <selection pane="bottomLeft" activeCell="F48" sqref="F48"/>
    </sheetView>
  </sheetViews>
  <sheetFormatPr defaultColWidth="8.85546875" defaultRowHeight="13.5" customHeight="1"/>
  <cols>
    <col min="1" max="1" width="6.85546875" customWidth="1"/>
    <col min="2" max="2" width="20" style="200" customWidth="1"/>
    <col min="3" max="3" width="8" style="257" customWidth="1"/>
    <col min="4" max="4" width="9.42578125" customWidth="1"/>
    <col min="5" max="5" width="8.85546875" customWidth="1"/>
    <col min="6" max="6" width="20.7109375" customWidth="1"/>
    <col min="7" max="7" width="7.85546875" style="185" customWidth="1"/>
    <col min="8" max="8" width="19.42578125" style="4" customWidth="1"/>
    <col min="9" max="9" width="24.140625" style="4" bestFit="1" customWidth="1"/>
    <col min="10" max="10" width="20.42578125" customWidth="1"/>
    <col min="11" max="11" width="14" bestFit="1" customWidth="1"/>
    <col min="12" max="12" width="20.85546875" bestFit="1" customWidth="1"/>
    <col min="13" max="13" width="9.28515625" bestFit="1" customWidth="1"/>
    <col min="14" max="14" width="28.7109375" bestFit="1" customWidth="1"/>
    <col min="15" max="15" width="8.85546875" customWidth="1"/>
    <col min="16" max="16" width="20.85546875" bestFit="1" customWidth="1"/>
    <col min="17" max="17" width="12.42578125" bestFit="1" customWidth="1"/>
    <col min="18" max="18" width="13.42578125" customWidth="1"/>
  </cols>
  <sheetData>
    <row r="1" spans="1:20" ht="14.25" customHeight="1">
      <c r="B1" s="293" t="s">
        <v>617</v>
      </c>
    </row>
    <row r="3" spans="1:20" ht="13.5" customHeight="1">
      <c r="A3" s="26">
        <v>1</v>
      </c>
      <c r="B3" s="4" t="s">
        <v>21</v>
      </c>
      <c r="C3" s="215">
        <v>40045.589999999997</v>
      </c>
      <c r="E3" s="26">
        <v>54</v>
      </c>
      <c r="F3" s="4" t="s">
        <v>438</v>
      </c>
      <c r="G3" s="215">
        <v>17939.88</v>
      </c>
      <c r="R3" s="175"/>
    </row>
    <row r="4" spans="1:20" ht="13.5" customHeight="1">
      <c r="A4" s="26">
        <v>2</v>
      </c>
      <c r="B4" s="4" t="s">
        <v>525</v>
      </c>
      <c r="C4" s="215">
        <v>34739.01</v>
      </c>
      <c r="E4" s="26">
        <v>55</v>
      </c>
      <c r="F4" s="4" t="s">
        <v>431</v>
      </c>
      <c r="G4" s="215">
        <v>17458.38</v>
      </c>
      <c r="R4" s="175"/>
    </row>
    <row r="5" spans="1:20" ht="13.5" customHeight="1">
      <c r="A5" s="26">
        <v>3</v>
      </c>
      <c r="B5" s="4" t="s">
        <v>453</v>
      </c>
      <c r="C5" s="215">
        <v>29936.73</v>
      </c>
      <c r="E5" s="26">
        <v>56</v>
      </c>
      <c r="F5" s="4" t="s">
        <v>322</v>
      </c>
      <c r="G5" s="215">
        <v>17405.61</v>
      </c>
      <c r="R5" s="175"/>
    </row>
    <row r="6" spans="1:20" ht="13.5" customHeight="1">
      <c r="A6" s="26">
        <v>4</v>
      </c>
      <c r="B6" s="4" t="s">
        <v>310</v>
      </c>
      <c r="C6" s="215">
        <v>29832.93</v>
      </c>
      <c r="E6" s="26">
        <v>57</v>
      </c>
      <c r="F6" s="4" t="s">
        <v>407</v>
      </c>
      <c r="G6" s="215">
        <v>17171.490000000002</v>
      </c>
      <c r="R6" s="175"/>
    </row>
    <row r="7" spans="1:20" ht="13.5" customHeight="1">
      <c r="A7" s="26">
        <v>5</v>
      </c>
      <c r="B7" s="4" t="s">
        <v>499</v>
      </c>
      <c r="C7" s="215">
        <v>29088.17</v>
      </c>
      <c r="E7" s="26">
        <v>58</v>
      </c>
      <c r="F7" s="4" t="s">
        <v>403</v>
      </c>
      <c r="G7" s="215">
        <v>17153.46</v>
      </c>
      <c r="R7" s="175"/>
    </row>
    <row r="8" spans="1:20" ht="13.5" customHeight="1">
      <c r="A8" s="26">
        <v>6</v>
      </c>
      <c r="B8" s="4" t="s">
        <v>428</v>
      </c>
      <c r="C8" s="215">
        <v>28963.91</v>
      </c>
      <c r="E8" s="26">
        <v>59</v>
      </c>
      <c r="F8" s="4" t="s">
        <v>396</v>
      </c>
      <c r="G8" s="215">
        <v>17065.939999999999</v>
      </c>
      <c r="R8" s="175"/>
    </row>
    <row r="9" spans="1:20" ht="13.5" customHeight="1">
      <c r="A9" s="26">
        <v>7</v>
      </c>
      <c r="B9" s="4" t="s">
        <v>444</v>
      </c>
      <c r="C9" s="215">
        <v>28808.959999999999</v>
      </c>
      <c r="E9" s="26">
        <v>60</v>
      </c>
      <c r="F9" s="4" t="s">
        <v>496</v>
      </c>
      <c r="G9" s="215">
        <v>17028.13</v>
      </c>
      <c r="R9" s="175"/>
    </row>
    <row r="10" spans="1:20" ht="13.5" customHeight="1">
      <c r="A10" s="26">
        <v>8</v>
      </c>
      <c r="B10" s="4" t="s">
        <v>439</v>
      </c>
      <c r="C10" s="215">
        <v>28046.16</v>
      </c>
      <c r="E10" s="26">
        <v>61</v>
      </c>
      <c r="F10" s="4" t="s">
        <v>454</v>
      </c>
      <c r="G10" s="215">
        <v>16741.73</v>
      </c>
      <c r="R10" s="175"/>
    </row>
    <row r="11" spans="1:20" ht="13.5" customHeight="1">
      <c r="A11" s="26">
        <v>9</v>
      </c>
      <c r="B11" s="4" t="s">
        <v>421</v>
      </c>
      <c r="C11" s="215">
        <v>27998.27</v>
      </c>
      <c r="E11" s="26">
        <v>62</v>
      </c>
      <c r="F11" s="4" t="s">
        <v>295</v>
      </c>
      <c r="G11" s="215">
        <v>16718.18</v>
      </c>
      <c r="R11" s="175"/>
      <c r="T11" s="175"/>
    </row>
    <row r="12" spans="1:20" ht="13.5" customHeight="1">
      <c r="A12" s="26">
        <v>10</v>
      </c>
      <c r="B12" s="4" t="s">
        <v>489</v>
      </c>
      <c r="C12" s="215">
        <v>27614.98</v>
      </c>
      <c r="E12" s="26">
        <v>63</v>
      </c>
      <c r="F12" s="4" t="s">
        <v>319</v>
      </c>
      <c r="G12" s="215">
        <v>16610.78</v>
      </c>
      <c r="R12" s="175"/>
    </row>
    <row r="13" spans="1:20" ht="13.5" customHeight="1">
      <c r="A13" s="26">
        <v>11</v>
      </c>
      <c r="B13" s="4" t="s">
        <v>488</v>
      </c>
      <c r="C13" s="215">
        <v>27473.74</v>
      </c>
      <c r="E13" s="26">
        <v>64</v>
      </c>
      <c r="F13" s="4" t="s">
        <v>171</v>
      </c>
      <c r="G13" s="215">
        <v>16578</v>
      </c>
      <c r="R13" s="175"/>
    </row>
    <row r="14" spans="1:20" ht="13.5" customHeight="1">
      <c r="A14" s="26">
        <v>12</v>
      </c>
      <c r="B14" s="4" t="s">
        <v>149</v>
      </c>
      <c r="C14" s="215">
        <v>27156.1</v>
      </c>
      <c r="E14" s="26">
        <v>65</v>
      </c>
      <c r="F14" s="4" t="s">
        <v>417</v>
      </c>
      <c r="G14" s="215">
        <v>16365.05</v>
      </c>
      <c r="R14" s="175"/>
    </row>
    <row r="15" spans="1:20" ht="13.5" customHeight="1">
      <c r="A15" s="26">
        <v>13</v>
      </c>
      <c r="B15" s="4" t="s">
        <v>398</v>
      </c>
      <c r="C15" s="215">
        <v>26814.18</v>
      </c>
      <c r="E15" s="26">
        <v>66</v>
      </c>
      <c r="F15" s="4" t="s">
        <v>172</v>
      </c>
      <c r="G15" s="215">
        <v>15631.89</v>
      </c>
      <c r="R15" s="175"/>
    </row>
    <row r="16" spans="1:20" ht="13.5" customHeight="1">
      <c r="A16" s="26">
        <v>14</v>
      </c>
      <c r="B16" s="4" t="s">
        <v>412</v>
      </c>
      <c r="C16" s="215">
        <v>26271.03</v>
      </c>
      <c r="E16" s="26">
        <v>67</v>
      </c>
      <c r="F16" s="4" t="s">
        <v>400</v>
      </c>
      <c r="G16" s="215">
        <v>15389.68</v>
      </c>
      <c r="R16" s="175"/>
    </row>
    <row r="17" spans="1:18" ht="13.5" customHeight="1">
      <c r="A17" s="26">
        <v>15</v>
      </c>
      <c r="B17" s="4" t="s">
        <v>422</v>
      </c>
      <c r="C17" s="215">
        <v>25850.07</v>
      </c>
      <c r="E17" s="26">
        <v>68</v>
      </c>
      <c r="F17" s="4" t="s">
        <v>392</v>
      </c>
      <c r="G17" s="215">
        <v>15268.44</v>
      </c>
      <c r="R17" s="175"/>
    </row>
    <row r="18" spans="1:18" ht="13.5" customHeight="1">
      <c r="A18" s="26">
        <v>16</v>
      </c>
      <c r="B18" s="4" t="s">
        <v>318</v>
      </c>
      <c r="C18" s="215">
        <v>25699.81</v>
      </c>
      <c r="E18" s="26">
        <v>69</v>
      </c>
      <c r="F18" s="4" t="s">
        <v>430</v>
      </c>
      <c r="G18" s="215">
        <v>15084.04</v>
      </c>
      <c r="R18" s="175"/>
    </row>
    <row r="19" spans="1:18" ht="13.5" customHeight="1">
      <c r="A19" s="26">
        <v>17</v>
      </c>
      <c r="B19" s="4" t="s">
        <v>510</v>
      </c>
      <c r="C19" s="215">
        <v>25150</v>
      </c>
      <c r="E19" s="26">
        <v>70</v>
      </c>
      <c r="F19" s="4" t="s">
        <v>465</v>
      </c>
      <c r="G19" s="215">
        <v>14947.17</v>
      </c>
      <c r="R19" s="175"/>
    </row>
    <row r="20" spans="1:18" ht="13.5" customHeight="1">
      <c r="A20" s="26">
        <v>18</v>
      </c>
      <c r="B20" s="4" t="s">
        <v>391</v>
      </c>
      <c r="C20" s="215">
        <v>24512.13</v>
      </c>
      <c r="E20" s="26">
        <v>71</v>
      </c>
      <c r="F20" s="4" t="s">
        <v>443</v>
      </c>
      <c r="G20" s="215">
        <v>14684.61</v>
      </c>
      <c r="R20" s="175"/>
    </row>
    <row r="21" spans="1:18" ht="13.5" customHeight="1">
      <c r="A21" s="26">
        <v>19</v>
      </c>
      <c r="B21" s="4" t="s">
        <v>432</v>
      </c>
      <c r="C21" s="215">
        <v>23676.1</v>
      </c>
      <c r="E21" s="26">
        <v>72</v>
      </c>
      <c r="F21" s="4" t="s">
        <v>447</v>
      </c>
      <c r="G21" s="215">
        <v>14190.51</v>
      </c>
      <c r="R21" s="175"/>
    </row>
    <row r="22" spans="1:18" ht="13.5" customHeight="1">
      <c r="A22" s="26">
        <v>20</v>
      </c>
      <c r="B22" s="4" t="s">
        <v>484</v>
      </c>
      <c r="C22" s="215">
        <v>23634.74</v>
      </c>
      <c r="E22" s="26">
        <v>73</v>
      </c>
      <c r="F22" s="4" t="s">
        <v>516</v>
      </c>
      <c r="G22" s="215">
        <v>14086.72</v>
      </c>
      <c r="R22" s="175"/>
    </row>
    <row r="23" spans="1:18" ht="13.5" customHeight="1">
      <c r="A23" s="26">
        <v>21</v>
      </c>
      <c r="B23" s="4" t="s">
        <v>452</v>
      </c>
      <c r="C23" s="215">
        <v>23380</v>
      </c>
      <c r="E23" s="26">
        <v>74</v>
      </c>
      <c r="F23" s="4" t="s">
        <v>320</v>
      </c>
      <c r="G23" s="215">
        <v>13704.83</v>
      </c>
      <c r="R23" s="175"/>
    </row>
    <row r="24" spans="1:18" ht="13.5" customHeight="1">
      <c r="A24" s="26">
        <v>22</v>
      </c>
      <c r="B24" s="4" t="s">
        <v>472</v>
      </c>
      <c r="C24" s="215">
        <v>23076.28</v>
      </c>
      <c r="E24" s="26">
        <v>75</v>
      </c>
      <c r="F24" s="4" t="s">
        <v>402</v>
      </c>
      <c r="G24" s="215">
        <v>13618.16</v>
      </c>
      <c r="R24" s="175"/>
    </row>
    <row r="25" spans="1:18" ht="13.5" customHeight="1">
      <c r="A25" s="26">
        <v>23</v>
      </c>
      <c r="B25" s="4" t="s">
        <v>420</v>
      </c>
      <c r="C25" s="215">
        <v>23054.09</v>
      </c>
      <c r="E25" s="26">
        <v>76</v>
      </c>
      <c r="F25" s="4" t="s">
        <v>154</v>
      </c>
      <c r="G25" s="215">
        <v>13453.54</v>
      </c>
      <c r="R25" s="175"/>
    </row>
    <row r="26" spans="1:18" ht="13.5" customHeight="1">
      <c r="A26" s="26">
        <v>24</v>
      </c>
      <c r="B26" s="4" t="s">
        <v>201</v>
      </c>
      <c r="C26" s="215">
        <v>22912.01</v>
      </c>
      <c r="E26" s="26">
        <v>77</v>
      </c>
      <c r="F26" s="4" t="s">
        <v>423</v>
      </c>
      <c r="G26" s="215">
        <v>13130.03</v>
      </c>
      <c r="R26" s="175"/>
    </row>
    <row r="27" spans="1:18" ht="13.5" customHeight="1">
      <c r="A27" s="26">
        <v>25</v>
      </c>
      <c r="B27" s="4" t="s">
        <v>448</v>
      </c>
      <c r="C27" s="215">
        <v>22641.89</v>
      </c>
      <c r="E27" s="26">
        <v>78</v>
      </c>
      <c r="F27" s="4" t="s">
        <v>170</v>
      </c>
      <c r="G27" s="215">
        <v>13078.65</v>
      </c>
      <c r="R27" s="175"/>
    </row>
    <row r="28" spans="1:18" ht="13.5" customHeight="1">
      <c r="A28" s="26">
        <v>26</v>
      </c>
      <c r="B28" s="4" t="s">
        <v>493</v>
      </c>
      <c r="C28" s="215">
        <v>22546.67</v>
      </c>
      <c r="E28" s="26">
        <v>79</v>
      </c>
      <c r="F28" s="4" t="s">
        <v>406</v>
      </c>
      <c r="G28" s="215">
        <v>13077.91</v>
      </c>
      <c r="R28" s="175"/>
    </row>
    <row r="29" spans="1:18" ht="13.5" customHeight="1">
      <c r="A29" s="26">
        <v>27</v>
      </c>
      <c r="B29" s="4" t="s">
        <v>442</v>
      </c>
      <c r="C29" s="215">
        <v>22401.96</v>
      </c>
      <c r="E29" s="26">
        <v>80</v>
      </c>
      <c r="F29" s="4" t="s">
        <v>401</v>
      </c>
      <c r="G29" s="215">
        <v>13019.95</v>
      </c>
      <c r="R29" s="175"/>
    </row>
    <row r="30" spans="1:18" ht="13.5" customHeight="1">
      <c r="A30" s="26">
        <v>28</v>
      </c>
      <c r="B30" s="4" t="s">
        <v>411</v>
      </c>
      <c r="C30" s="215">
        <v>22372.31</v>
      </c>
      <c r="E30" s="26">
        <v>81</v>
      </c>
      <c r="F30" s="4" t="s">
        <v>502</v>
      </c>
      <c r="G30" s="215">
        <v>12935.67</v>
      </c>
      <c r="R30" s="175"/>
    </row>
    <row r="31" spans="1:18" ht="13.5" customHeight="1">
      <c r="A31" s="26">
        <v>29</v>
      </c>
      <c r="B31" s="4" t="s">
        <v>424</v>
      </c>
      <c r="C31" s="215">
        <v>22357.73</v>
      </c>
      <c r="E31" s="26">
        <v>82</v>
      </c>
      <c r="F31" s="4" t="s">
        <v>458</v>
      </c>
      <c r="G31" s="215">
        <v>12384</v>
      </c>
      <c r="R31" s="175"/>
    </row>
    <row r="32" spans="1:18" ht="13.5" customHeight="1">
      <c r="A32" s="26">
        <v>30</v>
      </c>
      <c r="B32" s="4" t="s">
        <v>446</v>
      </c>
      <c r="C32" s="215">
        <v>22285.54</v>
      </c>
      <c r="E32" s="26">
        <v>83</v>
      </c>
      <c r="F32" s="4" t="s">
        <v>426</v>
      </c>
      <c r="G32" s="215">
        <v>12193.3</v>
      </c>
      <c r="R32" s="175"/>
    </row>
    <row r="33" spans="1:18" ht="13.5" customHeight="1">
      <c r="A33" s="26">
        <v>31</v>
      </c>
      <c r="B33" s="4" t="s">
        <v>433</v>
      </c>
      <c r="C33" s="215">
        <v>22248.75</v>
      </c>
      <c r="E33" s="26">
        <v>84</v>
      </c>
      <c r="F33" s="4" t="s">
        <v>312</v>
      </c>
      <c r="G33" s="215">
        <v>12132.79</v>
      </c>
      <c r="R33" s="175"/>
    </row>
    <row r="34" spans="1:18" ht="13.5" customHeight="1">
      <c r="A34" s="26">
        <v>32</v>
      </c>
      <c r="B34" s="4" t="s">
        <v>302</v>
      </c>
      <c r="C34" s="215">
        <v>22149.94</v>
      </c>
      <c r="E34" s="26">
        <v>85</v>
      </c>
      <c r="F34" s="4" t="s">
        <v>457</v>
      </c>
      <c r="G34" s="215">
        <v>11921</v>
      </c>
      <c r="R34" s="175"/>
    </row>
    <row r="35" spans="1:18" ht="13.5" customHeight="1">
      <c r="A35" s="26">
        <v>33</v>
      </c>
      <c r="B35" s="4" t="s">
        <v>434</v>
      </c>
      <c r="C35" s="215">
        <v>22120.28</v>
      </c>
      <c r="E35" s="26">
        <v>86</v>
      </c>
      <c r="F35" s="4" t="s">
        <v>394</v>
      </c>
      <c r="G35" s="215">
        <v>11881.87</v>
      </c>
      <c r="R35" s="175"/>
    </row>
    <row r="36" spans="1:18" ht="13.5" customHeight="1">
      <c r="A36" s="26">
        <v>34</v>
      </c>
      <c r="B36" s="4" t="s">
        <v>151</v>
      </c>
      <c r="C36" s="215">
        <v>21903.61</v>
      </c>
      <c r="E36" s="26">
        <v>87</v>
      </c>
      <c r="F36" s="4" t="s">
        <v>317</v>
      </c>
      <c r="G36" s="215">
        <v>11452.03</v>
      </c>
      <c r="R36" s="175"/>
    </row>
    <row r="37" spans="1:18" ht="13.5" customHeight="1">
      <c r="A37" s="26">
        <v>35</v>
      </c>
      <c r="B37" s="4" t="s">
        <v>429</v>
      </c>
      <c r="C37" s="215">
        <v>21665.64</v>
      </c>
      <c r="E37" s="26">
        <v>88</v>
      </c>
      <c r="F37" s="171" t="s">
        <v>548</v>
      </c>
      <c r="G37" s="215">
        <v>11187.16</v>
      </c>
      <c r="R37" s="175"/>
    </row>
    <row r="38" spans="1:18" ht="13.5" customHeight="1">
      <c r="A38" s="26">
        <v>36</v>
      </c>
      <c r="B38" s="4" t="s">
        <v>437</v>
      </c>
      <c r="C38" s="215">
        <v>21213.01</v>
      </c>
      <c r="E38" s="26">
        <v>89</v>
      </c>
      <c r="F38" s="4" t="s">
        <v>315</v>
      </c>
      <c r="G38" s="215">
        <v>10924.88</v>
      </c>
      <c r="R38" s="175"/>
    </row>
    <row r="39" spans="1:18" ht="13.5" customHeight="1">
      <c r="A39" s="26">
        <v>37</v>
      </c>
      <c r="B39" s="4" t="s">
        <v>530</v>
      </c>
      <c r="C39" s="215">
        <v>21163</v>
      </c>
      <c r="E39" s="26">
        <v>90</v>
      </c>
      <c r="F39" s="4" t="s">
        <v>285</v>
      </c>
      <c r="G39" s="215">
        <v>10774.53</v>
      </c>
      <c r="R39" s="175"/>
    </row>
    <row r="40" spans="1:18" ht="13.5" customHeight="1">
      <c r="A40" s="26">
        <v>38</v>
      </c>
      <c r="B40" s="4" t="s">
        <v>414</v>
      </c>
      <c r="C40" s="215">
        <v>20852.259999999998</v>
      </c>
      <c r="E40" s="26">
        <v>91</v>
      </c>
      <c r="F40" s="4" t="s">
        <v>492</v>
      </c>
      <c r="G40" s="215">
        <v>10640</v>
      </c>
      <c r="R40" s="175"/>
    </row>
    <row r="41" spans="1:18" ht="13.5" customHeight="1">
      <c r="A41" s="26">
        <v>39</v>
      </c>
      <c r="B41" s="4" t="s">
        <v>152</v>
      </c>
      <c r="C41" s="215">
        <v>20701.2</v>
      </c>
      <c r="E41" s="26">
        <v>92</v>
      </c>
      <c r="F41" s="4" t="s">
        <v>445</v>
      </c>
      <c r="G41" s="215">
        <v>9900.94</v>
      </c>
      <c r="R41" s="175"/>
    </row>
    <row r="42" spans="1:18" ht="13.5" customHeight="1">
      <c r="A42" s="26">
        <v>40</v>
      </c>
      <c r="B42" s="4" t="s">
        <v>436</v>
      </c>
      <c r="C42" s="215">
        <v>20541.259999999998</v>
      </c>
      <c r="E42" s="26">
        <v>93</v>
      </c>
      <c r="F42" s="4" t="s">
        <v>311</v>
      </c>
      <c r="G42" s="215">
        <v>9202.9699999999993</v>
      </c>
      <c r="R42" s="175"/>
    </row>
    <row r="43" spans="1:18" ht="13.5" customHeight="1">
      <c r="A43" s="26">
        <v>41</v>
      </c>
      <c r="B43" s="4" t="s">
        <v>435</v>
      </c>
      <c r="C43" s="215">
        <v>20514.64</v>
      </c>
      <c r="E43" s="26">
        <v>94</v>
      </c>
      <c r="F43" s="4" t="s">
        <v>504</v>
      </c>
      <c r="G43" s="215">
        <v>9106.18</v>
      </c>
      <c r="R43" s="175"/>
    </row>
    <row r="44" spans="1:18" ht="13.5" customHeight="1">
      <c r="A44" s="26">
        <v>42</v>
      </c>
      <c r="B44" s="4" t="s">
        <v>157</v>
      </c>
      <c r="C44" s="215">
        <v>20387.63</v>
      </c>
      <c r="E44" s="26">
        <v>95</v>
      </c>
      <c r="F44" s="4" t="s">
        <v>288</v>
      </c>
      <c r="G44" s="215">
        <v>8876.6</v>
      </c>
      <c r="R44" s="175"/>
    </row>
    <row r="45" spans="1:18" ht="13.5" customHeight="1">
      <c r="A45" s="26">
        <v>43</v>
      </c>
      <c r="B45" s="4" t="s">
        <v>284</v>
      </c>
      <c r="C45" s="215">
        <v>20096.349999999999</v>
      </c>
      <c r="E45" s="26">
        <v>96</v>
      </c>
      <c r="F45" s="4" t="s">
        <v>471</v>
      </c>
      <c r="G45" s="215">
        <v>7824.4</v>
      </c>
      <c r="R45" s="175"/>
    </row>
    <row r="46" spans="1:18" ht="13.5" customHeight="1">
      <c r="A46" s="26">
        <v>44</v>
      </c>
      <c r="B46" s="4" t="s">
        <v>193</v>
      </c>
      <c r="C46" s="215">
        <v>19889.18</v>
      </c>
      <c r="E46" s="26">
        <v>97</v>
      </c>
      <c r="F46" s="4" t="s">
        <v>301</v>
      </c>
      <c r="G46" s="215">
        <v>7308.23</v>
      </c>
      <c r="R46" s="175"/>
    </row>
    <row r="47" spans="1:18" ht="13.5" customHeight="1">
      <c r="A47" s="26">
        <v>45</v>
      </c>
      <c r="B47" s="4" t="s">
        <v>416</v>
      </c>
      <c r="C47" s="215">
        <v>19385.259999999998</v>
      </c>
      <c r="E47" s="26">
        <v>98</v>
      </c>
      <c r="F47" s="4" t="s">
        <v>514</v>
      </c>
      <c r="G47" s="215">
        <v>6938.54</v>
      </c>
      <c r="R47" s="175"/>
    </row>
    <row r="48" spans="1:18" ht="13.5" customHeight="1">
      <c r="A48" s="26">
        <v>46</v>
      </c>
      <c r="B48" s="4" t="s">
        <v>409</v>
      </c>
      <c r="C48" s="215">
        <v>19331.21</v>
      </c>
      <c r="E48" s="172">
        <v>99</v>
      </c>
      <c r="F48" s="171" t="s">
        <v>554</v>
      </c>
      <c r="G48" s="215">
        <v>5323.4</v>
      </c>
      <c r="R48" s="175"/>
    </row>
    <row r="49" spans="1:18" ht="13.5" customHeight="1">
      <c r="A49" s="26">
        <v>47</v>
      </c>
      <c r="B49" s="4" t="s">
        <v>405</v>
      </c>
      <c r="C49" s="215">
        <v>19212.2</v>
      </c>
      <c r="E49" s="172">
        <v>100</v>
      </c>
      <c r="F49" s="4" t="s">
        <v>463</v>
      </c>
      <c r="G49" s="215">
        <v>5193.8599999999997</v>
      </c>
      <c r="R49" s="175"/>
    </row>
    <row r="50" spans="1:18" ht="13.5" customHeight="1">
      <c r="A50" s="26">
        <v>48</v>
      </c>
      <c r="B50" s="4" t="s">
        <v>313</v>
      </c>
      <c r="C50" s="215">
        <v>19101.93</v>
      </c>
      <c r="E50" s="172">
        <v>101</v>
      </c>
      <c r="F50" s="4" t="s">
        <v>501</v>
      </c>
      <c r="G50" s="215">
        <v>4797.97</v>
      </c>
      <c r="R50" s="175"/>
    </row>
    <row r="51" spans="1:18" ht="13.5" customHeight="1">
      <c r="A51" s="26">
        <v>49</v>
      </c>
      <c r="B51" s="4" t="s">
        <v>194</v>
      </c>
      <c r="C51" s="215">
        <v>18911.27</v>
      </c>
      <c r="E51" s="172">
        <v>102</v>
      </c>
      <c r="F51" s="4" t="s">
        <v>325</v>
      </c>
      <c r="G51" s="4"/>
      <c r="R51" s="175"/>
    </row>
    <row r="52" spans="1:18" ht="13.5" customHeight="1">
      <c r="A52" s="26">
        <v>50</v>
      </c>
      <c r="B52" s="4" t="s">
        <v>425</v>
      </c>
      <c r="C52" s="215">
        <v>18757.78</v>
      </c>
      <c r="R52" s="175"/>
    </row>
    <row r="53" spans="1:18" ht="13.5" customHeight="1">
      <c r="A53" s="292">
        <v>51</v>
      </c>
      <c r="B53" s="4" t="s">
        <v>427</v>
      </c>
      <c r="C53" s="215">
        <v>18696.18</v>
      </c>
      <c r="R53" s="175"/>
    </row>
    <row r="54" spans="1:18" ht="13.5" customHeight="1">
      <c r="A54" s="26">
        <v>52</v>
      </c>
      <c r="B54" s="4" t="s">
        <v>316</v>
      </c>
      <c r="C54" s="215">
        <v>18266.72</v>
      </c>
      <c r="F54" s="64" t="s">
        <v>379</v>
      </c>
      <c r="G54" s="260">
        <f>MEDIAN(G3:G51,C3:C55)</f>
        <v>18696.18</v>
      </c>
      <c r="R54" s="175"/>
    </row>
    <row r="55" spans="1:18" ht="13.5" customHeight="1">
      <c r="A55" s="172">
        <v>53</v>
      </c>
      <c r="B55" s="4" t="s">
        <v>441</v>
      </c>
      <c r="C55" s="215">
        <v>18099.14</v>
      </c>
      <c r="F55" s="64" t="s">
        <v>378</v>
      </c>
      <c r="G55" s="260">
        <f>AVERAGE(G3:G51,C3:C55)</f>
        <v>18545.075346534646</v>
      </c>
      <c r="R55" s="175"/>
    </row>
    <row r="56" spans="1:18" ht="13.5" customHeight="1">
      <c r="R56" s="175"/>
    </row>
    <row r="57" spans="1:18" ht="13.5" customHeight="1">
      <c r="R57" s="175"/>
    </row>
    <row r="58" spans="1:18" ht="13.5" customHeight="1">
      <c r="R58" s="175"/>
    </row>
    <row r="59" spans="1:18" ht="13.5" customHeight="1">
      <c r="R59" s="175"/>
    </row>
    <row r="60" spans="1:18" ht="13.5" customHeight="1">
      <c r="R60" s="175"/>
    </row>
    <row r="61" spans="1:18" ht="13.5" customHeight="1">
      <c r="R61" s="175"/>
    </row>
    <row r="62" spans="1:18" ht="13.5" customHeight="1">
      <c r="R62" s="175"/>
    </row>
    <row r="63" spans="1:18" ht="13.5" customHeight="1">
      <c r="R63" s="175"/>
    </row>
    <row r="64" spans="1:18" ht="13.5" customHeight="1">
      <c r="R64" s="175"/>
    </row>
    <row r="65" spans="18:18" ht="13.5" customHeight="1">
      <c r="R65" s="175"/>
    </row>
    <row r="66" spans="18:18" ht="13.5" customHeight="1">
      <c r="R66" s="175"/>
    </row>
    <row r="67" spans="18:18" ht="13.5" customHeight="1">
      <c r="R67" s="175"/>
    </row>
    <row r="68" spans="18:18" ht="13.5" customHeight="1">
      <c r="R68" s="175"/>
    </row>
    <row r="69" spans="18:18" ht="13.5" customHeight="1">
      <c r="R69" s="175"/>
    </row>
    <row r="70" spans="18:18" ht="13.5" customHeight="1">
      <c r="R70" s="175"/>
    </row>
    <row r="71" spans="18:18" ht="13.5" customHeight="1">
      <c r="R71" s="175"/>
    </row>
    <row r="72" spans="18:18" ht="13.5" customHeight="1">
      <c r="R72" s="175"/>
    </row>
    <row r="73" spans="18:18" ht="13.5" customHeight="1">
      <c r="R73" s="175"/>
    </row>
    <row r="74" spans="18:18" ht="13.5" customHeight="1">
      <c r="R74" s="175"/>
    </row>
    <row r="75" spans="18:18" ht="13.5" customHeight="1">
      <c r="R75" s="175"/>
    </row>
    <row r="76" spans="18:18" ht="13.5" customHeight="1">
      <c r="R76" s="175"/>
    </row>
    <row r="77" spans="18:18" ht="13.5" customHeight="1">
      <c r="R77" s="175"/>
    </row>
    <row r="78" spans="18:18" ht="13.5" customHeight="1">
      <c r="R78" s="175"/>
    </row>
    <row r="79" spans="18:18" ht="13.5" customHeight="1">
      <c r="R79" s="175"/>
    </row>
    <row r="80" spans="18:18" ht="13.5" customHeight="1">
      <c r="R80" s="175"/>
    </row>
    <row r="81" spans="18:18" ht="13.5" customHeight="1">
      <c r="R81" s="175"/>
    </row>
    <row r="82" spans="18:18" ht="13.5" customHeight="1">
      <c r="R82" s="175"/>
    </row>
    <row r="83" spans="18:18" ht="13.5" customHeight="1">
      <c r="R83" s="175"/>
    </row>
    <row r="84" spans="18:18" ht="13.5" customHeight="1">
      <c r="R84" s="175"/>
    </row>
    <row r="85" spans="18:18" ht="13.5" customHeight="1">
      <c r="R85" s="175"/>
    </row>
    <row r="86" spans="18:18" ht="13.5" customHeight="1">
      <c r="R86" s="175"/>
    </row>
    <row r="87" spans="18:18" ht="13.5" customHeight="1">
      <c r="R87" s="175"/>
    </row>
    <row r="88" spans="18:18" ht="13.5" customHeight="1">
      <c r="R88" s="175"/>
    </row>
    <row r="89" spans="18:18" ht="13.5" customHeight="1">
      <c r="R89" s="175"/>
    </row>
    <row r="90" spans="18:18" ht="13.5" customHeight="1">
      <c r="R90" s="175"/>
    </row>
    <row r="91" spans="18:18" ht="13.5" customHeight="1">
      <c r="R91" s="175"/>
    </row>
    <row r="92" spans="18:18" ht="13.5" customHeight="1">
      <c r="R92" s="175"/>
    </row>
    <row r="93" spans="18:18" ht="13.5" customHeight="1">
      <c r="R93" s="175"/>
    </row>
    <row r="94" spans="18:18" ht="13.5" customHeight="1">
      <c r="R94" s="175"/>
    </row>
    <row r="95" spans="18:18" ht="13.5" customHeight="1">
      <c r="R95" s="175"/>
    </row>
    <row r="96" spans="18:18" ht="13.5" customHeight="1">
      <c r="R96" s="175"/>
    </row>
    <row r="97" spans="18:18" ht="13.5" customHeight="1">
      <c r="R97" s="175"/>
    </row>
    <row r="98" spans="18:18" ht="13.5" customHeight="1">
      <c r="R98" s="175"/>
    </row>
    <row r="99" spans="18:18" ht="13.5" customHeight="1">
      <c r="R99" s="175"/>
    </row>
    <row r="100" spans="18:18" ht="13.5" customHeight="1">
      <c r="R100" s="175"/>
    </row>
  </sheetData>
  <sortState ref="H4:I110">
    <sortCondition descending="1" ref="I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130"/>
  <sheetViews>
    <sheetView zoomScaleNormal="100" workbookViewId="0">
      <pane ySplit="3" topLeftCell="A4" activePane="bottomLeft" state="frozen"/>
      <selection activeCell="E6" sqref="E6"/>
      <selection pane="bottomLeft" activeCell="F18" sqref="F18"/>
    </sheetView>
  </sheetViews>
  <sheetFormatPr defaultColWidth="8.85546875" defaultRowHeight="13.5" customHeight="1"/>
  <cols>
    <col min="1" max="1" width="6.140625" style="22" customWidth="1"/>
    <col min="2" max="2" width="19.42578125" style="22" customWidth="1"/>
    <col min="3" max="3" width="6" style="127" bestFit="1" customWidth="1"/>
    <col min="4" max="4" width="9.42578125" style="127" customWidth="1"/>
    <col min="5" max="5" width="10.140625" style="117" customWidth="1"/>
    <col min="6" max="6" width="20.7109375" style="22" customWidth="1"/>
    <col min="7" max="7" width="7" style="22" bestFit="1" customWidth="1"/>
    <col min="8" max="8" width="7.42578125" style="22" customWidth="1"/>
    <col min="9" max="9" width="19.28515625" style="26" bestFit="1" customWidth="1"/>
    <col min="10" max="10" width="8.85546875" style="128"/>
    <col min="11" max="11" width="15.7109375" style="22" customWidth="1"/>
    <col min="12" max="12" width="16.5703125" style="22" bestFit="1" customWidth="1"/>
    <col min="13" max="16384" width="8.85546875" style="22"/>
  </cols>
  <sheetData>
    <row r="1" spans="1:8" ht="14.25" customHeight="1">
      <c r="A1" s="83"/>
      <c r="B1" s="40" t="s">
        <v>618</v>
      </c>
    </row>
    <row r="2" spans="1:8" ht="13.5" customHeight="1">
      <c r="A2" s="74"/>
      <c r="B2" s="78" t="s">
        <v>619</v>
      </c>
    </row>
    <row r="3" spans="1:8" ht="13.5" customHeight="1">
      <c r="A3" s="74"/>
      <c r="B3" s="78"/>
    </row>
    <row r="4" spans="1:8" ht="13.5" customHeight="1">
      <c r="A4" s="26">
        <v>1</v>
      </c>
      <c r="B4" s="4" t="s">
        <v>318</v>
      </c>
      <c r="C4" s="17">
        <v>74</v>
      </c>
      <c r="D4" s="152"/>
      <c r="E4" s="26">
        <v>54</v>
      </c>
      <c r="F4" s="4" t="s">
        <v>409</v>
      </c>
      <c r="G4" s="17">
        <v>15.51</v>
      </c>
      <c r="H4" s="152"/>
    </row>
    <row r="5" spans="1:8" ht="13.5" customHeight="1">
      <c r="A5" s="26">
        <v>2</v>
      </c>
      <c r="B5" s="4" t="s">
        <v>428</v>
      </c>
      <c r="C5" s="17">
        <v>72.069999999999993</v>
      </c>
      <c r="D5" s="152"/>
      <c r="E5" s="26">
        <v>55</v>
      </c>
      <c r="F5" s="4" t="s">
        <v>322</v>
      </c>
      <c r="G5" s="17">
        <v>15.51</v>
      </c>
      <c r="H5" s="152"/>
    </row>
    <row r="6" spans="1:8" ht="13.5" customHeight="1">
      <c r="A6" s="26">
        <v>3</v>
      </c>
      <c r="B6" s="4" t="s">
        <v>396</v>
      </c>
      <c r="C6" s="17">
        <v>69.2</v>
      </c>
      <c r="D6" s="152"/>
      <c r="E6" s="26">
        <v>56</v>
      </c>
      <c r="F6" s="4" t="s">
        <v>432</v>
      </c>
      <c r="G6" s="17">
        <v>15.4</v>
      </c>
      <c r="H6" s="152"/>
    </row>
    <row r="7" spans="1:8" ht="13.5" customHeight="1">
      <c r="A7" s="26">
        <v>4</v>
      </c>
      <c r="B7" s="4" t="s">
        <v>394</v>
      </c>
      <c r="C7" s="17">
        <v>67</v>
      </c>
      <c r="D7" s="152"/>
      <c r="E7" s="26">
        <v>57</v>
      </c>
      <c r="F7" s="4" t="s">
        <v>489</v>
      </c>
      <c r="G7" s="17">
        <v>14.42</v>
      </c>
      <c r="H7" s="152"/>
    </row>
    <row r="8" spans="1:8" ht="13.5" customHeight="1">
      <c r="A8" s="26">
        <v>5</v>
      </c>
      <c r="B8" s="4" t="s">
        <v>446</v>
      </c>
      <c r="C8" s="17">
        <v>62.16</v>
      </c>
      <c r="D8" s="152"/>
      <c r="E8" s="26">
        <v>58</v>
      </c>
      <c r="F8" s="4" t="s">
        <v>170</v>
      </c>
      <c r="G8" s="17">
        <v>12.6</v>
      </c>
      <c r="H8" s="152"/>
    </row>
    <row r="9" spans="1:8" ht="13.5" customHeight="1">
      <c r="A9" s="26">
        <v>6</v>
      </c>
      <c r="B9" s="4" t="s">
        <v>439</v>
      </c>
      <c r="C9" s="17">
        <v>61.83</v>
      </c>
      <c r="D9" s="152"/>
      <c r="E9" s="26">
        <v>59</v>
      </c>
      <c r="F9" s="4" t="s">
        <v>433</v>
      </c>
      <c r="G9" s="17">
        <v>12</v>
      </c>
      <c r="H9" s="152"/>
    </row>
    <row r="10" spans="1:8" ht="13.5" customHeight="1">
      <c r="A10" s="26">
        <v>7</v>
      </c>
      <c r="B10" s="4" t="s">
        <v>420</v>
      </c>
      <c r="C10" s="17">
        <v>59.81</v>
      </c>
      <c r="D10" s="152"/>
      <c r="E10" s="26">
        <v>60</v>
      </c>
      <c r="F10" s="4" t="s">
        <v>405</v>
      </c>
      <c r="G10" s="17">
        <v>11.8</v>
      </c>
      <c r="H10" s="152"/>
    </row>
    <row r="11" spans="1:8" ht="13.5" customHeight="1">
      <c r="A11" s="26">
        <v>8</v>
      </c>
      <c r="B11" s="4" t="s">
        <v>441</v>
      </c>
      <c r="C11" s="17">
        <v>59.58</v>
      </c>
      <c r="D11" s="152"/>
      <c r="E11" s="26">
        <v>61</v>
      </c>
      <c r="F11" s="4" t="s">
        <v>445</v>
      </c>
      <c r="G11" s="17">
        <v>11.7</v>
      </c>
      <c r="H11" s="152"/>
    </row>
    <row r="12" spans="1:8" ht="13.5" customHeight="1">
      <c r="A12" s="26">
        <v>9</v>
      </c>
      <c r="B12" s="4" t="s">
        <v>423</v>
      </c>
      <c r="C12" s="17">
        <v>57.47</v>
      </c>
      <c r="D12" s="152"/>
      <c r="E12" s="26">
        <v>62</v>
      </c>
      <c r="F12" s="4" t="s">
        <v>285</v>
      </c>
      <c r="G12" s="17">
        <v>11.62</v>
      </c>
      <c r="H12" s="152"/>
    </row>
    <row r="13" spans="1:8" ht="13.5" customHeight="1">
      <c r="A13" s="26">
        <v>10</v>
      </c>
      <c r="B13" s="4" t="s">
        <v>430</v>
      </c>
      <c r="C13" s="17">
        <v>55.08</v>
      </c>
      <c r="D13" s="152"/>
      <c r="E13" s="26">
        <v>63</v>
      </c>
      <c r="F13" s="4" t="s">
        <v>488</v>
      </c>
      <c r="G13" s="17">
        <v>11.5</v>
      </c>
      <c r="H13" s="152"/>
    </row>
    <row r="14" spans="1:8" ht="13.5" customHeight="1">
      <c r="A14" s="26">
        <v>11</v>
      </c>
      <c r="B14" s="4" t="s">
        <v>406</v>
      </c>
      <c r="C14" s="17">
        <v>54.46</v>
      </c>
      <c r="D14" s="152"/>
      <c r="E14" s="26">
        <v>64</v>
      </c>
      <c r="F14" s="4" t="s">
        <v>454</v>
      </c>
      <c r="G14" s="17">
        <v>11.31</v>
      </c>
      <c r="H14" s="152"/>
    </row>
    <row r="15" spans="1:8" ht="13.5" customHeight="1">
      <c r="A15" s="26">
        <v>12</v>
      </c>
      <c r="B15" s="4" t="s">
        <v>402</v>
      </c>
      <c r="C15" s="17">
        <v>50.5</v>
      </c>
      <c r="D15" s="152"/>
      <c r="E15" s="26">
        <v>65</v>
      </c>
      <c r="F15" s="4" t="s">
        <v>438</v>
      </c>
      <c r="G15" s="17">
        <v>11.31</v>
      </c>
      <c r="H15" s="152"/>
    </row>
    <row r="16" spans="1:8" ht="13.5" customHeight="1">
      <c r="A16" s="26">
        <v>13</v>
      </c>
      <c r="B16" s="4" t="s">
        <v>442</v>
      </c>
      <c r="C16" s="17">
        <v>49.9</v>
      </c>
      <c r="D16" s="152"/>
      <c r="E16" s="26">
        <v>66</v>
      </c>
      <c r="F16" s="4" t="s">
        <v>319</v>
      </c>
      <c r="G16" s="17">
        <v>10.85</v>
      </c>
      <c r="H16" s="152"/>
    </row>
    <row r="17" spans="1:8" ht="13.5" customHeight="1">
      <c r="A17" s="26">
        <v>14</v>
      </c>
      <c r="B17" s="4" t="s">
        <v>407</v>
      </c>
      <c r="C17" s="17">
        <v>49.85</v>
      </c>
      <c r="D17" s="152"/>
      <c r="E17" s="26">
        <v>67</v>
      </c>
      <c r="F17" s="4" t="s">
        <v>453</v>
      </c>
      <c r="G17" s="17">
        <v>10.7</v>
      </c>
      <c r="H17" s="152"/>
    </row>
    <row r="18" spans="1:8" ht="13.5" customHeight="1">
      <c r="A18" s="26">
        <v>15</v>
      </c>
      <c r="B18" s="4" t="s">
        <v>412</v>
      </c>
      <c r="C18" s="17">
        <v>48.64</v>
      </c>
      <c r="D18" s="152"/>
      <c r="E18" s="26">
        <v>68</v>
      </c>
      <c r="F18" s="171" t="s">
        <v>554</v>
      </c>
      <c r="G18" s="17">
        <v>10</v>
      </c>
      <c r="H18" s="152"/>
    </row>
    <row r="19" spans="1:8" ht="13.5" customHeight="1">
      <c r="A19" s="26">
        <v>16</v>
      </c>
      <c r="B19" s="4" t="s">
        <v>436</v>
      </c>
      <c r="C19" s="17">
        <v>47.96</v>
      </c>
      <c r="D19" s="152"/>
      <c r="E19" s="26">
        <v>69</v>
      </c>
      <c r="F19" s="4" t="s">
        <v>484</v>
      </c>
      <c r="G19" s="17">
        <v>9.6999999999999993</v>
      </c>
      <c r="H19" s="152"/>
    </row>
    <row r="20" spans="1:8" ht="13.5" customHeight="1">
      <c r="A20" s="26">
        <v>17</v>
      </c>
      <c r="B20" s="4" t="s">
        <v>431</v>
      </c>
      <c r="C20" s="17">
        <v>46.93</v>
      </c>
      <c r="D20" s="152"/>
      <c r="E20" s="26">
        <v>70</v>
      </c>
      <c r="F20" s="4" t="s">
        <v>157</v>
      </c>
      <c r="G20" s="17">
        <v>9.6199999999999992</v>
      </c>
      <c r="H20" s="152"/>
    </row>
    <row r="21" spans="1:8" ht="13.5" customHeight="1">
      <c r="A21" s="26">
        <v>18</v>
      </c>
      <c r="B21" s="4" t="s">
        <v>434</v>
      </c>
      <c r="C21" s="17">
        <v>43.44</v>
      </c>
      <c r="D21" s="152"/>
      <c r="E21" s="26">
        <v>71</v>
      </c>
      <c r="F21" s="4" t="s">
        <v>310</v>
      </c>
      <c r="G21" s="17">
        <v>9.1999999999999993</v>
      </c>
      <c r="H21" s="152"/>
    </row>
    <row r="22" spans="1:8" ht="13.5" customHeight="1">
      <c r="A22" s="26">
        <v>19</v>
      </c>
      <c r="B22" s="4" t="s">
        <v>444</v>
      </c>
      <c r="C22" s="17">
        <v>42.08</v>
      </c>
      <c r="D22" s="152"/>
      <c r="E22" s="26">
        <v>72</v>
      </c>
      <c r="F22" s="171" t="s">
        <v>548</v>
      </c>
      <c r="G22" s="17">
        <v>8.41</v>
      </c>
      <c r="H22" s="152"/>
    </row>
    <row r="23" spans="1:8" ht="13.5" customHeight="1">
      <c r="A23" s="26">
        <v>20</v>
      </c>
      <c r="B23" s="4" t="s">
        <v>320</v>
      </c>
      <c r="C23" s="17">
        <v>41.78</v>
      </c>
      <c r="D23" s="201"/>
      <c r="E23" s="26">
        <v>73</v>
      </c>
      <c r="F23" s="4" t="s">
        <v>504</v>
      </c>
      <c r="G23" s="17">
        <v>8.25</v>
      </c>
      <c r="H23" s="152"/>
    </row>
    <row r="24" spans="1:8" ht="13.5" customHeight="1">
      <c r="A24" s="26">
        <v>21</v>
      </c>
      <c r="B24" s="4" t="s">
        <v>525</v>
      </c>
      <c r="C24" s="17">
        <v>40.5</v>
      </c>
      <c r="D24" s="152"/>
      <c r="E24" s="26">
        <v>74</v>
      </c>
      <c r="F24" s="4" t="s">
        <v>496</v>
      </c>
      <c r="G24" s="17">
        <v>8</v>
      </c>
      <c r="H24" s="152"/>
    </row>
    <row r="25" spans="1:8" ht="13.5" customHeight="1">
      <c r="A25" s="26">
        <v>22</v>
      </c>
      <c r="B25" s="4" t="s">
        <v>414</v>
      </c>
      <c r="C25" s="17">
        <v>40.130000000000003</v>
      </c>
      <c r="D25" s="152"/>
      <c r="E25" s="26">
        <v>75</v>
      </c>
      <c r="F25" s="4" t="s">
        <v>416</v>
      </c>
      <c r="G25" s="17">
        <v>7.6</v>
      </c>
      <c r="H25" s="152"/>
    </row>
    <row r="26" spans="1:8" ht="13.5" customHeight="1">
      <c r="A26" s="26">
        <v>23</v>
      </c>
      <c r="B26" s="4" t="s">
        <v>403</v>
      </c>
      <c r="C26" s="17">
        <v>39.58</v>
      </c>
      <c r="D26" s="152"/>
      <c r="E26" s="26">
        <v>76</v>
      </c>
      <c r="F26" s="4" t="s">
        <v>154</v>
      </c>
      <c r="G26" s="17">
        <v>7.49</v>
      </c>
      <c r="H26" s="152"/>
    </row>
    <row r="27" spans="1:8" ht="13.5" customHeight="1">
      <c r="A27" s="26">
        <v>24</v>
      </c>
      <c r="B27" s="4" t="s">
        <v>426</v>
      </c>
      <c r="C27" s="17">
        <v>39.58</v>
      </c>
      <c r="D27" s="152"/>
      <c r="E27" s="26">
        <v>77</v>
      </c>
      <c r="F27" s="4" t="s">
        <v>317</v>
      </c>
      <c r="G27" s="17">
        <v>7.4</v>
      </c>
      <c r="H27" s="152"/>
    </row>
    <row r="28" spans="1:8" ht="13.5" customHeight="1">
      <c r="A28" s="26">
        <v>25</v>
      </c>
      <c r="B28" s="4" t="s">
        <v>201</v>
      </c>
      <c r="C28" s="17">
        <v>39.04</v>
      </c>
      <c r="D28" s="152"/>
      <c r="E28" s="26">
        <v>78</v>
      </c>
      <c r="F28" s="4" t="s">
        <v>465</v>
      </c>
      <c r="G28" s="17">
        <v>7.25</v>
      </c>
      <c r="H28" s="152"/>
    </row>
    <row r="29" spans="1:8" ht="13.5" customHeight="1">
      <c r="A29" s="26">
        <v>26</v>
      </c>
      <c r="B29" s="4" t="s">
        <v>443</v>
      </c>
      <c r="C29" s="17">
        <v>37.36</v>
      </c>
      <c r="D29" s="152"/>
      <c r="E29" s="26">
        <v>79</v>
      </c>
      <c r="F29" s="4" t="s">
        <v>311</v>
      </c>
      <c r="G29" s="17">
        <v>7.07</v>
      </c>
      <c r="H29" s="152"/>
    </row>
    <row r="30" spans="1:8" ht="13.5" customHeight="1">
      <c r="A30" s="26">
        <v>27</v>
      </c>
      <c r="B30" s="4" t="s">
        <v>448</v>
      </c>
      <c r="C30" s="17">
        <v>35.83</v>
      </c>
      <c r="D30" s="152"/>
      <c r="E30" s="26">
        <v>80</v>
      </c>
      <c r="F30" s="4" t="s">
        <v>499</v>
      </c>
      <c r="G30" s="17">
        <v>6.76</v>
      </c>
      <c r="H30" s="152"/>
    </row>
    <row r="31" spans="1:8" ht="13.5" customHeight="1">
      <c r="A31" s="26">
        <v>28</v>
      </c>
      <c r="B31" s="4" t="s">
        <v>411</v>
      </c>
      <c r="C31" s="17">
        <v>32.18</v>
      </c>
      <c r="D31" s="152"/>
      <c r="E31" s="26">
        <v>81</v>
      </c>
      <c r="F31" s="4" t="s">
        <v>316</v>
      </c>
      <c r="G31" s="17">
        <v>6.4</v>
      </c>
      <c r="H31" s="152"/>
    </row>
    <row r="32" spans="1:8" ht="13.5" customHeight="1">
      <c r="A32" s="26">
        <v>29</v>
      </c>
      <c r="B32" s="4" t="s">
        <v>312</v>
      </c>
      <c r="C32" s="17">
        <v>31.05</v>
      </c>
      <c r="D32" s="152"/>
      <c r="E32" s="26">
        <v>82</v>
      </c>
      <c r="F32" s="4" t="s">
        <v>516</v>
      </c>
      <c r="G32" s="17">
        <v>5.8</v>
      </c>
      <c r="H32" s="152"/>
    </row>
    <row r="33" spans="1:8" ht="13.5" customHeight="1">
      <c r="A33" s="26">
        <v>30</v>
      </c>
      <c r="B33" s="4" t="s">
        <v>417</v>
      </c>
      <c r="C33" s="17">
        <v>30.93</v>
      </c>
      <c r="D33" s="152"/>
      <c r="E33" s="26">
        <v>83</v>
      </c>
      <c r="F33" s="4" t="s">
        <v>152</v>
      </c>
      <c r="G33" s="17">
        <v>5</v>
      </c>
      <c r="H33" s="152"/>
    </row>
    <row r="34" spans="1:8" ht="13.5" customHeight="1">
      <c r="A34" s="26">
        <v>31</v>
      </c>
      <c r="B34" s="4" t="s">
        <v>447</v>
      </c>
      <c r="C34" s="17">
        <v>29.71</v>
      </c>
      <c r="D34" s="152"/>
      <c r="E34" s="26">
        <v>84</v>
      </c>
      <c r="F34" s="4" t="s">
        <v>172</v>
      </c>
      <c r="G34" s="17">
        <v>4.6100000000000003</v>
      </c>
      <c r="H34" s="152"/>
    </row>
    <row r="35" spans="1:8" ht="13.5" customHeight="1">
      <c r="A35" s="26">
        <v>32</v>
      </c>
      <c r="B35" s="4" t="s">
        <v>435</v>
      </c>
      <c r="C35" s="17">
        <v>28.34</v>
      </c>
      <c r="D35" s="152"/>
      <c r="E35" s="26">
        <v>85</v>
      </c>
      <c r="F35" s="4" t="s">
        <v>151</v>
      </c>
      <c r="G35" s="17">
        <v>4.16</v>
      </c>
      <c r="H35" s="152"/>
    </row>
    <row r="36" spans="1:8" ht="13.5" customHeight="1">
      <c r="A36" s="26">
        <v>33</v>
      </c>
      <c r="B36" s="4" t="s">
        <v>429</v>
      </c>
      <c r="C36" s="17">
        <v>28.2</v>
      </c>
      <c r="D36" s="152"/>
      <c r="E36" s="26">
        <v>86</v>
      </c>
      <c r="F36" s="4" t="s">
        <v>501</v>
      </c>
      <c r="G36" s="17">
        <v>3.94</v>
      </c>
      <c r="H36" s="152"/>
    </row>
    <row r="37" spans="1:8" ht="13.5" customHeight="1">
      <c r="A37" s="26">
        <v>34</v>
      </c>
      <c r="B37" s="4" t="s">
        <v>315</v>
      </c>
      <c r="C37" s="17">
        <v>26.01</v>
      </c>
      <c r="D37" s="152"/>
      <c r="E37" s="26">
        <v>87</v>
      </c>
      <c r="F37" s="4" t="s">
        <v>510</v>
      </c>
      <c r="G37" s="17">
        <v>3.9</v>
      </c>
      <c r="H37" s="152"/>
    </row>
    <row r="38" spans="1:8" ht="13.5" customHeight="1">
      <c r="A38" s="26">
        <v>35</v>
      </c>
      <c r="B38" s="4" t="s">
        <v>284</v>
      </c>
      <c r="C38" s="17">
        <v>24.41</v>
      </c>
      <c r="D38" s="152"/>
      <c r="E38" s="26">
        <v>88</v>
      </c>
      <c r="F38" s="4" t="s">
        <v>288</v>
      </c>
      <c r="G38" s="17">
        <v>3.76</v>
      </c>
      <c r="H38" s="152"/>
    </row>
    <row r="39" spans="1:8" ht="13.5" customHeight="1">
      <c r="A39" s="26">
        <v>36</v>
      </c>
      <c r="B39" s="4" t="s">
        <v>193</v>
      </c>
      <c r="C39" s="17">
        <v>23.11</v>
      </c>
      <c r="D39" s="152"/>
      <c r="E39" s="26">
        <v>89</v>
      </c>
      <c r="F39" s="4" t="s">
        <v>502</v>
      </c>
      <c r="G39" s="17">
        <v>3.56</v>
      </c>
      <c r="H39" s="152"/>
    </row>
    <row r="40" spans="1:8" ht="13.5" customHeight="1">
      <c r="A40" s="26">
        <v>37</v>
      </c>
      <c r="B40" s="4" t="s">
        <v>421</v>
      </c>
      <c r="C40" s="17">
        <v>23.11</v>
      </c>
      <c r="D40" s="152"/>
      <c r="E40" s="26">
        <v>90</v>
      </c>
      <c r="F40" s="4" t="s">
        <v>471</v>
      </c>
      <c r="G40" s="17">
        <v>3.36</v>
      </c>
      <c r="H40" s="152"/>
    </row>
    <row r="41" spans="1:8" ht="13.5" customHeight="1">
      <c r="A41" s="26">
        <v>38</v>
      </c>
      <c r="B41" s="4" t="s">
        <v>392</v>
      </c>
      <c r="C41" s="17">
        <v>22.5</v>
      </c>
      <c r="D41" s="152"/>
      <c r="E41" s="26">
        <v>91</v>
      </c>
      <c r="F41" s="4" t="s">
        <v>301</v>
      </c>
      <c r="G41" s="17">
        <v>3.28</v>
      </c>
      <c r="H41" s="152"/>
    </row>
    <row r="42" spans="1:8" ht="13.5" customHeight="1">
      <c r="A42" s="26">
        <v>39</v>
      </c>
      <c r="B42" s="4" t="s">
        <v>422</v>
      </c>
      <c r="C42" s="17">
        <v>22.13</v>
      </c>
      <c r="D42" s="152"/>
      <c r="E42" s="26">
        <v>92</v>
      </c>
      <c r="F42" s="4" t="s">
        <v>457</v>
      </c>
      <c r="G42" s="17">
        <v>3</v>
      </c>
      <c r="H42" s="152"/>
    </row>
    <row r="43" spans="1:8" ht="13.5" customHeight="1">
      <c r="A43" s="26">
        <v>40</v>
      </c>
      <c r="B43" s="4" t="s">
        <v>398</v>
      </c>
      <c r="C43" s="17">
        <v>22</v>
      </c>
      <c r="D43" s="152"/>
      <c r="E43" s="26">
        <v>93</v>
      </c>
      <c r="F43" s="4" t="s">
        <v>458</v>
      </c>
      <c r="G43" s="17">
        <v>3</v>
      </c>
      <c r="H43" s="152"/>
    </row>
    <row r="44" spans="1:8" ht="13.5" customHeight="1">
      <c r="A44" s="26">
        <v>41</v>
      </c>
      <c r="B44" s="4" t="s">
        <v>424</v>
      </c>
      <c r="C44" s="17">
        <v>21.81</v>
      </c>
      <c r="D44" s="152"/>
      <c r="E44" s="26">
        <v>94</v>
      </c>
      <c r="F44" s="4" t="s">
        <v>492</v>
      </c>
      <c r="G44" s="17">
        <v>3</v>
      </c>
      <c r="H44" s="152"/>
    </row>
    <row r="45" spans="1:8" ht="13.5" customHeight="1">
      <c r="A45" s="26">
        <v>42</v>
      </c>
      <c r="B45" s="4" t="s">
        <v>530</v>
      </c>
      <c r="C45" s="17">
        <v>21.16</v>
      </c>
      <c r="D45" s="152"/>
      <c r="E45" s="26">
        <v>95</v>
      </c>
      <c r="F45" s="4" t="s">
        <v>463</v>
      </c>
      <c r="G45" s="17">
        <v>2.2799999999999998</v>
      </c>
      <c r="H45" s="249"/>
    </row>
    <row r="46" spans="1:8" ht="13.5" customHeight="1">
      <c r="A46" s="26">
        <v>43</v>
      </c>
      <c r="B46" s="4" t="s">
        <v>427</v>
      </c>
      <c r="C46" s="17">
        <v>20.41</v>
      </c>
      <c r="D46" s="152"/>
      <c r="E46" s="26">
        <v>96</v>
      </c>
      <c r="F46" s="4" t="s">
        <v>149</v>
      </c>
      <c r="G46" s="17">
        <v>2.0499999999999998</v>
      </c>
      <c r="H46" s="249"/>
    </row>
    <row r="47" spans="1:8" ht="13.5" customHeight="1">
      <c r="A47" s="26">
        <v>44</v>
      </c>
      <c r="B47" s="4" t="s">
        <v>425</v>
      </c>
      <c r="C47" s="17">
        <v>20.18</v>
      </c>
      <c r="D47" s="152"/>
      <c r="E47" s="26">
        <v>97</v>
      </c>
      <c r="F47" s="4" t="s">
        <v>514</v>
      </c>
      <c r="G47" s="17">
        <v>1.92</v>
      </c>
      <c r="H47" s="152"/>
    </row>
    <row r="48" spans="1:8" ht="13.5" customHeight="1">
      <c r="A48" s="26">
        <v>45</v>
      </c>
      <c r="B48" s="4" t="s">
        <v>21</v>
      </c>
      <c r="C48" s="17">
        <v>19.5</v>
      </c>
      <c r="D48" s="152"/>
      <c r="E48" s="26">
        <v>98</v>
      </c>
      <c r="F48" s="4" t="s">
        <v>295</v>
      </c>
      <c r="G48" s="17">
        <v>1.1000000000000001</v>
      </c>
      <c r="H48" s="152"/>
    </row>
    <row r="49" spans="1:8" ht="13.5" customHeight="1">
      <c r="A49" s="26">
        <v>46</v>
      </c>
      <c r="B49" s="4" t="s">
        <v>313</v>
      </c>
      <c r="C49" s="17">
        <v>19.16</v>
      </c>
      <c r="D49" s="152"/>
      <c r="E49" s="172">
        <v>99</v>
      </c>
      <c r="F49" s="4" t="s">
        <v>452</v>
      </c>
      <c r="G49" s="17">
        <v>1</v>
      </c>
      <c r="H49" s="152"/>
    </row>
    <row r="50" spans="1:8" ht="13.5" customHeight="1">
      <c r="A50" s="26">
        <v>47</v>
      </c>
      <c r="B50" s="4" t="s">
        <v>401</v>
      </c>
      <c r="C50" s="17">
        <v>18.5</v>
      </c>
      <c r="D50" s="152"/>
      <c r="E50" s="172">
        <v>100</v>
      </c>
      <c r="F50" s="4" t="s">
        <v>171</v>
      </c>
      <c r="G50" s="17">
        <v>1</v>
      </c>
      <c r="H50" s="152"/>
    </row>
    <row r="51" spans="1:8" ht="13.5" customHeight="1">
      <c r="A51" s="26">
        <v>48</v>
      </c>
      <c r="B51" s="4" t="s">
        <v>194</v>
      </c>
      <c r="C51" s="17">
        <v>18.45</v>
      </c>
      <c r="D51" s="152"/>
      <c r="E51" s="172">
        <v>101</v>
      </c>
      <c r="F51" s="4" t="s">
        <v>493</v>
      </c>
      <c r="G51" s="17">
        <v>0.9</v>
      </c>
    </row>
    <row r="52" spans="1:8" ht="13.5" customHeight="1">
      <c r="A52" s="26">
        <v>49</v>
      </c>
      <c r="B52" s="4" t="s">
        <v>400</v>
      </c>
      <c r="C52" s="17">
        <v>17.64</v>
      </c>
      <c r="D52" s="152"/>
      <c r="E52" s="172">
        <v>102</v>
      </c>
      <c r="F52" s="4" t="s">
        <v>325</v>
      </c>
      <c r="G52" s="17"/>
    </row>
    <row r="53" spans="1:8" ht="13.5" customHeight="1">
      <c r="A53" s="26">
        <v>50</v>
      </c>
      <c r="B53" s="4" t="s">
        <v>472</v>
      </c>
      <c r="C53" s="17">
        <v>17.41</v>
      </c>
      <c r="D53" s="152"/>
      <c r="H53" s="28"/>
    </row>
    <row r="54" spans="1:8" ht="13.5" customHeight="1">
      <c r="A54" s="292">
        <v>51</v>
      </c>
      <c r="B54" s="4" t="s">
        <v>437</v>
      </c>
      <c r="C54" s="17">
        <v>16.91</v>
      </c>
      <c r="D54" s="152"/>
      <c r="F54" s="64" t="s">
        <v>379</v>
      </c>
      <c r="G54" s="206">
        <f>MEDIAN(G4:G52,C4:C56)</f>
        <v>16.91</v>
      </c>
      <c r="H54" s="28"/>
    </row>
    <row r="55" spans="1:8" ht="13.5" customHeight="1">
      <c r="A55" s="26">
        <v>52</v>
      </c>
      <c r="B55" s="4" t="s">
        <v>302</v>
      </c>
      <c r="C55" s="17">
        <v>15.8</v>
      </c>
      <c r="D55" s="152"/>
      <c r="F55" s="64" t="s">
        <v>378</v>
      </c>
      <c r="G55" s="206">
        <f>AVERAGE(G4:G52,C4:C56)</f>
        <v>22.989603960396028</v>
      </c>
      <c r="H55" s="28"/>
    </row>
    <row r="56" spans="1:8" ht="13.5" customHeight="1">
      <c r="A56" s="172">
        <v>53</v>
      </c>
      <c r="B56" s="4" t="s">
        <v>391</v>
      </c>
      <c r="C56" s="17">
        <v>15.58</v>
      </c>
      <c r="F56" s="64" t="s">
        <v>328</v>
      </c>
      <c r="G56" s="206">
        <f>SUM(G4:G52,C4:C56)</f>
        <v>2321.9499999999989</v>
      </c>
    </row>
    <row r="57" spans="1:8" ht="13.5" customHeight="1">
      <c r="A57" s="26"/>
    </row>
    <row r="58" spans="1:8" ht="13.5" customHeight="1">
      <c r="A58" s="26"/>
      <c r="F58" s="163"/>
    </row>
    <row r="59" spans="1:8" ht="13.5" customHeight="1">
      <c r="A59" s="26"/>
      <c r="F59" s="163"/>
    </row>
    <row r="60" spans="1:8" ht="13.5" customHeight="1">
      <c r="A60" s="26"/>
      <c r="F60" s="163"/>
    </row>
    <row r="61" spans="1:8" ht="13.5" customHeight="1">
      <c r="A61" s="26"/>
      <c r="F61" s="163"/>
    </row>
    <row r="62" spans="1:8" ht="13.5" customHeight="1">
      <c r="A62" s="26"/>
      <c r="F62" s="163"/>
    </row>
    <row r="63" spans="1:8" ht="13.5" customHeight="1">
      <c r="A63" s="26"/>
      <c r="F63" s="163"/>
    </row>
    <row r="64" spans="1:8" ht="13.5" customHeight="1">
      <c r="A64" s="26"/>
      <c r="F64" s="163"/>
    </row>
    <row r="65" spans="1:6" ht="13.5" customHeight="1">
      <c r="A65" s="26"/>
      <c r="F65" s="163"/>
    </row>
    <row r="66" spans="1:6" ht="13.5" customHeight="1">
      <c r="A66" s="26"/>
      <c r="F66" s="163"/>
    </row>
    <row r="67" spans="1:6" ht="13.5" customHeight="1">
      <c r="A67" s="26"/>
      <c r="F67" s="163"/>
    </row>
    <row r="68" spans="1:6" ht="13.5" customHeight="1">
      <c r="A68" s="26"/>
      <c r="F68" s="163"/>
    </row>
    <row r="69" spans="1:6" ht="13.5" customHeight="1">
      <c r="A69" s="26"/>
      <c r="F69" s="163"/>
    </row>
    <row r="70" spans="1:6" ht="13.5" customHeight="1">
      <c r="A70" s="26"/>
      <c r="F70" s="163"/>
    </row>
    <row r="71" spans="1:6" ht="13.5" customHeight="1">
      <c r="A71" s="26"/>
      <c r="F71" s="163"/>
    </row>
    <row r="72" spans="1:6" ht="13.5" customHeight="1">
      <c r="A72" s="26"/>
      <c r="F72" s="163"/>
    </row>
    <row r="73" spans="1:6" ht="13.5" customHeight="1">
      <c r="A73" s="26"/>
      <c r="F73" s="163"/>
    </row>
    <row r="74" spans="1:6" ht="13.5" customHeight="1">
      <c r="A74" s="26"/>
      <c r="F74" s="163"/>
    </row>
    <row r="75" spans="1:6" ht="13.5" customHeight="1">
      <c r="A75" s="26"/>
      <c r="F75" s="163"/>
    </row>
    <row r="76" spans="1:6" ht="13.5" customHeight="1">
      <c r="A76" s="26"/>
      <c r="F76" s="163"/>
    </row>
    <row r="77" spans="1:6" ht="13.5" customHeight="1">
      <c r="A77" s="26"/>
      <c r="F77" s="163"/>
    </row>
    <row r="78" spans="1:6" ht="13.5" customHeight="1">
      <c r="A78" s="26"/>
      <c r="F78" s="163"/>
    </row>
    <row r="79" spans="1:6" ht="13.5" customHeight="1">
      <c r="A79" s="26"/>
      <c r="F79" s="163"/>
    </row>
    <row r="80" spans="1:6" ht="13.5" customHeight="1">
      <c r="A80" s="26"/>
      <c r="F80" s="163"/>
    </row>
    <row r="81" spans="1:6" ht="13.5" customHeight="1">
      <c r="A81" s="26"/>
      <c r="F81" s="163"/>
    </row>
    <row r="82" spans="1:6" ht="13.5" customHeight="1">
      <c r="A82" s="26"/>
      <c r="F82" s="163"/>
    </row>
    <row r="83" spans="1:6" ht="13.5" customHeight="1">
      <c r="A83" s="26"/>
      <c r="F83" s="163"/>
    </row>
    <row r="84" spans="1:6" ht="13.5" customHeight="1">
      <c r="A84" s="26"/>
      <c r="F84" s="163"/>
    </row>
    <row r="85" spans="1:6" ht="13.5" customHeight="1">
      <c r="A85" s="26"/>
      <c r="F85" s="163"/>
    </row>
    <row r="86" spans="1:6" ht="13.5" customHeight="1">
      <c r="A86" s="26"/>
      <c r="F86" s="163"/>
    </row>
    <row r="87" spans="1:6" ht="13.5" customHeight="1">
      <c r="A87" s="26"/>
      <c r="F87" s="163"/>
    </row>
    <row r="88" spans="1:6" ht="13.5" customHeight="1">
      <c r="A88" s="26"/>
      <c r="F88" s="163"/>
    </row>
    <row r="89" spans="1:6" ht="13.5" customHeight="1">
      <c r="A89" s="26"/>
      <c r="F89" s="163"/>
    </row>
    <row r="90" spans="1:6" ht="13.5" customHeight="1">
      <c r="A90" s="26"/>
      <c r="F90" s="163"/>
    </row>
    <row r="91" spans="1:6" ht="13.5" customHeight="1">
      <c r="A91" s="26"/>
      <c r="F91" s="163"/>
    </row>
    <row r="92" spans="1:6" ht="13.5" customHeight="1">
      <c r="A92" s="26"/>
      <c r="F92" s="163"/>
    </row>
    <row r="93" spans="1:6" ht="13.5" customHeight="1">
      <c r="A93" s="26"/>
      <c r="F93" s="163"/>
    </row>
    <row r="94" spans="1:6" ht="13.5" customHeight="1">
      <c r="A94" s="26"/>
      <c r="F94" s="163"/>
    </row>
    <row r="95" spans="1:6" ht="13.5" customHeight="1">
      <c r="A95" s="26"/>
      <c r="F95" s="163"/>
    </row>
    <row r="96" spans="1:6" ht="13.5" customHeight="1">
      <c r="A96" s="26"/>
      <c r="F96" s="163"/>
    </row>
    <row r="97" spans="1:8" ht="13.5" customHeight="1">
      <c r="A97" s="26"/>
      <c r="F97" s="163"/>
    </row>
    <row r="98" spans="1:8" ht="13.5" customHeight="1">
      <c r="A98" s="26"/>
      <c r="F98" s="163"/>
      <c r="H98" s="40"/>
    </row>
    <row r="99" spans="1:8" ht="13.5" customHeight="1">
      <c r="A99" s="26"/>
      <c r="F99" s="163"/>
    </row>
    <row r="100" spans="1:8" ht="13.5" customHeight="1">
      <c r="A100" s="26"/>
      <c r="G100" s="40"/>
      <c r="H100" s="65"/>
    </row>
    <row r="101" spans="1:8" ht="13.5" customHeight="1">
      <c r="A101" s="26"/>
      <c r="B101" s="151"/>
      <c r="H101" s="65"/>
    </row>
    <row r="102" spans="1:8" ht="13.5" customHeight="1">
      <c r="B102" s="151"/>
      <c r="D102" s="86"/>
      <c r="G102" s="65"/>
    </row>
    <row r="103" spans="1:8" ht="13.5" customHeight="1">
      <c r="C103" s="86"/>
      <c r="D103" s="86"/>
      <c r="G103" s="65"/>
    </row>
    <row r="104" spans="1:8" ht="13.5" customHeight="1">
      <c r="C104" s="86"/>
      <c r="D104" s="86"/>
    </row>
    <row r="105" spans="1:8" ht="13.5" customHeight="1">
      <c r="C105" s="86"/>
    </row>
    <row r="106" spans="1:8" ht="13.5" customHeight="1">
      <c r="H106" s="26"/>
    </row>
    <row r="107" spans="1:8" ht="13.5" customHeight="1">
      <c r="H107" s="26"/>
    </row>
    <row r="108" spans="1:8" ht="13.5" customHeight="1">
      <c r="G108" s="26"/>
      <c r="H108" s="26"/>
    </row>
    <row r="109" spans="1:8" ht="13.5" customHeight="1">
      <c r="G109" s="26"/>
      <c r="H109" s="26"/>
    </row>
    <row r="110" spans="1:8" ht="13.5" customHeight="1">
      <c r="G110" s="26"/>
      <c r="H110" s="26"/>
    </row>
    <row r="111" spans="1:8" ht="13.5" customHeight="1">
      <c r="G111" s="26"/>
      <c r="H111" s="26"/>
    </row>
    <row r="112" spans="1:8" ht="13.5" customHeight="1">
      <c r="G112" s="26"/>
      <c r="H112" s="26"/>
    </row>
    <row r="113" spans="7:8" ht="13.5" customHeight="1">
      <c r="G113" s="26"/>
      <c r="H113" s="26"/>
    </row>
    <row r="114" spans="7:8" ht="13.5" customHeight="1">
      <c r="G114" s="26"/>
      <c r="H114" s="26"/>
    </row>
    <row r="115" spans="7:8" ht="13.5" customHeight="1">
      <c r="G115" s="26"/>
      <c r="H115" s="26"/>
    </row>
    <row r="116" spans="7:8" ht="13.5" customHeight="1">
      <c r="G116" s="26"/>
      <c r="H116" s="26"/>
    </row>
    <row r="117" spans="7:8" ht="13.5" customHeight="1">
      <c r="G117" s="26"/>
      <c r="H117" s="26"/>
    </row>
    <row r="118" spans="7:8" ht="13.5" customHeight="1">
      <c r="G118" s="26"/>
      <c r="H118" s="26"/>
    </row>
    <row r="119" spans="7:8" ht="13.5" customHeight="1">
      <c r="G119" s="26"/>
      <c r="H119" s="26"/>
    </row>
    <row r="120" spans="7:8" ht="13.5" customHeight="1">
      <c r="G120" s="26"/>
      <c r="H120" s="26"/>
    </row>
    <row r="121" spans="7:8" ht="13.5" customHeight="1">
      <c r="G121" s="26"/>
      <c r="H121" s="26"/>
    </row>
    <row r="122" spans="7:8" ht="13.5" customHeight="1">
      <c r="G122" s="26"/>
      <c r="H122" s="26"/>
    </row>
    <row r="123" spans="7:8" ht="13.5" customHeight="1">
      <c r="G123" s="26"/>
      <c r="H123" s="26"/>
    </row>
    <row r="124" spans="7:8" ht="13.5" customHeight="1">
      <c r="G124" s="26"/>
      <c r="H124" s="26"/>
    </row>
    <row r="125" spans="7:8" ht="13.5" customHeight="1">
      <c r="G125" s="26"/>
      <c r="H125" s="26"/>
    </row>
    <row r="126" spans="7:8" ht="13.5" customHeight="1">
      <c r="G126" s="26"/>
      <c r="H126" s="26"/>
    </row>
    <row r="127" spans="7:8" ht="13.5" customHeight="1">
      <c r="G127" s="26"/>
      <c r="H127" s="26"/>
    </row>
    <row r="128" spans="7:8" ht="13.5" customHeight="1">
      <c r="G128" s="26"/>
      <c r="H128" s="26"/>
    </row>
    <row r="129" spans="7:7" ht="13.5" customHeight="1">
      <c r="G129" s="26"/>
    </row>
    <row r="130" spans="7:7" ht="13.5" customHeight="1">
      <c r="G130" s="26"/>
    </row>
  </sheetData>
  <sortState ref="I5:J106">
    <sortCondition descending="1" ref="J5"/>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108"/>
  <sheetViews>
    <sheetView zoomScaleNormal="100" workbookViewId="0">
      <pane ySplit="2" topLeftCell="A3" activePane="bottomLeft" state="frozen"/>
      <selection activeCell="E6" sqref="E6"/>
      <selection pane="bottomLeft" activeCell="F29" sqref="F29"/>
    </sheetView>
  </sheetViews>
  <sheetFormatPr defaultColWidth="8.85546875" defaultRowHeight="13.5" customHeight="1"/>
  <cols>
    <col min="1" max="1" width="6.85546875" style="4" customWidth="1"/>
    <col min="2" max="2" width="20.140625" customWidth="1"/>
    <col min="3" max="3" width="8" style="168" customWidth="1"/>
    <col min="4" max="4" width="9.42578125" customWidth="1"/>
    <col min="5" max="5" width="8.42578125" customWidth="1"/>
    <col min="6" max="6" width="20.42578125" customWidth="1"/>
    <col min="7" max="7" width="8" style="262" customWidth="1"/>
    <col min="8" max="8" width="9.7109375" style="262" customWidth="1"/>
    <col min="9" max="9" width="18.7109375" style="26" customWidth="1"/>
    <col min="10" max="10" width="21.42578125" style="4" bestFit="1" customWidth="1"/>
    <col min="11" max="11" width="12.7109375" bestFit="1" customWidth="1"/>
    <col min="12" max="12" width="20.85546875" bestFit="1" customWidth="1"/>
    <col min="13" max="13" width="6.42578125" bestFit="1" customWidth="1"/>
    <col min="14" max="14" width="20.42578125" bestFit="1" customWidth="1"/>
    <col min="15" max="15" width="10.140625" style="22" customWidth="1"/>
    <col min="16" max="16" width="14.85546875" bestFit="1" customWidth="1"/>
  </cols>
  <sheetData>
    <row r="1" spans="1:17" ht="14.25" customHeight="1">
      <c r="B1" s="13" t="s">
        <v>620</v>
      </c>
      <c r="I1" s="151"/>
    </row>
    <row r="2" spans="1:17" ht="13.5" customHeight="1">
      <c r="I2" s="151"/>
    </row>
    <row r="3" spans="1:17" ht="13.5" customHeight="1">
      <c r="A3" s="26">
        <v>1</v>
      </c>
      <c r="B3" s="4" t="s">
        <v>493</v>
      </c>
      <c r="C3" s="215">
        <v>5081.1099999999997</v>
      </c>
      <c r="D3" s="231"/>
      <c r="E3" s="26">
        <v>54</v>
      </c>
      <c r="F3" s="4" t="s">
        <v>312</v>
      </c>
      <c r="G3" s="215">
        <v>3054.27</v>
      </c>
      <c r="H3" s="259"/>
      <c r="P3" s="151"/>
      <c r="Q3" s="351"/>
    </row>
    <row r="4" spans="1:17" ht="13.5" customHeight="1">
      <c r="A4" s="26">
        <v>2</v>
      </c>
      <c r="B4" s="4" t="s">
        <v>510</v>
      </c>
      <c r="C4" s="215">
        <v>4964.62</v>
      </c>
      <c r="D4" s="231"/>
      <c r="E4" s="26">
        <v>55</v>
      </c>
      <c r="F4" s="4" t="s">
        <v>402</v>
      </c>
      <c r="G4" s="215">
        <v>3021.47</v>
      </c>
      <c r="H4" s="259"/>
      <c r="O4" s="107"/>
      <c r="P4" s="151"/>
      <c r="Q4" s="351"/>
    </row>
    <row r="5" spans="1:17" ht="13.5" customHeight="1">
      <c r="A5" s="26">
        <v>3</v>
      </c>
      <c r="B5" s="4" t="s">
        <v>433</v>
      </c>
      <c r="C5" s="215">
        <v>4589.92</v>
      </c>
      <c r="D5" s="231"/>
      <c r="E5" s="26">
        <v>56</v>
      </c>
      <c r="F5" s="4" t="s">
        <v>442</v>
      </c>
      <c r="G5" s="215">
        <v>2993.55</v>
      </c>
      <c r="H5" s="259"/>
      <c r="O5" s="107"/>
      <c r="P5" s="151"/>
      <c r="Q5" s="351"/>
    </row>
    <row r="6" spans="1:17" ht="13.5" customHeight="1">
      <c r="A6" s="26">
        <v>4</v>
      </c>
      <c r="B6" s="4" t="s">
        <v>396</v>
      </c>
      <c r="C6" s="215">
        <v>4589.2299999999996</v>
      </c>
      <c r="D6" s="231"/>
      <c r="E6" s="26">
        <v>57</v>
      </c>
      <c r="F6" s="4" t="s">
        <v>201</v>
      </c>
      <c r="G6" s="215">
        <v>2985.89</v>
      </c>
      <c r="H6" s="259"/>
      <c r="P6" s="151"/>
      <c r="Q6" s="351"/>
    </row>
    <row r="7" spans="1:17" ht="13.5" customHeight="1">
      <c r="A7" s="26">
        <v>5</v>
      </c>
      <c r="B7" s="4" t="s">
        <v>405</v>
      </c>
      <c r="C7" s="215">
        <v>4514.41</v>
      </c>
      <c r="D7" s="231"/>
      <c r="E7" s="26">
        <v>58</v>
      </c>
      <c r="F7" s="4" t="s">
        <v>157</v>
      </c>
      <c r="G7" s="215">
        <v>2975.88</v>
      </c>
      <c r="H7" s="259"/>
      <c r="P7" s="151"/>
      <c r="Q7" s="351"/>
    </row>
    <row r="8" spans="1:17" ht="13.5" customHeight="1">
      <c r="A8" s="26">
        <v>6</v>
      </c>
      <c r="B8" s="4" t="s">
        <v>194</v>
      </c>
      <c r="C8" s="215">
        <v>4497.72</v>
      </c>
      <c r="D8" s="231"/>
      <c r="E8" s="26">
        <v>59</v>
      </c>
      <c r="F8" s="4" t="s">
        <v>319</v>
      </c>
      <c r="G8" s="215">
        <v>2966.91</v>
      </c>
      <c r="H8" s="259"/>
      <c r="P8" s="26"/>
      <c r="Q8" s="351"/>
    </row>
    <row r="9" spans="1:17" ht="13.5" customHeight="1">
      <c r="A9" s="26">
        <v>7</v>
      </c>
      <c r="B9" s="4" t="s">
        <v>525</v>
      </c>
      <c r="C9" s="215">
        <v>4446.7700000000004</v>
      </c>
      <c r="D9" s="231"/>
      <c r="E9" s="26">
        <v>60</v>
      </c>
      <c r="F9" s="4" t="s">
        <v>302</v>
      </c>
      <c r="G9" s="215">
        <v>2930.89</v>
      </c>
      <c r="H9" s="259"/>
      <c r="P9" s="151"/>
      <c r="Q9" s="351"/>
    </row>
    <row r="10" spans="1:17" ht="13.5" customHeight="1">
      <c r="A10" s="26">
        <v>8</v>
      </c>
      <c r="B10" s="4" t="s">
        <v>448</v>
      </c>
      <c r="C10" s="215">
        <v>4335.53</v>
      </c>
      <c r="D10" s="231"/>
      <c r="E10" s="26">
        <v>61</v>
      </c>
      <c r="F10" s="4" t="s">
        <v>454</v>
      </c>
      <c r="G10" s="215">
        <v>2927.67</v>
      </c>
      <c r="H10" s="259"/>
      <c r="P10" s="151"/>
      <c r="Q10" s="351"/>
    </row>
    <row r="11" spans="1:17" ht="13.5" customHeight="1">
      <c r="A11" s="26">
        <v>9</v>
      </c>
      <c r="B11" s="4" t="s">
        <v>499</v>
      </c>
      <c r="C11" s="215">
        <v>4326.04</v>
      </c>
      <c r="D11" s="231"/>
      <c r="E11" s="26">
        <v>62</v>
      </c>
      <c r="F11" s="4" t="s">
        <v>394</v>
      </c>
      <c r="G11" s="215">
        <v>2881.87</v>
      </c>
      <c r="H11" s="259"/>
      <c r="P11" s="151"/>
      <c r="Q11" s="351"/>
    </row>
    <row r="12" spans="1:17" ht="13.5" customHeight="1">
      <c r="A12" s="26">
        <v>10</v>
      </c>
      <c r="B12" s="4" t="s">
        <v>492</v>
      </c>
      <c r="C12" s="215">
        <v>4196</v>
      </c>
      <c r="D12" s="231"/>
      <c r="E12" s="26">
        <v>63</v>
      </c>
      <c r="F12" s="4" t="s">
        <v>391</v>
      </c>
      <c r="G12" s="215">
        <v>2810.4</v>
      </c>
      <c r="H12" s="259"/>
      <c r="P12" s="151"/>
      <c r="Q12" s="351"/>
    </row>
    <row r="13" spans="1:17" ht="13.5" customHeight="1">
      <c r="A13" s="26">
        <v>11</v>
      </c>
      <c r="B13" s="4" t="s">
        <v>409</v>
      </c>
      <c r="C13" s="215">
        <v>4154.74</v>
      </c>
      <c r="D13" s="231"/>
      <c r="E13" s="26">
        <v>64</v>
      </c>
      <c r="F13" s="4" t="s">
        <v>318</v>
      </c>
      <c r="G13" s="215">
        <v>2774.27</v>
      </c>
      <c r="H13" s="259"/>
      <c r="P13" s="151"/>
      <c r="Q13" s="351"/>
    </row>
    <row r="14" spans="1:17" ht="13.5" customHeight="1">
      <c r="A14" s="26">
        <v>12</v>
      </c>
      <c r="B14" s="4" t="s">
        <v>172</v>
      </c>
      <c r="C14" s="215">
        <v>4077.87</v>
      </c>
      <c r="D14" s="231"/>
      <c r="E14" s="26">
        <v>65</v>
      </c>
      <c r="F14" s="4" t="s">
        <v>457</v>
      </c>
      <c r="G14" s="215">
        <v>2772.67</v>
      </c>
      <c r="H14" s="259"/>
      <c r="P14" s="151"/>
      <c r="Q14" s="351"/>
    </row>
    <row r="15" spans="1:17" ht="13.5" customHeight="1">
      <c r="A15" s="26">
        <v>13</v>
      </c>
      <c r="B15" s="4" t="s">
        <v>472</v>
      </c>
      <c r="C15" s="215">
        <v>4073.29</v>
      </c>
      <c r="D15" s="231"/>
      <c r="E15" s="26">
        <v>66</v>
      </c>
      <c r="F15" s="4" t="s">
        <v>310</v>
      </c>
      <c r="G15" s="215">
        <v>2758.59</v>
      </c>
      <c r="H15" s="259"/>
      <c r="P15" s="151"/>
      <c r="Q15" s="351"/>
    </row>
    <row r="16" spans="1:17" ht="13.5" customHeight="1">
      <c r="A16" s="26">
        <v>14</v>
      </c>
      <c r="B16" s="4" t="s">
        <v>431</v>
      </c>
      <c r="C16" s="215">
        <v>3983.32</v>
      </c>
      <c r="D16" s="231"/>
      <c r="E16" s="26">
        <v>67</v>
      </c>
      <c r="F16" s="4" t="s">
        <v>416</v>
      </c>
      <c r="G16" s="215">
        <v>2742.5</v>
      </c>
      <c r="H16" s="259"/>
      <c r="P16" s="151"/>
      <c r="Q16" s="351"/>
    </row>
    <row r="17" spans="1:17" ht="13.5" customHeight="1">
      <c r="A17" s="26">
        <v>15</v>
      </c>
      <c r="B17" s="4" t="s">
        <v>284</v>
      </c>
      <c r="C17" s="215">
        <v>3962.19</v>
      </c>
      <c r="D17" s="231"/>
      <c r="E17" s="26">
        <v>68</v>
      </c>
      <c r="F17" s="4" t="s">
        <v>514</v>
      </c>
      <c r="G17" s="215">
        <v>2713.02</v>
      </c>
      <c r="H17" s="259"/>
      <c r="P17" s="151"/>
      <c r="Q17" s="351"/>
    </row>
    <row r="18" spans="1:17" ht="13.5" customHeight="1">
      <c r="A18" s="26">
        <v>16</v>
      </c>
      <c r="B18" s="4" t="s">
        <v>432</v>
      </c>
      <c r="C18" s="215">
        <v>3959.35</v>
      </c>
      <c r="D18" s="231"/>
      <c r="E18" s="26">
        <v>69</v>
      </c>
      <c r="F18" s="4" t="s">
        <v>322</v>
      </c>
      <c r="G18" s="215">
        <v>2647.97</v>
      </c>
      <c r="H18" s="259"/>
      <c r="P18" s="151"/>
      <c r="Q18" s="351"/>
    </row>
    <row r="19" spans="1:17" ht="13.5" customHeight="1">
      <c r="A19" s="26">
        <v>17</v>
      </c>
      <c r="B19" s="4" t="s">
        <v>437</v>
      </c>
      <c r="C19" s="215">
        <v>3938.32</v>
      </c>
      <c r="D19" s="231"/>
      <c r="E19" s="26">
        <v>70</v>
      </c>
      <c r="F19" s="4" t="s">
        <v>465</v>
      </c>
      <c r="G19" s="215">
        <v>2629.93</v>
      </c>
      <c r="H19" s="259"/>
      <c r="P19" s="151"/>
      <c r="Q19" s="351"/>
    </row>
    <row r="20" spans="1:17" ht="13.5" customHeight="1">
      <c r="A20" s="26">
        <v>18</v>
      </c>
      <c r="B20" s="4" t="s">
        <v>21</v>
      </c>
      <c r="C20" s="215">
        <v>3881.69</v>
      </c>
      <c r="D20" s="231"/>
      <c r="E20" s="26">
        <v>71</v>
      </c>
      <c r="F20" s="4" t="s">
        <v>516</v>
      </c>
      <c r="G20" s="215">
        <v>2611.7199999999998</v>
      </c>
      <c r="H20" s="259"/>
      <c r="P20" s="151"/>
      <c r="Q20" s="351"/>
    </row>
    <row r="21" spans="1:17" ht="13.5" customHeight="1">
      <c r="A21" s="26">
        <v>19</v>
      </c>
      <c r="B21" s="4" t="s">
        <v>445</v>
      </c>
      <c r="C21" s="215">
        <v>3854.1</v>
      </c>
      <c r="D21" s="231"/>
      <c r="E21" s="26">
        <v>72</v>
      </c>
      <c r="F21" s="4" t="s">
        <v>436</v>
      </c>
      <c r="G21" s="215">
        <v>2596.02</v>
      </c>
      <c r="H21" s="259"/>
      <c r="P21" s="151"/>
      <c r="Q21" s="351"/>
    </row>
    <row r="22" spans="1:17" ht="13.5" customHeight="1">
      <c r="A22" s="26">
        <v>20</v>
      </c>
      <c r="B22" s="4" t="s">
        <v>151</v>
      </c>
      <c r="C22" s="215">
        <v>3815.63</v>
      </c>
      <c r="D22" s="231"/>
      <c r="E22" s="26">
        <v>73</v>
      </c>
      <c r="F22" s="4" t="s">
        <v>315</v>
      </c>
      <c r="G22" s="215">
        <v>2558.36</v>
      </c>
      <c r="H22" s="259"/>
      <c r="P22" s="151"/>
      <c r="Q22" s="351"/>
    </row>
    <row r="23" spans="1:17" ht="13.5" customHeight="1">
      <c r="A23" s="26">
        <v>21</v>
      </c>
      <c r="B23" s="4" t="s">
        <v>484</v>
      </c>
      <c r="C23" s="215">
        <v>3808.25</v>
      </c>
      <c r="D23" s="231"/>
      <c r="E23" s="26">
        <v>74</v>
      </c>
      <c r="F23" s="4" t="s">
        <v>422</v>
      </c>
      <c r="G23" s="215">
        <v>2543.52</v>
      </c>
      <c r="H23" s="259"/>
      <c r="P23" s="151"/>
      <c r="Q23" s="351"/>
    </row>
    <row r="24" spans="1:17" ht="13.5" customHeight="1">
      <c r="A24" s="26">
        <v>22</v>
      </c>
      <c r="B24" s="4" t="s">
        <v>453</v>
      </c>
      <c r="C24" s="215">
        <v>3757.85</v>
      </c>
      <c r="D24" s="231"/>
      <c r="E24" s="26">
        <v>75</v>
      </c>
      <c r="F24" s="4" t="s">
        <v>504</v>
      </c>
      <c r="G24" s="215">
        <v>2537.94</v>
      </c>
      <c r="H24" s="259"/>
      <c r="P24" s="151"/>
      <c r="Q24" s="351"/>
    </row>
    <row r="25" spans="1:17" ht="13.5" customHeight="1">
      <c r="A25" s="26">
        <v>23</v>
      </c>
      <c r="B25" s="171" t="s">
        <v>548</v>
      </c>
      <c r="C25" s="215">
        <v>3707.61</v>
      </c>
      <c r="D25" s="231"/>
      <c r="E25" s="26">
        <v>76</v>
      </c>
      <c r="F25" s="4" t="s">
        <v>320</v>
      </c>
      <c r="G25" s="215">
        <v>2474.87</v>
      </c>
      <c r="H25" s="259"/>
      <c r="P25" s="151"/>
      <c r="Q25" s="351"/>
    </row>
    <row r="26" spans="1:17" ht="13.5" customHeight="1">
      <c r="A26" s="26">
        <v>24</v>
      </c>
      <c r="B26" s="4" t="s">
        <v>171</v>
      </c>
      <c r="C26" s="215">
        <v>3703</v>
      </c>
      <c r="D26" s="231"/>
      <c r="E26" s="26">
        <v>77</v>
      </c>
      <c r="F26" s="4" t="s">
        <v>429</v>
      </c>
      <c r="G26" s="215">
        <v>2410.5300000000002</v>
      </c>
      <c r="H26" s="259"/>
      <c r="P26" s="151"/>
      <c r="Q26" s="351"/>
    </row>
    <row r="27" spans="1:17" ht="13.5" customHeight="1">
      <c r="A27" s="26">
        <v>25</v>
      </c>
      <c r="B27" s="4" t="s">
        <v>403</v>
      </c>
      <c r="C27" s="215">
        <v>3696.67</v>
      </c>
      <c r="D27" s="231"/>
      <c r="E27" s="26">
        <v>78</v>
      </c>
      <c r="F27" s="4" t="s">
        <v>452</v>
      </c>
      <c r="G27" s="215">
        <v>2350</v>
      </c>
      <c r="H27" s="259"/>
      <c r="P27" s="151"/>
      <c r="Q27" s="351"/>
    </row>
    <row r="28" spans="1:17" ht="13.5" customHeight="1">
      <c r="A28" s="26">
        <v>26</v>
      </c>
      <c r="B28" s="4" t="s">
        <v>435</v>
      </c>
      <c r="C28" s="215">
        <v>3688.39</v>
      </c>
      <c r="D28" s="231"/>
      <c r="E28" s="26">
        <v>79</v>
      </c>
      <c r="F28" s="4" t="s">
        <v>449</v>
      </c>
      <c r="G28" s="215">
        <v>2346.17</v>
      </c>
      <c r="H28" s="259"/>
      <c r="P28" s="151"/>
      <c r="Q28" s="351"/>
    </row>
    <row r="29" spans="1:17" ht="13.5" customHeight="1">
      <c r="A29" s="26">
        <v>27</v>
      </c>
      <c r="B29" s="4" t="s">
        <v>295</v>
      </c>
      <c r="C29" s="215">
        <v>3670.91</v>
      </c>
      <c r="D29" s="231"/>
      <c r="E29" s="26">
        <v>80</v>
      </c>
      <c r="F29" s="171" t="s">
        <v>554</v>
      </c>
      <c r="G29" s="215">
        <v>2303.6999999999998</v>
      </c>
      <c r="H29" s="259"/>
      <c r="P29" s="151"/>
      <c r="Q29" s="351"/>
    </row>
    <row r="30" spans="1:17" ht="13.5" customHeight="1">
      <c r="A30" s="26">
        <v>28</v>
      </c>
      <c r="B30" s="4" t="s">
        <v>149</v>
      </c>
      <c r="C30" s="215">
        <v>3658.05</v>
      </c>
      <c r="D30" s="231"/>
      <c r="E30" s="26">
        <v>81</v>
      </c>
      <c r="F30" s="4" t="s">
        <v>311</v>
      </c>
      <c r="G30" s="215">
        <v>2291.09</v>
      </c>
      <c r="H30" s="259"/>
      <c r="P30" s="237"/>
      <c r="Q30" s="352"/>
    </row>
    <row r="31" spans="1:17" ht="13.5" customHeight="1">
      <c r="A31" s="26">
        <v>29</v>
      </c>
      <c r="B31" s="4" t="s">
        <v>406</v>
      </c>
      <c r="C31" s="215">
        <v>3642.69</v>
      </c>
      <c r="D31" s="231"/>
      <c r="E31" s="26">
        <v>82</v>
      </c>
      <c r="F31" s="4" t="s">
        <v>425</v>
      </c>
      <c r="G31" s="215">
        <v>2133.75</v>
      </c>
      <c r="H31" s="259"/>
      <c r="P31" s="151"/>
      <c r="Q31" s="351"/>
    </row>
    <row r="32" spans="1:17" ht="13.5" customHeight="1">
      <c r="A32" s="26">
        <v>30</v>
      </c>
      <c r="B32" s="4" t="s">
        <v>392</v>
      </c>
      <c r="C32" s="215">
        <v>3595.2</v>
      </c>
      <c r="D32" s="231"/>
      <c r="E32" s="26">
        <v>83</v>
      </c>
      <c r="F32" s="4" t="s">
        <v>496</v>
      </c>
      <c r="G32" s="215">
        <v>2085.25</v>
      </c>
      <c r="H32" s="259"/>
      <c r="P32" s="151"/>
      <c r="Q32" s="351"/>
    </row>
    <row r="33" spans="1:17" ht="13.5" customHeight="1">
      <c r="A33" s="26">
        <v>31</v>
      </c>
      <c r="B33" s="4" t="s">
        <v>398</v>
      </c>
      <c r="C33" s="215">
        <v>3567.68</v>
      </c>
      <c r="D33" s="231"/>
      <c r="E33" s="26">
        <v>84</v>
      </c>
      <c r="F33" s="4" t="s">
        <v>414</v>
      </c>
      <c r="G33" s="215">
        <v>2077.9</v>
      </c>
      <c r="H33" s="259"/>
      <c r="P33" s="151"/>
      <c r="Q33" s="351"/>
    </row>
    <row r="34" spans="1:17" ht="13.5" customHeight="1">
      <c r="A34" s="26">
        <v>32</v>
      </c>
      <c r="B34" s="4" t="s">
        <v>439</v>
      </c>
      <c r="C34" s="215">
        <v>3566.78</v>
      </c>
      <c r="D34" s="231"/>
      <c r="E34" s="26">
        <v>85</v>
      </c>
      <c r="F34" s="4" t="s">
        <v>426</v>
      </c>
      <c r="G34" s="215">
        <v>2072.2800000000002</v>
      </c>
      <c r="H34" s="259"/>
      <c r="P34" s="151"/>
      <c r="Q34" s="351"/>
    </row>
    <row r="35" spans="1:17" ht="13.5" customHeight="1">
      <c r="A35" s="26">
        <v>33</v>
      </c>
      <c r="B35" s="4" t="s">
        <v>193</v>
      </c>
      <c r="C35" s="215">
        <v>3548.12</v>
      </c>
      <c r="D35" s="231"/>
      <c r="E35" s="26">
        <v>86</v>
      </c>
      <c r="F35" s="4" t="s">
        <v>301</v>
      </c>
      <c r="G35" s="215">
        <v>2063.11</v>
      </c>
      <c r="H35" s="259"/>
      <c r="P35" s="151"/>
      <c r="Q35" s="351"/>
    </row>
    <row r="36" spans="1:17" ht="13.5" customHeight="1">
      <c r="A36" s="26">
        <v>34</v>
      </c>
      <c r="B36" s="4" t="s">
        <v>412</v>
      </c>
      <c r="C36" s="215">
        <v>3394.14</v>
      </c>
      <c r="D36" s="231"/>
      <c r="E36" s="26">
        <v>87</v>
      </c>
      <c r="F36" s="4" t="s">
        <v>285</v>
      </c>
      <c r="G36" s="215">
        <v>2040.02</v>
      </c>
      <c r="H36" s="259"/>
      <c r="P36" s="151"/>
      <c r="Q36" s="351"/>
    </row>
    <row r="37" spans="1:17" ht="13.5" customHeight="1">
      <c r="A37" s="26">
        <v>35</v>
      </c>
      <c r="B37" s="4" t="s">
        <v>407</v>
      </c>
      <c r="C37" s="215">
        <v>3386.3</v>
      </c>
      <c r="D37" s="231"/>
      <c r="E37" s="26">
        <v>88</v>
      </c>
      <c r="F37" s="4" t="s">
        <v>458</v>
      </c>
      <c r="G37" s="215">
        <v>2016.33</v>
      </c>
      <c r="H37" s="259"/>
      <c r="P37" s="4"/>
      <c r="Q37" s="351"/>
    </row>
    <row r="38" spans="1:17" ht="13.5" customHeight="1">
      <c r="A38" s="26">
        <v>36</v>
      </c>
      <c r="B38" s="4" t="s">
        <v>170</v>
      </c>
      <c r="C38" s="215">
        <v>3370.4</v>
      </c>
      <c r="D38" s="231"/>
      <c r="E38" s="26">
        <v>89</v>
      </c>
      <c r="F38" s="4" t="s">
        <v>317</v>
      </c>
      <c r="G38" s="215">
        <v>1989.86</v>
      </c>
      <c r="H38" s="259"/>
      <c r="P38" s="26"/>
      <c r="Q38" s="352"/>
    </row>
    <row r="39" spans="1:17" ht="13.5" customHeight="1">
      <c r="A39" s="26">
        <v>37</v>
      </c>
      <c r="B39" s="4" t="s">
        <v>313</v>
      </c>
      <c r="C39" s="215">
        <v>3343.42</v>
      </c>
      <c r="D39" s="231"/>
      <c r="E39" s="26">
        <v>90</v>
      </c>
      <c r="F39" s="4" t="s">
        <v>400</v>
      </c>
      <c r="G39" s="215">
        <v>1971.71</v>
      </c>
      <c r="H39" s="259"/>
      <c r="P39" s="26"/>
      <c r="Q39" s="351"/>
    </row>
    <row r="40" spans="1:17" ht="13.5" customHeight="1">
      <c r="A40" s="26">
        <v>38</v>
      </c>
      <c r="B40" s="4" t="s">
        <v>489</v>
      </c>
      <c r="C40" s="215">
        <v>3341.75</v>
      </c>
      <c r="D40" s="231"/>
      <c r="E40" s="26">
        <v>91</v>
      </c>
      <c r="F40" s="4" t="s">
        <v>417</v>
      </c>
      <c r="G40" s="215">
        <v>1932.56</v>
      </c>
      <c r="H40" s="259"/>
      <c r="P40" s="151"/>
      <c r="Q40" s="351"/>
    </row>
    <row r="41" spans="1:17" ht="13.5" customHeight="1">
      <c r="A41" s="26">
        <v>39</v>
      </c>
      <c r="B41" s="4" t="s">
        <v>423</v>
      </c>
      <c r="C41" s="215">
        <v>3325.94</v>
      </c>
      <c r="D41" s="231"/>
      <c r="E41" s="26">
        <v>92</v>
      </c>
      <c r="F41" s="4" t="s">
        <v>447</v>
      </c>
      <c r="G41" s="215">
        <v>1917.27</v>
      </c>
      <c r="H41" s="259"/>
      <c r="P41" s="151"/>
      <c r="Q41" s="351"/>
    </row>
    <row r="42" spans="1:17" ht="13.5" customHeight="1">
      <c r="A42" s="26">
        <v>40</v>
      </c>
      <c r="B42" s="4" t="s">
        <v>438</v>
      </c>
      <c r="C42" s="215">
        <v>3319.81</v>
      </c>
      <c r="D42" s="231"/>
      <c r="E42" s="26">
        <v>93</v>
      </c>
      <c r="F42" s="4" t="s">
        <v>288</v>
      </c>
      <c r="G42" s="215">
        <v>1868.88</v>
      </c>
      <c r="H42" s="259"/>
      <c r="P42" s="151"/>
      <c r="Q42" s="351"/>
    </row>
    <row r="43" spans="1:17" ht="13.5" customHeight="1">
      <c r="A43" s="26">
        <v>41</v>
      </c>
      <c r="B43" s="4" t="s">
        <v>428</v>
      </c>
      <c r="C43" s="215">
        <v>3301.76</v>
      </c>
      <c r="D43" s="231"/>
      <c r="E43" s="26">
        <v>94</v>
      </c>
      <c r="F43" s="4" t="s">
        <v>443</v>
      </c>
      <c r="G43" s="215">
        <v>1853.96</v>
      </c>
      <c r="H43" s="259"/>
      <c r="P43" s="151"/>
      <c r="Q43" s="351"/>
    </row>
    <row r="44" spans="1:17" ht="13.5" customHeight="1">
      <c r="A44" s="26">
        <v>42</v>
      </c>
      <c r="B44" s="4" t="s">
        <v>420</v>
      </c>
      <c r="C44" s="215">
        <v>3299.41</v>
      </c>
      <c r="D44" s="231"/>
      <c r="E44" s="26">
        <v>95</v>
      </c>
      <c r="F44" s="4" t="s">
        <v>152</v>
      </c>
      <c r="G44" s="215">
        <v>1786.2</v>
      </c>
      <c r="H44" s="259"/>
      <c r="P44" s="151"/>
      <c r="Q44" s="351"/>
    </row>
    <row r="45" spans="1:17" ht="13.5" customHeight="1">
      <c r="A45" s="26">
        <v>43</v>
      </c>
      <c r="B45" s="4" t="s">
        <v>411</v>
      </c>
      <c r="C45" s="215">
        <v>3286.89</v>
      </c>
      <c r="D45" s="231"/>
      <c r="E45" s="26">
        <v>96</v>
      </c>
      <c r="F45" s="4" t="s">
        <v>501</v>
      </c>
      <c r="G45" s="215">
        <v>1723.1</v>
      </c>
      <c r="H45" s="259"/>
      <c r="P45" s="151"/>
      <c r="Q45" s="351"/>
    </row>
    <row r="46" spans="1:17" ht="13.5" customHeight="1">
      <c r="A46" s="26">
        <v>44</v>
      </c>
      <c r="B46" s="4" t="s">
        <v>424</v>
      </c>
      <c r="C46" s="215">
        <v>3280.47</v>
      </c>
      <c r="D46" s="231"/>
      <c r="E46" s="26">
        <v>97</v>
      </c>
      <c r="F46" s="4" t="s">
        <v>444</v>
      </c>
      <c r="G46" s="215">
        <v>1720.53</v>
      </c>
      <c r="H46" s="259"/>
      <c r="P46" s="151"/>
      <c r="Q46" s="351"/>
    </row>
    <row r="47" spans="1:17" ht="13.5" customHeight="1">
      <c r="A47" s="26">
        <v>45</v>
      </c>
      <c r="B47" s="4" t="s">
        <v>401</v>
      </c>
      <c r="C47" s="215">
        <v>3267.62</v>
      </c>
      <c r="D47" s="231"/>
      <c r="E47" s="26">
        <v>98</v>
      </c>
      <c r="F47" s="4" t="s">
        <v>471</v>
      </c>
      <c r="G47" s="215">
        <v>1472.02</v>
      </c>
      <c r="H47" s="259"/>
      <c r="P47" s="151"/>
      <c r="Q47" s="351"/>
    </row>
    <row r="48" spans="1:17" ht="13.5" customHeight="1">
      <c r="A48" s="26">
        <v>46</v>
      </c>
      <c r="B48" s="4" t="s">
        <v>446</v>
      </c>
      <c r="C48" s="215">
        <v>3250.68</v>
      </c>
      <c r="D48" s="231"/>
      <c r="E48" s="172">
        <v>99</v>
      </c>
      <c r="F48" s="4" t="s">
        <v>421</v>
      </c>
      <c r="G48" s="215">
        <v>1457.07</v>
      </c>
      <c r="H48" s="259"/>
      <c r="P48" s="151"/>
      <c r="Q48" s="351"/>
    </row>
    <row r="49" spans="1:17" ht="13.5" customHeight="1">
      <c r="A49" s="26">
        <v>47</v>
      </c>
      <c r="B49" s="4" t="s">
        <v>430</v>
      </c>
      <c r="C49" s="215">
        <v>3235.77</v>
      </c>
      <c r="D49" s="231"/>
      <c r="E49" s="172">
        <v>100</v>
      </c>
      <c r="F49" s="4" t="s">
        <v>427</v>
      </c>
      <c r="G49" s="215">
        <v>1455.95</v>
      </c>
      <c r="H49" s="259"/>
      <c r="P49" s="151"/>
      <c r="Q49" s="351"/>
    </row>
    <row r="50" spans="1:17" ht="13.5" customHeight="1">
      <c r="A50" s="26">
        <v>48</v>
      </c>
      <c r="B50" s="4" t="s">
        <v>502</v>
      </c>
      <c r="C50" s="215">
        <v>3228.09</v>
      </c>
      <c r="D50" s="231"/>
      <c r="E50" s="172">
        <v>101</v>
      </c>
      <c r="F50" s="4" t="s">
        <v>463</v>
      </c>
      <c r="G50" s="215">
        <v>1341.23</v>
      </c>
      <c r="H50" s="263"/>
      <c r="P50" s="151"/>
      <c r="Q50" s="351"/>
    </row>
    <row r="51" spans="1:17" ht="13.5" customHeight="1">
      <c r="A51" s="26">
        <v>49</v>
      </c>
      <c r="B51" s="4" t="s">
        <v>434</v>
      </c>
      <c r="C51" s="215">
        <v>3205.8</v>
      </c>
      <c r="D51" s="231"/>
      <c r="E51" s="172">
        <v>102</v>
      </c>
      <c r="F51" s="4" t="s">
        <v>325</v>
      </c>
      <c r="G51" s="4"/>
      <c r="H51" s="264"/>
      <c r="P51" s="151"/>
      <c r="Q51" s="351"/>
    </row>
    <row r="52" spans="1:17" ht="13.5" customHeight="1">
      <c r="A52" s="26">
        <v>50</v>
      </c>
      <c r="B52" s="4" t="s">
        <v>316</v>
      </c>
      <c r="C52" s="215">
        <v>3188.28</v>
      </c>
      <c r="D52" s="231"/>
      <c r="E52" s="231"/>
      <c r="H52" s="265"/>
      <c r="P52" s="151"/>
      <c r="Q52" s="351"/>
    </row>
    <row r="53" spans="1:17" ht="13.5" customHeight="1">
      <c r="A53" s="292">
        <v>51</v>
      </c>
      <c r="B53" s="4" t="s">
        <v>441</v>
      </c>
      <c r="C53" s="215">
        <v>3150.03</v>
      </c>
      <c r="D53" s="231"/>
      <c r="E53" s="231"/>
      <c r="H53" s="265"/>
      <c r="O53" s="32"/>
      <c r="P53" s="151"/>
      <c r="Q53" s="351"/>
    </row>
    <row r="54" spans="1:17" ht="13.5" customHeight="1">
      <c r="A54" s="26">
        <v>52</v>
      </c>
      <c r="B54" s="4" t="s">
        <v>154</v>
      </c>
      <c r="C54" s="215">
        <v>3132.31</v>
      </c>
      <c r="D54" s="231"/>
      <c r="E54" s="231"/>
      <c r="F54" s="64" t="s">
        <v>379</v>
      </c>
      <c r="G54" s="628">
        <f>MEDIAN(G3:G51,C3:C55)</f>
        <v>3150.03</v>
      </c>
      <c r="H54" s="266"/>
      <c r="O54" s="32"/>
      <c r="P54" s="151"/>
      <c r="Q54" s="351"/>
    </row>
    <row r="55" spans="1:17" ht="13.5" customHeight="1">
      <c r="A55" s="172">
        <v>53</v>
      </c>
      <c r="B55" s="4" t="s">
        <v>488</v>
      </c>
      <c r="C55" s="215">
        <v>3111.04</v>
      </c>
      <c r="E55" s="231"/>
      <c r="F55" s="64" t="s">
        <v>378</v>
      </c>
      <c r="G55" s="271">
        <f>AVERAGE(G3:G51,C3:C55)</f>
        <v>3077.8575247524764</v>
      </c>
      <c r="H55" s="266"/>
      <c r="O55" s="172"/>
      <c r="P55" s="151"/>
      <c r="Q55" s="351"/>
    </row>
    <row r="56" spans="1:17" ht="13.5" customHeight="1">
      <c r="E56" s="231"/>
      <c r="H56" s="266"/>
      <c r="O56" s="230"/>
      <c r="P56" s="151"/>
      <c r="Q56" s="351"/>
    </row>
    <row r="57" spans="1:17" ht="13.5" customHeight="1">
      <c r="E57" s="231"/>
      <c r="H57" s="266"/>
      <c r="O57" s="230"/>
      <c r="P57" s="151"/>
      <c r="Q57" s="351"/>
    </row>
    <row r="58" spans="1:17" ht="13.5" customHeight="1">
      <c r="E58" s="231"/>
      <c r="G58" s="266"/>
      <c r="H58" s="266"/>
      <c r="O58" s="230"/>
      <c r="P58" s="151"/>
      <c r="Q58" s="351"/>
    </row>
    <row r="59" spans="1:17" ht="13.5" customHeight="1">
      <c r="E59" s="231"/>
      <c r="H59" s="266"/>
      <c r="O59" s="230"/>
      <c r="P59" s="151"/>
      <c r="Q59" s="351"/>
    </row>
    <row r="60" spans="1:17" ht="13.5" customHeight="1">
      <c r="E60" s="231"/>
      <c r="G60" s="266"/>
      <c r="H60" s="266"/>
      <c r="O60" s="79"/>
      <c r="P60" s="151"/>
      <c r="Q60" s="351"/>
    </row>
    <row r="61" spans="1:17" ht="13.5" customHeight="1">
      <c r="E61" s="231"/>
      <c r="G61" s="266"/>
      <c r="H61" s="266"/>
      <c r="O61" s="26"/>
      <c r="P61" s="151"/>
      <c r="Q61" s="351"/>
    </row>
    <row r="62" spans="1:17" ht="13.5" customHeight="1">
      <c r="E62" s="231"/>
      <c r="G62" s="266"/>
      <c r="H62" s="266"/>
      <c r="O62" s="26"/>
      <c r="P62" s="151"/>
      <c r="Q62" s="351"/>
    </row>
    <row r="63" spans="1:17" ht="13.5" customHeight="1">
      <c r="E63" s="231"/>
      <c r="G63" s="266"/>
      <c r="H63" s="266"/>
      <c r="O63" s="26"/>
      <c r="P63" s="151"/>
      <c r="Q63" s="351"/>
    </row>
    <row r="64" spans="1:17" ht="13.5" customHeight="1">
      <c r="E64" s="231"/>
      <c r="G64" s="266"/>
      <c r="H64" s="266"/>
      <c r="O64" s="26"/>
      <c r="P64" s="151"/>
      <c r="Q64" s="351"/>
    </row>
    <row r="65" spans="5:17" ht="13.5" customHeight="1">
      <c r="E65" s="231"/>
      <c r="G65" s="266"/>
      <c r="H65" s="266"/>
      <c r="O65" s="26"/>
      <c r="P65" s="151"/>
      <c r="Q65" s="351"/>
    </row>
    <row r="66" spans="5:17" ht="13.5" customHeight="1">
      <c r="E66" s="231"/>
      <c r="G66" s="266"/>
      <c r="H66" s="266"/>
      <c r="O66" s="26"/>
      <c r="P66" s="151"/>
      <c r="Q66" s="351"/>
    </row>
    <row r="67" spans="5:17" ht="13.5" customHeight="1">
      <c r="E67" s="231"/>
      <c r="G67" s="266"/>
      <c r="H67" s="266"/>
      <c r="O67" s="26"/>
      <c r="P67" s="151"/>
      <c r="Q67" s="351"/>
    </row>
    <row r="68" spans="5:17" ht="13.5" customHeight="1">
      <c r="E68" s="231"/>
      <c r="G68" s="266"/>
      <c r="H68" s="266"/>
      <c r="O68" s="26"/>
      <c r="P68" s="151"/>
      <c r="Q68" s="351"/>
    </row>
    <row r="69" spans="5:17" ht="13.5" customHeight="1">
      <c r="E69" s="231"/>
      <c r="G69" s="266"/>
      <c r="H69" s="266"/>
      <c r="O69" s="26"/>
      <c r="P69" s="151"/>
      <c r="Q69" s="351"/>
    </row>
    <row r="70" spans="5:17" ht="13.5" customHeight="1">
      <c r="E70" s="231"/>
      <c r="G70" s="266"/>
      <c r="H70" s="266"/>
      <c r="O70" s="26"/>
      <c r="P70" s="151"/>
      <c r="Q70" s="351"/>
    </row>
    <row r="71" spans="5:17" ht="13.5" customHeight="1">
      <c r="E71" s="231"/>
      <c r="G71" s="266"/>
      <c r="H71" s="266"/>
      <c r="O71" s="26"/>
      <c r="P71" s="151"/>
      <c r="Q71" s="351"/>
    </row>
    <row r="72" spans="5:17" ht="13.5" customHeight="1">
      <c r="E72" s="231"/>
      <c r="G72" s="266"/>
      <c r="H72" s="266"/>
      <c r="O72" s="26"/>
      <c r="P72" s="237"/>
      <c r="Q72" s="352"/>
    </row>
    <row r="73" spans="5:17" ht="13.5" customHeight="1">
      <c r="E73" s="231"/>
      <c r="G73" s="266"/>
      <c r="H73" s="266"/>
      <c r="O73" s="26"/>
      <c r="P73" s="151"/>
      <c r="Q73" s="351"/>
    </row>
    <row r="74" spans="5:17" ht="13.5" customHeight="1">
      <c r="E74" s="231"/>
      <c r="G74" s="266"/>
      <c r="H74" s="266"/>
      <c r="O74" s="26"/>
      <c r="P74" s="151"/>
      <c r="Q74" s="351"/>
    </row>
    <row r="75" spans="5:17" ht="13.5" customHeight="1">
      <c r="E75" s="231"/>
      <c r="G75" s="266"/>
      <c r="H75" s="266"/>
      <c r="O75" s="26"/>
      <c r="P75" s="151"/>
      <c r="Q75" s="351"/>
    </row>
    <row r="76" spans="5:17" ht="13.5" customHeight="1">
      <c r="E76" s="231"/>
      <c r="G76" s="266"/>
      <c r="H76" s="266"/>
      <c r="O76" s="26"/>
      <c r="P76" s="151"/>
      <c r="Q76" s="351"/>
    </row>
    <row r="77" spans="5:17" ht="13.5" customHeight="1">
      <c r="E77" s="231"/>
      <c r="G77" s="266"/>
      <c r="H77" s="266"/>
      <c r="O77" s="26"/>
      <c r="P77" s="151"/>
      <c r="Q77" s="351"/>
    </row>
    <row r="78" spans="5:17" ht="13.5" customHeight="1">
      <c r="E78" s="231"/>
      <c r="G78" s="266"/>
      <c r="H78" s="266"/>
      <c r="O78" s="26"/>
      <c r="P78" s="151"/>
      <c r="Q78" s="351"/>
    </row>
    <row r="79" spans="5:17" ht="13.5" customHeight="1">
      <c r="E79" s="231"/>
      <c r="G79" s="266"/>
      <c r="H79" s="266"/>
      <c r="O79" s="26"/>
      <c r="P79" s="151"/>
      <c r="Q79" s="351"/>
    </row>
    <row r="80" spans="5:17" ht="13.5" customHeight="1">
      <c r="E80" s="231"/>
      <c r="G80" s="266"/>
      <c r="H80" s="266"/>
      <c r="O80" s="26"/>
      <c r="P80" s="151"/>
      <c r="Q80" s="351"/>
    </row>
    <row r="81" spans="5:17" ht="13.5" customHeight="1">
      <c r="E81" s="231"/>
      <c r="G81" s="266"/>
      <c r="H81" s="266"/>
      <c r="O81" s="26"/>
      <c r="P81" s="151"/>
      <c r="Q81" s="351"/>
    </row>
    <row r="82" spans="5:17" ht="13.5" customHeight="1">
      <c r="E82" s="231"/>
      <c r="G82" s="266"/>
      <c r="H82" s="266"/>
      <c r="O82" s="26"/>
      <c r="P82" s="151"/>
      <c r="Q82" s="351"/>
    </row>
    <row r="83" spans="5:17" ht="13.5" customHeight="1">
      <c r="E83" s="231"/>
      <c r="G83" s="266"/>
      <c r="H83" s="266"/>
      <c r="P83" s="151"/>
      <c r="Q83" s="351"/>
    </row>
    <row r="84" spans="5:17" ht="13.5" customHeight="1">
      <c r="E84" s="231"/>
      <c r="G84" s="266"/>
      <c r="H84" s="266"/>
      <c r="P84" s="151"/>
      <c r="Q84" s="351"/>
    </row>
    <row r="85" spans="5:17" ht="13.5" customHeight="1">
      <c r="E85" s="231"/>
      <c r="G85" s="266"/>
      <c r="H85" s="266"/>
      <c r="P85" s="151"/>
      <c r="Q85" s="351"/>
    </row>
    <row r="86" spans="5:17" ht="13.5" customHeight="1">
      <c r="E86" s="231"/>
      <c r="G86" s="266"/>
      <c r="H86" s="266"/>
      <c r="P86" s="151"/>
      <c r="Q86" s="351"/>
    </row>
    <row r="87" spans="5:17" ht="13.5" customHeight="1">
      <c r="E87" s="231"/>
      <c r="G87" s="266"/>
      <c r="H87" s="266"/>
      <c r="P87" s="151"/>
      <c r="Q87" s="351"/>
    </row>
    <row r="88" spans="5:17" ht="13.5" customHeight="1">
      <c r="E88" s="231"/>
      <c r="G88" s="266"/>
      <c r="H88" s="266"/>
      <c r="P88" s="151"/>
      <c r="Q88" s="351"/>
    </row>
    <row r="89" spans="5:17" ht="13.5" customHeight="1">
      <c r="E89" s="231"/>
      <c r="G89" s="266"/>
      <c r="H89" s="266"/>
      <c r="P89" s="151"/>
      <c r="Q89" s="351"/>
    </row>
    <row r="90" spans="5:17" ht="13.5" customHeight="1">
      <c r="E90" s="231"/>
      <c r="G90" s="266"/>
      <c r="H90" s="266"/>
      <c r="P90" s="26"/>
      <c r="Q90" s="351"/>
    </row>
    <row r="91" spans="5:17" ht="13.5" customHeight="1">
      <c r="E91" s="231"/>
      <c r="G91" s="266"/>
      <c r="H91" s="266"/>
      <c r="P91" s="151"/>
      <c r="Q91" s="351"/>
    </row>
    <row r="92" spans="5:17" ht="13.5" customHeight="1">
      <c r="E92" s="231"/>
      <c r="G92" s="266"/>
      <c r="H92" s="266"/>
      <c r="P92" s="151"/>
      <c r="Q92" s="351"/>
    </row>
    <row r="93" spans="5:17" ht="13.5" customHeight="1">
      <c r="E93" s="231"/>
      <c r="G93" s="266"/>
      <c r="H93" s="266"/>
      <c r="P93" s="151"/>
      <c r="Q93" s="351"/>
    </row>
    <row r="94" spans="5:17" ht="13.5" customHeight="1">
      <c r="E94" s="231"/>
      <c r="G94" s="266"/>
      <c r="H94" s="266"/>
      <c r="P94" s="151"/>
      <c r="Q94" s="351"/>
    </row>
    <row r="95" spans="5:17" ht="13.5" customHeight="1">
      <c r="E95" s="231"/>
      <c r="G95" s="266"/>
      <c r="H95" s="266"/>
      <c r="P95" s="151"/>
      <c r="Q95" s="351"/>
    </row>
    <row r="96" spans="5:17" ht="13.5" customHeight="1">
      <c r="E96" s="231"/>
      <c r="G96" s="266"/>
      <c r="H96" s="266"/>
      <c r="P96" s="151"/>
      <c r="Q96" s="351"/>
    </row>
    <row r="97" spans="1:17" ht="13.5" customHeight="1">
      <c r="E97" s="231"/>
      <c r="G97" s="266"/>
      <c r="H97" s="266"/>
      <c r="P97" s="151"/>
      <c r="Q97" s="351"/>
    </row>
    <row r="98" spans="1:17" ht="13.5" customHeight="1">
      <c r="E98" s="231"/>
      <c r="G98" s="266"/>
      <c r="H98" s="238"/>
      <c r="P98" s="151"/>
      <c r="Q98" s="351"/>
    </row>
    <row r="99" spans="1:17" ht="13.5" customHeight="1">
      <c r="E99" s="231"/>
      <c r="G99" s="238"/>
      <c r="H99" s="238"/>
      <c r="P99" s="151"/>
      <c r="Q99" s="351"/>
    </row>
    <row r="100" spans="1:17" ht="13.5" customHeight="1">
      <c r="A100" s="26"/>
      <c r="E100" s="231"/>
      <c r="G100" s="238"/>
      <c r="H100" s="238"/>
      <c r="P100" s="151"/>
      <c r="Q100" s="351"/>
    </row>
    <row r="101" spans="1:17" ht="13.5" customHeight="1">
      <c r="A101" s="26"/>
      <c r="B101" s="151"/>
      <c r="C101" s="258"/>
      <c r="D101" s="16"/>
      <c r="E101" s="231"/>
      <c r="G101" s="238"/>
      <c r="H101" s="238"/>
    </row>
    <row r="102" spans="1:17" ht="13.5" customHeight="1">
      <c r="C102" s="261"/>
      <c r="D102" s="81"/>
      <c r="E102" s="231"/>
      <c r="G102" s="238"/>
      <c r="H102" s="238"/>
      <c r="O102" s="256"/>
      <c r="P102" s="256"/>
      <c r="Q102" s="256"/>
    </row>
    <row r="103" spans="1:17" ht="13.5" customHeight="1">
      <c r="C103" s="261"/>
      <c r="D103" s="81"/>
      <c r="E103" s="231"/>
      <c r="G103" s="238"/>
      <c r="H103" s="238"/>
    </row>
    <row r="104" spans="1:17" ht="13.5" customHeight="1">
      <c r="E104" s="81"/>
      <c r="G104" s="238"/>
    </row>
    <row r="105" spans="1:17" ht="13.5" customHeight="1">
      <c r="E105" s="81"/>
      <c r="I105" s="4"/>
    </row>
    <row r="106" spans="1:17" ht="13.5" customHeight="1">
      <c r="I106" s="4"/>
    </row>
    <row r="107" spans="1:17" ht="13.5" customHeight="1">
      <c r="I107" s="4"/>
    </row>
    <row r="108" spans="1:17" ht="13.5" customHeight="1">
      <c r="I108" s="4"/>
    </row>
  </sheetData>
  <sortState ref="I4:J110">
    <sortCondition descending="1" ref="J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election activeCell="G2" sqref="G2"/>
    </sheetView>
  </sheetViews>
  <sheetFormatPr defaultRowHeight="12.75"/>
  <cols>
    <col min="1" max="1" width="7.28515625" customWidth="1"/>
    <col min="2" max="2" width="18.5703125" customWidth="1"/>
    <col min="3" max="3" width="6.7109375" customWidth="1"/>
    <col min="5" max="5" width="8.7109375" customWidth="1"/>
    <col min="6" max="6" width="20.85546875" customWidth="1"/>
    <col min="7" max="7" width="6.7109375" customWidth="1"/>
    <col min="8" max="8" width="19.28515625" style="4" bestFit="1" customWidth="1"/>
    <col min="9" max="9" width="16.28515625" style="4" bestFit="1" customWidth="1"/>
  </cols>
  <sheetData>
    <row r="1" spans="1:9" ht="15">
      <c r="A1" s="22"/>
      <c r="B1" s="40" t="s">
        <v>621</v>
      </c>
      <c r="C1" s="169"/>
      <c r="D1" s="169"/>
      <c r="E1" s="22"/>
      <c r="F1" s="189"/>
      <c r="G1" s="315"/>
    </row>
    <row r="2" spans="1:9" ht="13.5" customHeight="1">
      <c r="A2" s="22"/>
      <c r="B2" s="78" t="s">
        <v>184</v>
      </c>
      <c r="C2" s="169"/>
      <c r="D2" s="169"/>
      <c r="E2" s="22"/>
      <c r="F2" s="189"/>
      <c r="G2" s="315"/>
    </row>
    <row r="3" spans="1:9" ht="13.5" customHeight="1">
      <c r="A3" s="22"/>
      <c r="B3" s="78" t="s">
        <v>126</v>
      </c>
      <c r="C3" s="169"/>
      <c r="D3" s="169"/>
      <c r="E3" s="22"/>
      <c r="F3" s="189"/>
      <c r="G3" s="315"/>
      <c r="H3" s="10"/>
      <c r="I3" s="10"/>
    </row>
    <row r="4" spans="1:9" ht="13.5" customHeight="1">
      <c r="A4" s="22"/>
      <c r="B4" s="22"/>
      <c r="C4" s="169"/>
      <c r="D4" s="169"/>
      <c r="E4" s="22"/>
      <c r="F4" s="189"/>
      <c r="G4" s="315"/>
      <c r="H4" s="10"/>
      <c r="I4" s="10"/>
    </row>
    <row r="5" spans="1:9" ht="13.5" customHeight="1">
      <c r="A5" s="26">
        <v>1</v>
      </c>
      <c r="B5" s="4" t="s">
        <v>439</v>
      </c>
      <c r="C5" s="4">
        <v>31</v>
      </c>
      <c r="D5" s="58"/>
      <c r="E5" s="26">
        <v>54</v>
      </c>
      <c r="F5" s="4" t="s">
        <v>322</v>
      </c>
      <c r="G5" s="4">
        <v>5.4</v>
      </c>
    </row>
    <row r="6" spans="1:9" ht="13.5" customHeight="1">
      <c r="A6" s="26">
        <v>2</v>
      </c>
      <c r="B6" s="4" t="s">
        <v>423</v>
      </c>
      <c r="C6" s="4">
        <v>28</v>
      </c>
      <c r="D6" s="152"/>
      <c r="E6" s="26">
        <v>55</v>
      </c>
      <c r="F6" s="4" t="s">
        <v>313</v>
      </c>
      <c r="G6" s="4">
        <v>5</v>
      </c>
    </row>
    <row r="7" spans="1:9" ht="13.5" customHeight="1">
      <c r="A7" s="26">
        <v>3</v>
      </c>
      <c r="B7" s="4" t="s">
        <v>407</v>
      </c>
      <c r="C7" s="4">
        <v>25.2</v>
      </c>
      <c r="D7" s="152"/>
      <c r="E7" s="26">
        <v>56</v>
      </c>
      <c r="F7" s="4" t="s">
        <v>489</v>
      </c>
      <c r="G7" s="4">
        <v>5</v>
      </c>
    </row>
    <row r="8" spans="1:9" ht="13.5" customHeight="1">
      <c r="A8" s="26">
        <v>4</v>
      </c>
      <c r="B8" s="4" t="s">
        <v>394</v>
      </c>
      <c r="C8" s="4">
        <v>25</v>
      </c>
      <c r="D8" s="316"/>
      <c r="E8" s="26">
        <v>57</v>
      </c>
      <c r="F8" s="4" t="s">
        <v>438</v>
      </c>
      <c r="G8" s="4">
        <v>5</v>
      </c>
    </row>
    <row r="9" spans="1:9" ht="13.5" customHeight="1">
      <c r="A9" s="26">
        <v>5</v>
      </c>
      <c r="B9" s="4" t="s">
        <v>430</v>
      </c>
      <c r="C9" s="4">
        <v>24.27</v>
      </c>
      <c r="D9" s="316"/>
      <c r="E9" s="26">
        <v>58</v>
      </c>
      <c r="F9" s="4" t="s">
        <v>302</v>
      </c>
      <c r="G9" s="4">
        <v>5</v>
      </c>
    </row>
    <row r="10" spans="1:9" ht="13.5" customHeight="1">
      <c r="A10" s="26">
        <v>6</v>
      </c>
      <c r="B10" s="4" t="s">
        <v>442</v>
      </c>
      <c r="C10" s="4">
        <v>24</v>
      </c>
      <c r="D10" s="58"/>
      <c r="E10" s="26">
        <v>59</v>
      </c>
      <c r="F10" s="4" t="s">
        <v>433</v>
      </c>
      <c r="G10" s="4">
        <v>4.5999999999999996</v>
      </c>
    </row>
    <row r="11" spans="1:9" ht="13.5" customHeight="1">
      <c r="A11" s="26">
        <v>7</v>
      </c>
      <c r="B11" s="4" t="s">
        <v>396</v>
      </c>
      <c r="C11" s="4">
        <v>21</v>
      </c>
      <c r="D11" s="58"/>
      <c r="E11" s="26">
        <v>60</v>
      </c>
      <c r="F11" s="4" t="s">
        <v>530</v>
      </c>
      <c r="G11" s="4">
        <v>4</v>
      </c>
    </row>
    <row r="12" spans="1:9" ht="13.5" customHeight="1">
      <c r="A12" s="26">
        <v>8</v>
      </c>
      <c r="B12" s="4" t="s">
        <v>446</v>
      </c>
      <c r="C12" s="4">
        <v>21</v>
      </c>
      <c r="D12" s="152"/>
      <c r="E12" s="26">
        <v>61</v>
      </c>
      <c r="F12" s="4" t="s">
        <v>488</v>
      </c>
      <c r="G12" s="4">
        <v>4</v>
      </c>
    </row>
    <row r="13" spans="1:9" ht="13.5" customHeight="1">
      <c r="A13" s="26">
        <v>9</v>
      </c>
      <c r="B13" s="4" t="s">
        <v>412</v>
      </c>
      <c r="C13" s="4">
        <v>20.52</v>
      </c>
      <c r="D13" s="317"/>
      <c r="E13" s="26">
        <v>62</v>
      </c>
      <c r="F13" s="4" t="s">
        <v>285</v>
      </c>
      <c r="G13" s="4">
        <v>3.51</v>
      </c>
    </row>
    <row r="14" spans="1:9" ht="13.5" customHeight="1">
      <c r="A14" s="26">
        <v>10</v>
      </c>
      <c r="B14" s="4" t="s">
        <v>444</v>
      </c>
      <c r="C14" s="4">
        <v>20</v>
      </c>
      <c r="D14" s="152"/>
      <c r="E14" s="26">
        <v>63</v>
      </c>
      <c r="F14" s="4" t="s">
        <v>465</v>
      </c>
      <c r="G14" s="4">
        <v>3</v>
      </c>
    </row>
    <row r="15" spans="1:9" ht="13.5" customHeight="1">
      <c r="A15" s="26">
        <v>11</v>
      </c>
      <c r="B15" s="4" t="s">
        <v>431</v>
      </c>
      <c r="C15" s="4">
        <v>19.79</v>
      </c>
      <c r="D15" s="316"/>
      <c r="E15" s="26">
        <v>64</v>
      </c>
      <c r="F15" s="4" t="s">
        <v>405</v>
      </c>
      <c r="G15" s="4">
        <v>3</v>
      </c>
    </row>
    <row r="16" spans="1:9" ht="13.5" customHeight="1">
      <c r="A16" s="26">
        <v>12</v>
      </c>
      <c r="B16" s="4" t="s">
        <v>441</v>
      </c>
      <c r="C16" s="4">
        <v>19.399999999999999</v>
      </c>
      <c r="D16" s="58"/>
      <c r="E16" s="26">
        <v>65</v>
      </c>
      <c r="F16" s="4" t="s">
        <v>416</v>
      </c>
      <c r="G16" s="4">
        <v>3</v>
      </c>
    </row>
    <row r="17" spans="1:7" ht="13.5" customHeight="1">
      <c r="A17" s="26">
        <v>13</v>
      </c>
      <c r="B17" s="4" t="s">
        <v>406</v>
      </c>
      <c r="C17" s="4">
        <v>19</v>
      </c>
      <c r="D17" s="152"/>
      <c r="E17" s="26">
        <v>66</v>
      </c>
      <c r="F17" s="4" t="s">
        <v>317</v>
      </c>
      <c r="G17" s="4">
        <v>3</v>
      </c>
    </row>
    <row r="18" spans="1:7" ht="13.5" customHeight="1">
      <c r="A18" s="26">
        <v>14</v>
      </c>
      <c r="B18" s="4" t="s">
        <v>436</v>
      </c>
      <c r="C18" s="4">
        <v>17.8</v>
      </c>
      <c r="D18" s="58"/>
      <c r="E18" s="26">
        <v>67</v>
      </c>
      <c r="F18" s="4" t="s">
        <v>516</v>
      </c>
      <c r="G18" s="4">
        <v>3</v>
      </c>
    </row>
    <row r="19" spans="1:7" ht="13.5" customHeight="1">
      <c r="A19" s="26">
        <v>15</v>
      </c>
      <c r="B19" s="4" t="s">
        <v>402</v>
      </c>
      <c r="C19" s="4">
        <v>17</v>
      </c>
      <c r="D19" s="58"/>
      <c r="E19" s="26">
        <v>68</v>
      </c>
      <c r="F19" s="4" t="s">
        <v>319</v>
      </c>
      <c r="G19" s="4">
        <v>3</v>
      </c>
    </row>
    <row r="20" spans="1:7" ht="13.5" customHeight="1">
      <c r="A20" s="26">
        <v>16</v>
      </c>
      <c r="B20" s="4" t="s">
        <v>403</v>
      </c>
      <c r="C20" s="4">
        <v>17</v>
      </c>
      <c r="D20" s="58"/>
      <c r="E20" s="26">
        <v>69</v>
      </c>
      <c r="F20" s="171" t="s">
        <v>548</v>
      </c>
      <c r="G20" s="4">
        <v>3</v>
      </c>
    </row>
    <row r="21" spans="1:7" ht="13.5" customHeight="1">
      <c r="A21" s="26">
        <v>17</v>
      </c>
      <c r="B21" s="4" t="s">
        <v>428</v>
      </c>
      <c r="C21" s="4">
        <v>17</v>
      </c>
      <c r="D21" s="58"/>
      <c r="E21" s="26">
        <v>70</v>
      </c>
      <c r="F21" s="4" t="s">
        <v>409</v>
      </c>
      <c r="G21" s="4">
        <v>2.83</v>
      </c>
    </row>
    <row r="22" spans="1:7" ht="13.5" customHeight="1">
      <c r="A22" s="26">
        <v>18</v>
      </c>
      <c r="B22" s="4" t="s">
        <v>417</v>
      </c>
      <c r="C22" s="4">
        <v>16</v>
      </c>
      <c r="D22" s="317"/>
      <c r="E22" s="26">
        <v>71</v>
      </c>
      <c r="F22" s="4" t="s">
        <v>504</v>
      </c>
      <c r="G22" s="4">
        <v>2.8</v>
      </c>
    </row>
    <row r="23" spans="1:7" ht="13.5" customHeight="1">
      <c r="A23" s="26">
        <v>19</v>
      </c>
      <c r="B23" s="4" t="s">
        <v>318</v>
      </c>
      <c r="C23" s="4">
        <v>16</v>
      </c>
      <c r="D23" s="316"/>
      <c r="E23" s="26">
        <v>72</v>
      </c>
      <c r="F23" s="4" t="s">
        <v>502</v>
      </c>
      <c r="G23" s="4">
        <v>2.6</v>
      </c>
    </row>
    <row r="24" spans="1:7" ht="13.5" customHeight="1">
      <c r="A24" s="26">
        <v>20</v>
      </c>
      <c r="B24" s="4" t="s">
        <v>201</v>
      </c>
      <c r="C24" s="4">
        <v>15.9</v>
      </c>
      <c r="D24" s="58"/>
      <c r="E24" s="26">
        <v>73</v>
      </c>
      <c r="F24" s="4" t="s">
        <v>499</v>
      </c>
      <c r="G24" s="4">
        <v>2.54</v>
      </c>
    </row>
    <row r="25" spans="1:7" ht="13.5" customHeight="1">
      <c r="A25" s="26">
        <v>21</v>
      </c>
      <c r="B25" s="4" t="s">
        <v>434</v>
      </c>
      <c r="C25" s="4">
        <v>14.8</v>
      </c>
      <c r="D25" s="152"/>
      <c r="E25" s="26">
        <v>74</v>
      </c>
      <c r="F25" s="4" t="s">
        <v>453</v>
      </c>
      <c r="G25" s="4">
        <v>2</v>
      </c>
    </row>
    <row r="26" spans="1:7" ht="13.5" customHeight="1">
      <c r="A26" s="26">
        <v>22</v>
      </c>
      <c r="B26" s="4" t="s">
        <v>414</v>
      </c>
      <c r="C26" s="4">
        <v>14.47</v>
      </c>
      <c r="D26" s="152"/>
      <c r="E26" s="26">
        <v>75</v>
      </c>
      <c r="F26" s="4" t="s">
        <v>496</v>
      </c>
      <c r="G26" s="4">
        <v>2</v>
      </c>
    </row>
    <row r="27" spans="1:7" ht="13.5" customHeight="1">
      <c r="A27" s="26">
        <v>23</v>
      </c>
      <c r="B27" s="4" t="s">
        <v>429</v>
      </c>
      <c r="C27" s="4">
        <v>14.4</v>
      </c>
      <c r="D27" s="58"/>
      <c r="E27" s="26">
        <v>76</v>
      </c>
      <c r="F27" s="4" t="s">
        <v>288</v>
      </c>
      <c r="G27" s="4">
        <v>2</v>
      </c>
    </row>
    <row r="28" spans="1:7" ht="13.5" customHeight="1">
      <c r="A28" s="26">
        <v>24</v>
      </c>
      <c r="B28" s="4" t="s">
        <v>525</v>
      </c>
      <c r="C28" s="4">
        <v>13.3</v>
      </c>
      <c r="D28" s="152"/>
      <c r="E28" s="26">
        <v>77</v>
      </c>
      <c r="F28" s="4" t="s">
        <v>151</v>
      </c>
      <c r="G28" s="4">
        <v>2</v>
      </c>
    </row>
    <row r="29" spans="1:7" ht="13.5" customHeight="1">
      <c r="A29" s="26">
        <v>25</v>
      </c>
      <c r="B29" s="4" t="s">
        <v>427</v>
      </c>
      <c r="C29" s="4">
        <v>13.02</v>
      </c>
      <c r="D29" s="152"/>
      <c r="E29" s="26">
        <v>78</v>
      </c>
      <c r="F29" s="4" t="s">
        <v>316</v>
      </c>
      <c r="G29" s="4">
        <v>1.9</v>
      </c>
    </row>
    <row r="30" spans="1:7" ht="13.5" customHeight="1">
      <c r="A30" s="26">
        <v>26</v>
      </c>
      <c r="B30" s="4" t="s">
        <v>420</v>
      </c>
      <c r="C30" s="4">
        <v>13</v>
      </c>
      <c r="D30" s="316"/>
      <c r="E30" s="26">
        <v>79</v>
      </c>
      <c r="F30" s="4" t="s">
        <v>157</v>
      </c>
      <c r="G30" s="4">
        <v>1.8</v>
      </c>
    </row>
    <row r="31" spans="1:7" ht="13.5" customHeight="1">
      <c r="A31" s="26">
        <v>27</v>
      </c>
      <c r="B31" s="4" t="s">
        <v>426</v>
      </c>
      <c r="C31" s="4">
        <v>13</v>
      </c>
      <c r="D31" s="58"/>
      <c r="E31" s="26">
        <v>80</v>
      </c>
      <c r="F31" s="4" t="s">
        <v>484</v>
      </c>
      <c r="G31" s="4">
        <v>1.6</v>
      </c>
    </row>
    <row r="32" spans="1:7" ht="13.5" customHeight="1">
      <c r="A32" s="26">
        <v>28</v>
      </c>
      <c r="B32" s="4" t="s">
        <v>320</v>
      </c>
      <c r="C32" s="4">
        <v>12.5</v>
      </c>
      <c r="D32" s="316"/>
      <c r="E32" s="26">
        <v>81</v>
      </c>
      <c r="F32" s="4" t="s">
        <v>301</v>
      </c>
      <c r="G32" s="4">
        <v>1.54</v>
      </c>
    </row>
    <row r="33" spans="1:7" ht="13.5" customHeight="1">
      <c r="A33" s="26">
        <v>29</v>
      </c>
      <c r="B33" s="4" t="s">
        <v>447</v>
      </c>
      <c r="C33" s="4">
        <v>11.34</v>
      </c>
      <c r="D33" s="316"/>
      <c r="E33" s="26">
        <v>82</v>
      </c>
      <c r="F33" s="4" t="s">
        <v>172</v>
      </c>
      <c r="G33" s="4">
        <v>1.4</v>
      </c>
    </row>
    <row r="34" spans="1:7" ht="13.5" customHeight="1">
      <c r="A34" s="26">
        <v>30</v>
      </c>
      <c r="B34" s="4" t="s">
        <v>400</v>
      </c>
      <c r="C34" s="4">
        <v>10</v>
      </c>
      <c r="D34" s="152"/>
      <c r="E34" s="26">
        <v>83</v>
      </c>
      <c r="F34" s="4" t="s">
        <v>457</v>
      </c>
      <c r="G34" s="4">
        <v>1</v>
      </c>
    </row>
    <row r="35" spans="1:7" ht="13.5" customHeight="1">
      <c r="A35" s="26">
        <v>31</v>
      </c>
      <c r="B35" s="4" t="s">
        <v>284</v>
      </c>
      <c r="C35" s="4">
        <v>10</v>
      </c>
      <c r="D35" s="58"/>
      <c r="E35" s="26">
        <v>84</v>
      </c>
      <c r="F35" s="4" t="s">
        <v>458</v>
      </c>
      <c r="G35" s="4">
        <v>1</v>
      </c>
    </row>
    <row r="36" spans="1:7" ht="13.5" customHeight="1">
      <c r="A36" s="26">
        <v>32</v>
      </c>
      <c r="B36" s="4" t="s">
        <v>422</v>
      </c>
      <c r="C36" s="4">
        <v>9.64</v>
      </c>
      <c r="D36" s="58"/>
      <c r="E36" s="26">
        <v>85</v>
      </c>
      <c r="F36" s="4" t="s">
        <v>463</v>
      </c>
      <c r="G36" s="4">
        <v>1</v>
      </c>
    </row>
    <row r="37" spans="1:7" ht="13.5" customHeight="1">
      <c r="A37" s="26">
        <v>33</v>
      </c>
      <c r="B37" s="4" t="s">
        <v>401</v>
      </c>
      <c r="C37" s="4">
        <v>9.3000000000000007</v>
      </c>
      <c r="D37" s="58"/>
      <c r="E37" s="26">
        <v>86</v>
      </c>
      <c r="F37" s="4" t="s">
        <v>471</v>
      </c>
      <c r="G37" s="4">
        <v>1</v>
      </c>
    </row>
    <row r="38" spans="1:7" ht="13.5" customHeight="1">
      <c r="A38" s="26">
        <v>34</v>
      </c>
      <c r="B38" s="4" t="s">
        <v>193</v>
      </c>
      <c r="C38" s="4">
        <v>9.1199999999999992</v>
      </c>
      <c r="D38" s="58"/>
      <c r="E38" s="26">
        <v>87</v>
      </c>
      <c r="F38" s="4" t="s">
        <v>152</v>
      </c>
      <c r="G38" s="4">
        <v>1</v>
      </c>
    </row>
    <row r="39" spans="1:7" ht="13.5" customHeight="1">
      <c r="A39" s="26">
        <v>35</v>
      </c>
      <c r="B39" s="4" t="s">
        <v>392</v>
      </c>
      <c r="C39" s="4">
        <v>9</v>
      </c>
      <c r="D39" s="58"/>
      <c r="E39" s="26">
        <v>88</v>
      </c>
      <c r="F39" s="4" t="s">
        <v>171</v>
      </c>
      <c r="G39" s="4">
        <v>1</v>
      </c>
    </row>
    <row r="40" spans="1:7" ht="13.5" customHeight="1">
      <c r="A40" s="26">
        <v>36</v>
      </c>
      <c r="B40" s="4" t="s">
        <v>398</v>
      </c>
      <c r="C40" s="4">
        <v>9</v>
      </c>
      <c r="D40" s="58"/>
      <c r="E40" s="26">
        <v>89</v>
      </c>
      <c r="F40" s="4" t="s">
        <v>492</v>
      </c>
      <c r="G40" s="4">
        <v>1</v>
      </c>
    </row>
    <row r="41" spans="1:7" ht="13.5" customHeight="1">
      <c r="A41" s="26">
        <v>37</v>
      </c>
      <c r="B41" s="4" t="s">
        <v>312</v>
      </c>
      <c r="C41" s="4">
        <v>9</v>
      </c>
      <c r="D41" s="316"/>
      <c r="E41" s="26">
        <v>90</v>
      </c>
      <c r="F41" s="4" t="s">
        <v>493</v>
      </c>
      <c r="G41" s="4">
        <v>1</v>
      </c>
    </row>
    <row r="42" spans="1:7" ht="13.5" customHeight="1">
      <c r="A42" s="26">
        <v>38</v>
      </c>
      <c r="B42" s="4" t="s">
        <v>421</v>
      </c>
      <c r="C42" s="4">
        <v>9</v>
      </c>
      <c r="D42" s="58"/>
      <c r="E42" s="26">
        <v>91</v>
      </c>
      <c r="F42" s="4" t="s">
        <v>154</v>
      </c>
      <c r="G42" s="4">
        <v>1</v>
      </c>
    </row>
    <row r="43" spans="1:7" ht="13.5" customHeight="1">
      <c r="A43" s="26">
        <v>39</v>
      </c>
      <c r="B43" s="4" t="s">
        <v>315</v>
      </c>
      <c r="C43" s="4">
        <v>9</v>
      </c>
      <c r="D43" s="58"/>
      <c r="E43" s="26">
        <v>92</v>
      </c>
      <c r="F43" s="4" t="s">
        <v>510</v>
      </c>
      <c r="G43" s="4">
        <v>1</v>
      </c>
    </row>
    <row r="44" spans="1:7" ht="13.5" customHeight="1">
      <c r="A44" s="26">
        <v>40</v>
      </c>
      <c r="B44" s="4" t="s">
        <v>21</v>
      </c>
      <c r="C44" s="4">
        <v>9</v>
      </c>
      <c r="D44" s="250"/>
      <c r="E44" s="26">
        <v>93</v>
      </c>
      <c r="F44" s="171" t="s">
        <v>554</v>
      </c>
      <c r="G44" s="4">
        <v>1</v>
      </c>
    </row>
    <row r="45" spans="1:7" ht="13.5" customHeight="1">
      <c r="A45" s="26">
        <v>41</v>
      </c>
      <c r="B45" s="4" t="s">
        <v>443</v>
      </c>
      <c r="C45" s="4">
        <v>9</v>
      </c>
      <c r="D45" s="318"/>
      <c r="E45" s="26">
        <v>94</v>
      </c>
      <c r="F45" s="4" t="s">
        <v>514</v>
      </c>
      <c r="G45" s="4">
        <v>1</v>
      </c>
    </row>
    <row r="46" spans="1:7" ht="13.5" customHeight="1">
      <c r="A46" s="26">
        <v>42</v>
      </c>
      <c r="B46" s="4" t="s">
        <v>411</v>
      </c>
      <c r="C46" s="4">
        <v>8.49</v>
      </c>
      <c r="D46" s="316"/>
      <c r="E46" s="26">
        <v>95</v>
      </c>
      <c r="F46" s="4" t="s">
        <v>445</v>
      </c>
      <c r="G46" s="4">
        <v>1</v>
      </c>
    </row>
    <row r="47" spans="1:7" ht="13.5" customHeight="1">
      <c r="A47" s="26">
        <v>43</v>
      </c>
      <c r="B47" s="4" t="s">
        <v>448</v>
      </c>
      <c r="C47" s="4">
        <v>8</v>
      </c>
      <c r="D47" s="316"/>
      <c r="E47" s="26">
        <v>96</v>
      </c>
      <c r="F47" s="4" t="s">
        <v>452</v>
      </c>
      <c r="G47" s="4"/>
    </row>
    <row r="48" spans="1:7" ht="13.5" customHeight="1">
      <c r="A48" s="26">
        <v>44</v>
      </c>
      <c r="B48" s="4" t="s">
        <v>425</v>
      </c>
      <c r="C48" s="4">
        <v>7.71</v>
      </c>
      <c r="D48" s="58"/>
      <c r="E48" s="26">
        <v>97</v>
      </c>
      <c r="F48" s="4" t="s">
        <v>170</v>
      </c>
      <c r="G48" s="4"/>
    </row>
    <row r="49" spans="1:7" ht="13.5" customHeight="1">
      <c r="A49" s="26">
        <v>45</v>
      </c>
      <c r="B49" s="4" t="s">
        <v>435</v>
      </c>
      <c r="C49" s="4">
        <v>7.66</v>
      </c>
      <c r="D49" s="58"/>
      <c r="E49" s="26">
        <v>98</v>
      </c>
      <c r="F49" s="4" t="s">
        <v>311</v>
      </c>
      <c r="G49" s="4"/>
    </row>
    <row r="50" spans="1:7" ht="13.5" customHeight="1">
      <c r="A50" s="26">
        <v>46</v>
      </c>
      <c r="B50" s="4" t="s">
        <v>194</v>
      </c>
      <c r="C50" s="4">
        <v>7.45</v>
      </c>
      <c r="D50" s="152"/>
      <c r="E50" s="172">
        <v>99</v>
      </c>
      <c r="F50" s="4" t="s">
        <v>501</v>
      </c>
      <c r="G50" s="4"/>
    </row>
    <row r="51" spans="1:7" ht="13.5" customHeight="1">
      <c r="A51" s="26">
        <v>47</v>
      </c>
      <c r="B51" s="4" t="s">
        <v>432</v>
      </c>
      <c r="C51" s="4">
        <v>7.08</v>
      </c>
      <c r="D51" s="58"/>
      <c r="E51" s="172">
        <v>100</v>
      </c>
      <c r="F51" s="4" t="s">
        <v>149</v>
      </c>
      <c r="G51" s="4"/>
    </row>
    <row r="52" spans="1:7" ht="13.5" customHeight="1">
      <c r="A52" s="26">
        <v>48</v>
      </c>
      <c r="B52" s="4" t="s">
        <v>454</v>
      </c>
      <c r="C52" s="4">
        <v>7</v>
      </c>
      <c r="D52" s="152"/>
      <c r="E52" s="172">
        <v>101</v>
      </c>
      <c r="F52" s="4" t="s">
        <v>325</v>
      </c>
      <c r="G52" s="4"/>
    </row>
    <row r="53" spans="1:7" ht="13.5" customHeight="1">
      <c r="A53" s="26">
        <v>49</v>
      </c>
      <c r="B53" s="4" t="s">
        <v>424</v>
      </c>
      <c r="C53" s="4">
        <v>6.5</v>
      </c>
      <c r="D53" s="316"/>
      <c r="E53" s="172">
        <v>102</v>
      </c>
      <c r="F53" s="4" t="s">
        <v>295</v>
      </c>
      <c r="G53" s="4"/>
    </row>
    <row r="54" spans="1:7" ht="13.5" customHeight="1">
      <c r="A54" s="26">
        <v>50</v>
      </c>
      <c r="B54" s="4" t="s">
        <v>472</v>
      </c>
      <c r="C54" s="4">
        <v>6.4</v>
      </c>
      <c r="D54" s="58"/>
      <c r="E54" s="26"/>
      <c r="G54" s="4"/>
    </row>
    <row r="55" spans="1:7" ht="13.5" customHeight="1">
      <c r="A55" s="292">
        <v>51</v>
      </c>
      <c r="B55" s="4" t="s">
        <v>391</v>
      </c>
      <c r="C55" s="4">
        <v>6.2</v>
      </c>
      <c r="D55" s="58"/>
      <c r="F55" s="21" t="s">
        <v>379</v>
      </c>
      <c r="G55" s="245">
        <f>MEDIAN(G5:G53,C5:C57)</f>
        <v>7</v>
      </c>
    </row>
    <row r="56" spans="1:7" ht="13.5" customHeight="1">
      <c r="A56" s="26">
        <v>52</v>
      </c>
      <c r="B56" s="4" t="s">
        <v>310</v>
      </c>
      <c r="C56" s="4">
        <v>6</v>
      </c>
      <c r="F56" s="21" t="s">
        <v>378</v>
      </c>
      <c r="G56" s="245">
        <f>AVERAGE(G5:G53,C5:C57)</f>
        <v>8.7609473684210517</v>
      </c>
    </row>
    <row r="57" spans="1:7" ht="13.5" customHeight="1">
      <c r="A57" s="172">
        <v>53</v>
      </c>
      <c r="B57" s="4" t="s">
        <v>437</v>
      </c>
      <c r="C57" s="4">
        <v>5.51</v>
      </c>
      <c r="F57" s="21" t="s">
        <v>328</v>
      </c>
      <c r="G57" s="245">
        <f>SUM(G5:G53,C5:C57)</f>
        <v>832.29</v>
      </c>
    </row>
    <row r="58" spans="1:7" ht="13.5" customHeight="1"/>
    <row r="59" spans="1:7" ht="13.5" customHeight="1"/>
  </sheetData>
  <sortState ref="H5:I106">
    <sortCondition descending="1" ref="I5"/>
  </sortState>
  <phoneticPr fontId="52"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68"/>
  <sheetViews>
    <sheetView zoomScaleNormal="100" workbookViewId="0">
      <pane ySplit="5" topLeftCell="A12" activePane="bottomLeft" state="frozen"/>
      <selection activeCell="M48" sqref="M48"/>
      <selection pane="bottomLeft" activeCell="I1" sqref="I1"/>
    </sheetView>
  </sheetViews>
  <sheetFormatPr defaultColWidth="8.85546875" defaultRowHeight="12.75"/>
  <cols>
    <col min="1" max="1" width="15.28515625" customWidth="1"/>
    <col min="2" max="2" width="10.42578125" style="376" customWidth="1"/>
    <col min="3" max="3" width="19.42578125" style="168" customWidth="1"/>
    <col min="4" max="4" width="3.42578125" style="331" bestFit="1" customWidth="1"/>
    <col min="5" max="5" width="8.140625" style="118" bestFit="1" customWidth="1"/>
    <col min="6" max="6" width="10.140625" style="168" customWidth="1"/>
    <col min="7" max="7" width="13.42578125" style="168" customWidth="1"/>
    <col min="8" max="8" width="14.28515625" customWidth="1"/>
    <col min="9" max="9" width="8.85546875" customWidth="1"/>
    <col min="10" max="10" width="15.140625" style="203" bestFit="1" customWidth="1"/>
    <col min="11" max="11" width="10.42578125" style="203" bestFit="1" customWidth="1"/>
    <col min="12" max="12" width="8.85546875" style="203" customWidth="1"/>
  </cols>
  <sheetData>
    <row r="1" spans="1:14" ht="15">
      <c r="A1" s="13" t="s">
        <v>35</v>
      </c>
      <c r="B1" s="374"/>
      <c r="E1" s="281"/>
    </row>
    <row r="2" spans="1:14">
      <c r="A2" s="5" t="s">
        <v>566</v>
      </c>
      <c r="B2" s="375"/>
    </row>
    <row r="3" spans="1:14" ht="9.75" customHeight="1"/>
    <row r="4" spans="1:14" s="397" customFormat="1" ht="36.75" customHeight="1">
      <c r="B4" s="659" t="s">
        <v>567</v>
      </c>
      <c r="C4" s="654" t="s">
        <v>568</v>
      </c>
      <c r="D4" s="476"/>
      <c r="E4" s="404" t="s">
        <v>344</v>
      </c>
      <c r="F4" s="654" t="s">
        <v>569</v>
      </c>
      <c r="G4" s="654" t="s">
        <v>570</v>
      </c>
      <c r="H4" s="655" t="s">
        <v>571</v>
      </c>
      <c r="I4" s="399"/>
      <c r="J4" s="400"/>
      <c r="K4" s="401"/>
      <c r="L4" s="402"/>
      <c r="M4" s="403"/>
      <c r="N4" s="403"/>
    </row>
    <row r="5" spans="1:14">
      <c r="B5" s="344"/>
      <c r="C5" s="477" t="s">
        <v>376</v>
      </c>
      <c r="D5" s="477"/>
      <c r="E5" s="269" t="s">
        <v>376</v>
      </c>
      <c r="F5" s="282" t="s">
        <v>376</v>
      </c>
      <c r="G5" s="282" t="s">
        <v>376</v>
      </c>
      <c r="H5" s="282" t="s">
        <v>376</v>
      </c>
    </row>
    <row r="6" spans="1:14">
      <c r="A6" s="4" t="s">
        <v>145</v>
      </c>
      <c r="B6" s="638">
        <v>10099</v>
      </c>
      <c r="C6" s="396">
        <v>499188</v>
      </c>
      <c r="D6" s="71"/>
      <c r="E6" s="387">
        <f t="shared" ref="E6:E38" si="0">SUM(C6/B6)</f>
        <v>49.429448460243592</v>
      </c>
      <c r="F6" s="638">
        <v>32699</v>
      </c>
      <c r="G6" s="638">
        <v>25700</v>
      </c>
      <c r="H6" s="638">
        <f>SUM(F6:G6)</f>
        <v>58399</v>
      </c>
      <c r="J6" s="94"/>
      <c r="K6" s="336"/>
      <c r="L6" s="320"/>
    </row>
    <row r="7" spans="1:14">
      <c r="A7" s="4" t="s">
        <v>489</v>
      </c>
      <c r="B7" s="638">
        <v>48188</v>
      </c>
      <c r="C7" s="396">
        <v>2548430</v>
      </c>
      <c r="D7" s="71"/>
      <c r="E7" s="387">
        <f t="shared" si="0"/>
        <v>52.885158130654936</v>
      </c>
      <c r="F7" s="638">
        <v>89147</v>
      </c>
      <c r="G7" s="638">
        <v>38984</v>
      </c>
      <c r="H7" s="638">
        <f t="shared" ref="H7:H59" si="1">SUM(F7:G7)</f>
        <v>128131</v>
      </c>
      <c r="J7" s="94"/>
      <c r="K7" s="336"/>
      <c r="L7" s="320"/>
    </row>
    <row r="8" spans="1:14">
      <c r="A8" s="4" t="s">
        <v>490</v>
      </c>
      <c r="B8" s="638">
        <v>25372</v>
      </c>
      <c r="C8" s="396">
        <v>872736</v>
      </c>
      <c r="D8" s="71"/>
      <c r="E8" s="387">
        <f t="shared" si="0"/>
        <v>34.397603657575281</v>
      </c>
      <c r="F8" s="638">
        <v>64062</v>
      </c>
      <c r="G8" s="638">
        <v>15000</v>
      </c>
      <c r="H8" s="638">
        <f t="shared" si="1"/>
        <v>79062</v>
      </c>
      <c r="J8" s="94"/>
      <c r="K8" s="336"/>
      <c r="L8" s="320"/>
    </row>
    <row r="9" spans="1:14">
      <c r="A9" s="4" t="s">
        <v>491</v>
      </c>
      <c r="B9" s="638">
        <v>3752</v>
      </c>
      <c r="C9" s="396">
        <v>159180</v>
      </c>
      <c r="D9" s="71"/>
      <c r="E9" s="387">
        <f t="shared" si="0"/>
        <v>42.42537313432836</v>
      </c>
      <c r="F9" s="638">
        <v>18388</v>
      </c>
      <c r="G9" s="638">
        <v>4906</v>
      </c>
      <c r="H9" s="638">
        <f t="shared" si="1"/>
        <v>23294</v>
      </c>
      <c r="J9" s="94"/>
      <c r="K9" s="336"/>
      <c r="L9" s="320"/>
    </row>
    <row r="10" spans="1:14">
      <c r="A10" s="4" t="s">
        <v>492</v>
      </c>
      <c r="B10" s="638">
        <v>12588</v>
      </c>
      <c r="C10" s="396">
        <v>327781</v>
      </c>
      <c r="D10" s="71"/>
      <c r="E10" s="387">
        <f t="shared" si="0"/>
        <v>26.039164283444549</v>
      </c>
      <c r="F10" s="638">
        <v>39119</v>
      </c>
      <c r="G10" s="638">
        <v>6785</v>
      </c>
      <c r="H10" s="638">
        <f t="shared" si="1"/>
        <v>45904</v>
      </c>
      <c r="J10" s="94"/>
      <c r="K10" s="330"/>
      <c r="L10" s="320"/>
    </row>
    <row r="11" spans="1:14">
      <c r="A11" s="4" t="s">
        <v>493</v>
      </c>
      <c r="B11" s="638">
        <v>4573</v>
      </c>
      <c r="C11" s="396">
        <v>156795</v>
      </c>
      <c r="D11" s="71"/>
      <c r="E11" s="387">
        <f t="shared" si="0"/>
        <v>34.28712005248196</v>
      </c>
      <c r="F11" s="638">
        <v>18184</v>
      </c>
      <c r="G11" s="638">
        <v>7500</v>
      </c>
      <c r="H11" s="638">
        <f t="shared" si="1"/>
        <v>25684</v>
      </c>
      <c r="J11" s="94"/>
      <c r="K11" s="336"/>
      <c r="L11" s="320"/>
    </row>
    <row r="12" spans="1:14">
      <c r="A12" s="4" t="s">
        <v>146</v>
      </c>
      <c r="B12" s="638">
        <v>5080</v>
      </c>
      <c r="C12" s="396">
        <v>270423</v>
      </c>
      <c r="D12" s="71"/>
      <c r="E12" s="387">
        <f t="shared" si="0"/>
        <v>53.232874015748031</v>
      </c>
      <c r="F12" s="638">
        <v>31887</v>
      </c>
      <c r="G12" s="638">
        <v>9638</v>
      </c>
      <c r="H12" s="638">
        <f t="shared" si="1"/>
        <v>41525</v>
      </c>
      <c r="J12" s="94"/>
      <c r="K12" s="336"/>
      <c r="L12" s="320"/>
    </row>
    <row r="13" spans="1:14">
      <c r="A13" s="4" t="s">
        <v>494</v>
      </c>
      <c r="B13" s="638">
        <v>3695</v>
      </c>
      <c r="C13" s="396">
        <v>152910</v>
      </c>
      <c r="D13" s="71"/>
      <c r="E13" s="387">
        <f t="shared" si="0"/>
        <v>41.382949932340999</v>
      </c>
      <c r="F13" s="638">
        <v>18159</v>
      </c>
      <c r="G13" s="638">
        <v>5000</v>
      </c>
      <c r="H13" s="638">
        <f t="shared" si="1"/>
        <v>23159</v>
      </c>
      <c r="J13" s="94"/>
      <c r="K13" s="336"/>
      <c r="L13" s="320"/>
    </row>
    <row r="14" spans="1:14">
      <c r="A14" s="8" t="s">
        <v>409</v>
      </c>
      <c r="B14" s="638">
        <v>64440</v>
      </c>
      <c r="C14" s="396">
        <v>3073397</v>
      </c>
      <c r="D14" s="71"/>
      <c r="E14" s="387">
        <f t="shared" si="0"/>
        <v>47.693932340161389</v>
      </c>
      <c r="F14" s="638">
        <v>155517</v>
      </c>
      <c r="G14" s="638">
        <v>15559</v>
      </c>
      <c r="H14" s="638">
        <f t="shared" si="1"/>
        <v>171076</v>
      </c>
      <c r="J14" s="94"/>
      <c r="K14" s="336"/>
      <c r="L14" s="320"/>
    </row>
    <row r="15" spans="1:14">
      <c r="A15" s="4" t="s">
        <v>495</v>
      </c>
      <c r="B15" s="638">
        <v>3013</v>
      </c>
      <c r="C15" s="396">
        <v>279070</v>
      </c>
      <c r="D15" s="71"/>
      <c r="E15" s="387">
        <f t="shared" si="0"/>
        <v>92.621971457019583</v>
      </c>
      <c r="F15" s="638">
        <v>13636</v>
      </c>
      <c r="G15" s="638">
        <v>8000</v>
      </c>
      <c r="H15" s="638">
        <f t="shared" si="1"/>
        <v>21636</v>
      </c>
      <c r="J15" s="94"/>
      <c r="K15" s="336"/>
      <c r="L15" s="320"/>
    </row>
    <row r="16" spans="1:14">
      <c r="A16" s="557" t="s">
        <v>525</v>
      </c>
      <c r="B16" s="638">
        <v>180094</v>
      </c>
      <c r="C16" s="549">
        <v>5060235</v>
      </c>
      <c r="D16" s="587"/>
      <c r="E16" s="571">
        <f t="shared" si="0"/>
        <v>28.097743400668541</v>
      </c>
      <c r="F16" s="638">
        <v>409231</v>
      </c>
      <c r="G16" s="638">
        <v>32596</v>
      </c>
      <c r="H16" s="638">
        <f t="shared" si="1"/>
        <v>441827</v>
      </c>
      <c r="J16" s="94"/>
      <c r="K16" s="336"/>
      <c r="L16" s="320"/>
    </row>
    <row r="17" spans="1:12">
      <c r="A17" s="8" t="s">
        <v>411</v>
      </c>
      <c r="B17" s="638">
        <v>105772</v>
      </c>
      <c r="C17" s="396">
        <v>3425831</v>
      </c>
      <c r="D17" s="71"/>
      <c r="E17" s="387">
        <f t="shared" si="0"/>
        <v>32.388826910713611</v>
      </c>
      <c r="F17" s="638">
        <v>195678</v>
      </c>
      <c r="G17" s="638">
        <v>68140</v>
      </c>
      <c r="H17" s="638">
        <f t="shared" si="1"/>
        <v>263818</v>
      </c>
      <c r="J17" s="94"/>
      <c r="K17" s="336"/>
      <c r="L17" s="320"/>
    </row>
    <row r="18" spans="1:12">
      <c r="A18" s="8" t="s">
        <v>412</v>
      </c>
      <c r="B18" s="638">
        <v>165091</v>
      </c>
      <c r="C18" s="396">
        <v>7056465</v>
      </c>
      <c r="D18" s="71"/>
      <c r="E18" s="387">
        <f t="shared" si="0"/>
        <v>42.742881198853965</v>
      </c>
      <c r="F18" s="638">
        <v>305419</v>
      </c>
      <c r="G18" s="638">
        <v>100041</v>
      </c>
      <c r="H18" s="638">
        <f t="shared" si="1"/>
        <v>405460</v>
      </c>
      <c r="J18" s="94"/>
      <c r="K18" s="336"/>
      <c r="L18" s="320"/>
    </row>
    <row r="19" spans="1:12">
      <c r="A19" s="8" t="s">
        <v>413</v>
      </c>
      <c r="B19" s="638">
        <v>14115</v>
      </c>
      <c r="C19" s="396">
        <v>527400</v>
      </c>
      <c r="D19" s="71"/>
      <c r="E19" s="387">
        <f t="shared" si="0"/>
        <v>37.364505844845908</v>
      </c>
      <c r="F19" s="638">
        <v>39850</v>
      </c>
      <c r="G19" s="638">
        <v>5890</v>
      </c>
      <c r="H19" s="638">
        <f t="shared" si="1"/>
        <v>45740</v>
      </c>
      <c r="J19" s="94"/>
      <c r="K19" s="336"/>
      <c r="L19" s="320"/>
    </row>
    <row r="20" spans="1:12">
      <c r="A20" s="8" t="s">
        <v>414</v>
      </c>
      <c r="B20" s="638">
        <v>83386</v>
      </c>
      <c r="C20" s="396">
        <v>5189803</v>
      </c>
      <c r="D20" s="71"/>
      <c r="E20" s="387">
        <f t="shared" si="0"/>
        <v>62.238301393519293</v>
      </c>
      <c r="F20" s="638">
        <v>192257</v>
      </c>
      <c r="G20" s="638">
        <v>17000</v>
      </c>
      <c r="H20" s="638">
        <f t="shared" si="1"/>
        <v>209257</v>
      </c>
      <c r="J20" s="94"/>
      <c r="K20" s="336"/>
      <c r="L20" s="320"/>
    </row>
    <row r="21" spans="1:12">
      <c r="A21" s="4" t="s">
        <v>496</v>
      </c>
      <c r="B21" s="638">
        <v>16682</v>
      </c>
      <c r="C21" s="396">
        <v>978480</v>
      </c>
      <c r="D21" s="71"/>
      <c r="E21" s="387">
        <f t="shared" si="0"/>
        <v>58.654837549454498</v>
      </c>
      <c r="F21" s="638">
        <v>30862</v>
      </c>
      <c r="G21" s="638">
        <v>26065</v>
      </c>
      <c r="H21" s="638">
        <f t="shared" si="1"/>
        <v>56927</v>
      </c>
      <c r="J21" s="94"/>
      <c r="K21" s="336"/>
      <c r="L21" s="320"/>
    </row>
    <row r="22" spans="1:12">
      <c r="A22" s="4" t="s">
        <v>497</v>
      </c>
      <c r="B22" s="638">
        <v>1521</v>
      </c>
      <c r="C22" s="396">
        <v>193628</v>
      </c>
      <c r="D22" s="71"/>
      <c r="E22" s="387">
        <f t="shared" si="0"/>
        <v>127.30309007232084</v>
      </c>
      <c r="F22" s="638">
        <v>2814</v>
      </c>
      <c r="G22" s="638">
        <v>12276</v>
      </c>
      <c r="H22" s="638">
        <f t="shared" si="1"/>
        <v>15090</v>
      </c>
      <c r="J22" s="94"/>
      <c r="K22" s="336"/>
      <c r="L22" s="320"/>
    </row>
    <row r="23" spans="1:12">
      <c r="A23" s="4" t="s">
        <v>498</v>
      </c>
      <c r="B23" s="638">
        <v>6083</v>
      </c>
      <c r="C23" s="396">
        <v>350760</v>
      </c>
      <c r="D23" s="71"/>
      <c r="E23" s="387">
        <f t="shared" si="0"/>
        <v>57.662337662337663</v>
      </c>
      <c r="F23" s="638">
        <v>23521</v>
      </c>
      <c r="G23" s="638">
        <v>5300</v>
      </c>
      <c r="H23" s="638">
        <f t="shared" si="1"/>
        <v>28821</v>
      </c>
      <c r="J23" s="94"/>
      <c r="K23" s="336"/>
      <c r="L23" s="320"/>
    </row>
    <row r="24" spans="1:12">
      <c r="A24" s="4" t="s">
        <v>499</v>
      </c>
      <c r="B24" s="638">
        <v>29244</v>
      </c>
      <c r="C24" s="396">
        <v>832937</v>
      </c>
      <c r="D24" s="71"/>
      <c r="E24" s="387">
        <f t="shared" si="0"/>
        <v>28.482321159896046</v>
      </c>
      <c r="F24" s="638">
        <v>54101</v>
      </c>
      <c r="G24" s="638">
        <v>30747</v>
      </c>
      <c r="H24" s="638">
        <f t="shared" si="1"/>
        <v>84848</v>
      </c>
      <c r="J24" s="94"/>
      <c r="K24" s="336"/>
      <c r="L24" s="320"/>
    </row>
    <row r="25" spans="1:12">
      <c r="A25" s="8" t="s">
        <v>416</v>
      </c>
      <c r="B25" s="638">
        <v>20843</v>
      </c>
      <c r="C25" s="396">
        <v>1196008</v>
      </c>
      <c r="D25" s="71"/>
      <c r="E25" s="387">
        <f t="shared" si="0"/>
        <v>57.381758863887157</v>
      </c>
      <c r="F25" s="638">
        <v>55140</v>
      </c>
      <c r="G25" s="638">
        <v>7106</v>
      </c>
      <c r="H25" s="638">
        <f t="shared" si="1"/>
        <v>62246</v>
      </c>
      <c r="J25" s="94"/>
      <c r="K25" s="336"/>
      <c r="L25" s="320"/>
    </row>
    <row r="26" spans="1:12">
      <c r="A26" s="8" t="s">
        <v>417</v>
      </c>
      <c r="B26" s="638">
        <v>59774</v>
      </c>
      <c r="C26" s="396">
        <v>2953035</v>
      </c>
      <c r="D26" s="71"/>
      <c r="E26" s="387">
        <f t="shared" si="0"/>
        <v>49.403335898551212</v>
      </c>
      <c r="F26" s="638">
        <v>140029</v>
      </c>
      <c r="G26" s="638">
        <v>12890</v>
      </c>
      <c r="H26" s="638">
        <f t="shared" si="1"/>
        <v>152919</v>
      </c>
      <c r="J26" s="94"/>
      <c r="K26" s="336"/>
      <c r="L26" s="320"/>
    </row>
    <row r="27" spans="1:12">
      <c r="A27" s="8" t="s">
        <v>418</v>
      </c>
      <c r="B27" s="638">
        <v>116569</v>
      </c>
      <c r="C27" s="549">
        <v>4586200</v>
      </c>
      <c r="D27" s="71"/>
      <c r="E27" s="387">
        <f t="shared" si="0"/>
        <v>39.343221611234547</v>
      </c>
      <c r="F27" s="638">
        <v>215652</v>
      </c>
      <c r="G27" s="638">
        <v>72947</v>
      </c>
      <c r="H27" s="638">
        <f t="shared" si="1"/>
        <v>288599</v>
      </c>
      <c r="J27" s="94"/>
      <c r="K27" s="336"/>
      <c r="L27" s="320"/>
    </row>
    <row r="28" spans="1:12">
      <c r="A28" s="4" t="s">
        <v>500</v>
      </c>
      <c r="B28" s="638">
        <v>9520</v>
      </c>
      <c r="C28" s="396">
        <v>356574</v>
      </c>
      <c r="D28" s="71"/>
      <c r="E28" s="387">
        <f t="shared" si="0"/>
        <v>37.455252100840333</v>
      </c>
      <c r="F28" s="638">
        <v>31538</v>
      </c>
      <c r="G28" s="638">
        <v>6000</v>
      </c>
      <c r="H28" s="638">
        <f t="shared" si="1"/>
        <v>37538</v>
      </c>
      <c r="J28" s="94"/>
      <c r="K28" s="336"/>
      <c r="L28" s="320"/>
    </row>
    <row r="29" spans="1:12">
      <c r="A29" s="4" t="s">
        <v>501</v>
      </c>
      <c r="B29" s="638">
        <v>6789</v>
      </c>
      <c r="C29" s="396">
        <v>265910</v>
      </c>
      <c r="D29" s="71"/>
      <c r="E29" s="387">
        <f t="shared" si="0"/>
        <v>39.167771394903518</v>
      </c>
      <c r="F29" s="638">
        <v>17294</v>
      </c>
      <c r="G29" s="638">
        <v>17800</v>
      </c>
      <c r="H29" s="638">
        <f t="shared" si="1"/>
        <v>35094</v>
      </c>
      <c r="J29" s="94"/>
      <c r="K29" s="336"/>
      <c r="L29" s="320"/>
    </row>
    <row r="30" spans="1:12">
      <c r="A30" s="8" t="s">
        <v>420</v>
      </c>
      <c r="B30" s="638">
        <v>197338</v>
      </c>
      <c r="C30" s="396">
        <v>10225747</v>
      </c>
      <c r="D30" s="71"/>
      <c r="E30" s="387">
        <f t="shared" si="0"/>
        <v>51.818438415307746</v>
      </c>
      <c r="F30" s="638">
        <v>365076</v>
      </c>
      <c r="G30" s="638">
        <v>121240</v>
      </c>
      <c r="H30" s="638">
        <f t="shared" si="1"/>
        <v>486316</v>
      </c>
      <c r="J30" s="94"/>
      <c r="K30" s="336"/>
      <c r="L30" s="320"/>
    </row>
    <row r="31" spans="1:12">
      <c r="A31" s="8" t="s">
        <v>421</v>
      </c>
      <c r="B31" s="638">
        <v>33673</v>
      </c>
      <c r="C31" s="396">
        <v>3357460</v>
      </c>
      <c r="D31" s="71"/>
      <c r="E31" s="387">
        <f t="shared" si="0"/>
        <v>99.707777744780685</v>
      </c>
      <c r="F31" s="638">
        <v>81473</v>
      </c>
      <c r="G31" s="638">
        <v>8500</v>
      </c>
      <c r="H31" s="638">
        <f t="shared" si="1"/>
        <v>89973</v>
      </c>
      <c r="J31" s="94"/>
      <c r="K31" s="336"/>
      <c r="L31" s="320"/>
    </row>
    <row r="32" spans="1:12">
      <c r="A32" s="4" t="s">
        <v>502</v>
      </c>
      <c r="B32" s="638">
        <v>11492</v>
      </c>
      <c r="C32" s="396">
        <v>536628</v>
      </c>
      <c r="D32" s="71"/>
      <c r="E32" s="387">
        <f t="shared" si="0"/>
        <v>46.695788374521406</v>
      </c>
      <c r="F32" s="638">
        <v>35374</v>
      </c>
      <c r="G32" s="638">
        <v>9743</v>
      </c>
      <c r="H32" s="638">
        <f t="shared" si="1"/>
        <v>45117</v>
      </c>
      <c r="J32" s="94"/>
      <c r="K32" s="336"/>
      <c r="L32" s="320"/>
    </row>
    <row r="33" spans="1:12">
      <c r="A33" s="8" t="s">
        <v>156</v>
      </c>
      <c r="B33" s="638">
        <v>56288</v>
      </c>
      <c r="C33" s="396">
        <v>2293896</v>
      </c>
      <c r="D33" s="71"/>
      <c r="E33" s="387">
        <f t="shared" si="0"/>
        <v>40.752842524161458</v>
      </c>
      <c r="F33" s="638">
        <v>104133</v>
      </c>
      <c r="G33" s="638">
        <v>39555</v>
      </c>
      <c r="H33" s="638">
        <f t="shared" si="1"/>
        <v>143688</v>
      </c>
      <c r="J33" s="94"/>
      <c r="K33" s="336"/>
      <c r="L33" s="320"/>
    </row>
    <row r="34" spans="1:12">
      <c r="A34" s="4" t="s">
        <v>503</v>
      </c>
      <c r="B34" s="638">
        <v>44396</v>
      </c>
      <c r="C34" s="549">
        <v>1688800</v>
      </c>
      <c r="D34" s="71"/>
      <c r="E34" s="387">
        <f t="shared" si="0"/>
        <v>38.039463014686007</v>
      </c>
      <c r="F34" s="638">
        <v>82132</v>
      </c>
      <c r="G34" s="638">
        <v>33265</v>
      </c>
      <c r="H34" s="638">
        <f t="shared" si="1"/>
        <v>115397</v>
      </c>
      <c r="J34" s="94"/>
      <c r="K34" s="336"/>
      <c r="L34" s="320"/>
    </row>
    <row r="35" spans="1:12">
      <c r="A35" s="4" t="s">
        <v>504</v>
      </c>
      <c r="B35" s="638">
        <v>20938</v>
      </c>
      <c r="C35" s="396">
        <v>1782915</v>
      </c>
      <c r="D35" s="71"/>
      <c r="E35" s="387">
        <f t="shared" si="0"/>
        <v>85.152115770369662</v>
      </c>
      <c r="F35" s="638">
        <v>55778</v>
      </c>
      <c r="G35" s="638">
        <v>8000</v>
      </c>
      <c r="H35" s="638">
        <f t="shared" si="1"/>
        <v>63778</v>
      </c>
      <c r="J35" s="94"/>
      <c r="K35" s="336"/>
      <c r="L35" s="320"/>
    </row>
    <row r="36" spans="1:12">
      <c r="A36" s="8" t="s">
        <v>423</v>
      </c>
      <c r="B36" s="638">
        <v>191142</v>
      </c>
      <c r="C36" s="396">
        <v>7182284</v>
      </c>
      <c r="D36" s="71"/>
      <c r="E36" s="387">
        <f t="shared" si="0"/>
        <v>37.575645331742891</v>
      </c>
      <c r="F36" s="638">
        <v>400120</v>
      </c>
      <c r="G36" s="638">
        <v>86123</v>
      </c>
      <c r="H36" s="638">
        <f t="shared" si="1"/>
        <v>486243</v>
      </c>
      <c r="J36" s="94"/>
      <c r="K36" s="336"/>
      <c r="L36" s="320"/>
    </row>
    <row r="37" spans="1:12">
      <c r="A37" s="8" t="s">
        <v>147</v>
      </c>
      <c r="B37" s="638">
        <v>7788</v>
      </c>
      <c r="C37" s="396">
        <v>383250</v>
      </c>
      <c r="D37" s="71"/>
      <c r="E37" s="387">
        <f t="shared" si="0"/>
        <v>49.210323574730353</v>
      </c>
      <c r="F37" s="638">
        <v>31210</v>
      </c>
      <c r="G37" s="638">
        <v>7201</v>
      </c>
      <c r="H37" s="638">
        <f t="shared" si="1"/>
        <v>38411</v>
      </c>
      <c r="J37" s="94"/>
      <c r="K37" s="336"/>
      <c r="L37" s="320"/>
    </row>
    <row r="38" spans="1:12">
      <c r="A38" s="4" t="s">
        <v>505</v>
      </c>
      <c r="B38" s="638">
        <v>3064</v>
      </c>
      <c r="C38" s="396">
        <v>103224</v>
      </c>
      <c r="D38" s="71"/>
      <c r="E38" s="387">
        <f t="shared" si="0"/>
        <v>33.689295039164492</v>
      </c>
      <c r="F38" s="638">
        <v>15512</v>
      </c>
      <c r="G38" s="638">
        <v>4219</v>
      </c>
      <c r="H38" s="638">
        <f t="shared" si="1"/>
        <v>19731</v>
      </c>
      <c r="J38" s="94"/>
      <c r="K38" s="336"/>
      <c r="L38" s="320"/>
    </row>
    <row r="39" spans="1:12">
      <c r="A39" s="8" t="s">
        <v>424</v>
      </c>
      <c r="B39" s="638">
        <v>71547</v>
      </c>
      <c r="C39" s="549">
        <v>3305568</v>
      </c>
      <c r="D39" s="71"/>
      <c r="E39" s="387">
        <f t="shared" ref="E39:E59" si="2">SUM(C39/B39)</f>
        <v>46.201350161432345</v>
      </c>
      <c r="F39" s="638">
        <v>168830</v>
      </c>
      <c r="G39" s="638">
        <v>15630</v>
      </c>
      <c r="H39" s="638">
        <f t="shared" si="1"/>
        <v>184460</v>
      </c>
      <c r="J39" s="94"/>
      <c r="K39" s="336"/>
      <c r="L39" s="320"/>
    </row>
    <row r="40" spans="1:12">
      <c r="A40" s="8" t="s">
        <v>425</v>
      </c>
      <c r="B40" s="638">
        <v>43059</v>
      </c>
      <c r="C40" s="549">
        <v>1985050</v>
      </c>
      <c r="D40" s="71"/>
      <c r="E40" s="387">
        <f t="shared" si="2"/>
        <v>46.100699040850927</v>
      </c>
      <c r="F40" s="638">
        <v>79659</v>
      </c>
      <c r="G40" s="638">
        <v>32404</v>
      </c>
      <c r="H40" s="638">
        <f t="shared" si="1"/>
        <v>112063</v>
      </c>
      <c r="J40" s="94"/>
      <c r="K40" s="336"/>
      <c r="L40" s="320"/>
    </row>
    <row r="41" spans="1:12">
      <c r="A41" s="8" t="s">
        <v>426</v>
      </c>
      <c r="B41" s="638">
        <v>82021</v>
      </c>
      <c r="C41" s="396">
        <v>4733527</v>
      </c>
      <c r="D41" s="71"/>
      <c r="E41" s="387">
        <f t="shared" si="2"/>
        <v>57.711159337242904</v>
      </c>
      <c r="F41" s="638">
        <v>165685</v>
      </c>
      <c r="G41" s="638">
        <v>40000</v>
      </c>
      <c r="H41" s="638">
        <f t="shared" si="1"/>
        <v>205685</v>
      </c>
      <c r="J41" s="94"/>
      <c r="K41" s="336"/>
      <c r="L41" s="320"/>
    </row>
    <row r="42" spans="1:12">
      <c r="A42" s="4" t="s">
        <v>154</v>
      </c>
      <c r="B42" s="638">
        <v>23461</v>
      </c>
      <c r="C42" s="396">
        <v>1011319</v>
      </c>
      <c r="D42" s="4"/>
      <c r="E42" s="387">
        <f t="shared" si="2"/>
        <v>43.106389326968163</v>
      </c>
      <c r="F42" s="638">
        <v>74061</v>
      </c>
      <c r="G42" s="638">
        <v>15000</v>
      </c>
      <c r="H42" s="638">
        <f t="shared" si="1"/>
        <v>89061</v>
      </c>
      <c r="J42" s="94"/>
      <c r="K42" s="336"/>
      <c r="L42" s="320"/>
    </row>
    <row r="43" spans="1:12">
      <c r="A43" s="4" t="s">
        <v>506</v>
      </c>
      <c r="B43" s="638">
        <v>14286</v>
      </c>
      <c r="C43" s="396">
        <v>795860</v>
      </c>
      <c r="D43" s="71"/>
      <c r="E43" s="387">
        <f t="shared" si="2"/>
        <v>55.709085818283633</v>
      </c>
      <c r="F43" s="638">
        <v>45616</v>
      </c>
      <c r="G43" s="638">
        <v>9000</v>
      </c>
      <c r="H43" s="638">
        <f t="shared" si="1"/>
        <v>54616</v>
      </c>
      <c r="J43" s="94"/>
      <c r="K43" s="336"/>
      <c r="L43" s="320"/>
    </row>
    <row r="44" spans="1:12">
      <c r="A44" s="8" t="s">
        <v>427</v>
      </c>
      <c r="B44" s="638">
        <v>29716</v>
      </c>
      <c r="C44" s="396">
        <v>2630000</v>
      </c>
      <c r="D44" s="71"/>
      <c r="E44" s="387">
        <f t="shared" si="2"/>
        <v>88.504509355229501</v>
      </c>
      <c r="F44" s="638">
        <v>54975</v>
      </c>
      <c r="G44" s="638">
        <v>26183</v>
      </c>
      <c r="H44" s="638">
        <f t="shared" si="1"/>
        <v>81158</v>
      </c>
      <c r="J44" s="94"/>
      <c r="K44" s="336"/>
      <c r="L44" s="320"/>
    </row>
    <row r="45" spans="1:12">
      <c r="A45" s="4" t="s">
        <v>507</v>
      </c>
      <c r="B45" s="638">
        <v>7284</v>
      </c>
      <c r="C45" s="396">
        <v>176981</v>
      </c>
      <c r="D45" s="71"/>
      <c r="E45" s="387">
        <f t="shared" si="2"/>
        <v>24.297226798462383</v>
      </c>
      <c r="F45" s="638">
        <v>29360</v>
      </c>
      <c r="G45" s="638">
        <v>7500</v>
      </c>
      <c r="H45" s="638">
        <f t="shared" si="1"/>
        <v>36860</v>
      </c>
      <c r="J45" s="94"/>
      <c r="K45" s="336"/>
      <c r="L45" s="320"/>
    </row>
    <row r="46" spans="1:12">
      <c r="A46" s="4" t="s">
        <v>508</v>
      </c>
      <c r="B46" s="638">
        <v>2402</v>
      </c>
      <c r="C46" s="396">
        <v>38282</v>
      </c>
      <c r="D46" s="71"/>
      <c r="E46" s="387">
        <f t="shared" si="2"/>
        <v>15.937552039966695</v>
      </c>
      <c r="F46" s="638">
        <v>13109</v>
      </c>
      <c r="G46" s="638">
        <v>6200</v>
      </c>
      <c r="H46" s="638">
        <f t="shared" si="1"/>
        <v>19309</v>
      </c>
      <c r="J46" s="94"/>
      <c r="K46" s="336"/>
      <c r="L46" s="320"/>
    </row>
    <row r="47" spans="1:12">
      <c r="A47" s="4" t="s">
        <v>509</v>
      </c>
      <c r="B47" s="638">
        <v>16679</v>
      </c>
      <c r="C47" s="396">
        <v>491604</v>
      </c>
      <c r="D47" s="71"/>
      <c r="E47" s="387">
        <f t="shared" si="2"/>
        <v>29.474428922597276</v>
      </c>
      <c r="F47" s="638">
        <v>44602</v>
      </c>
      <c r="G47" s="638">
        <v>12000</v>
      </c>
      <c r="H47" s="638">
        <f t="shared" si="1"/>
        <v>56602</v>
      </c>
      <c r="J47" s="94"/>
      <c r="K47" s="336"/>
      <c r="L47" s="320"/>
    </row>
    <row r="48" spans="1:12">
      <c r="A48" s="4" t="s">
        <v>510</v>
      </c>
      <c r="B48" s="638">
        <v>19362</v>
      </c>
      <c r="C48" s="396">
        <v>698400</v>
      </c>
      <c r="D48" s="71"/>
      <c r="E48" s="387">
        <f t="shared" si="2"/>
        <v>36.070653858072511</v>
      </c>
      <c r="F48" s="638">
        <v>54426</v>
      </c>
      <c r="G48" s="638">
        <v>7975</v>
      </c>
      <c r="H48" s="638">
        <f t="shared" si="1"/>
        <v>62401</v>
      </c>
      <c r="J48" s="94"/>
      <c r="K48" s="336"/>
      <c r="L48" s="320"/>
    </row>
    <row r="49" spans="1:12">
      <c r="A49" s="4" t="s">
        <v>511</v>
      </c>
      <c r="B49" s="638">
        <v>13564</v>
      </c>
      <c r="C49" s="396">
        <v>215000</v>
      </c>
      <c r="D49" s="71"/>
      <c r="E49" s="387">
        <f t="shared" si="2"/>
        <v>15.850781480389266</v>
      </c>
      <c r="F49" s="638">
        <v>42202</v>
      </c>
      <c r="G49" s="638">
        <v>7332</v>
      </c>
      <c r="H49" s="638">
        <f t="shared" si="1"/>
        <v>49534</v>
      </c>
      <c r="J49" s="94"/>
      <c r="K49" s="336"/>
      <c r="L49" s="320"/>
    </row>
    <row r="50" spans="1:12">
      <c r="A50" s="4" t="s">
        <v>512</v>
      </c>
      <c r="B50" s="638">
        <v>6076</v>
      </c>
      <c r="C50" s="396">
        <v>378495</v>
      </c>
      <c r="E50" s="387">
        <f t="shared" si="2"/>
        <v>62.293449637919686</v>
      </c>
      <c r="F50" s="638">
        <v>20993</v>
      </c>
      <c r="G50" s="638">
        <v>8000</v>
      </c>
      <c r="H50" s="638">
        <f t="shared" si="1"/>
        <v>28993</v>
      </c>
      <c r="J50" s="94"/>
      <c r="K50" s="336"/>
      <c r="L50" s="320"/>
    </row>
    <row r="51" spans="1:12">
      <c r="A51" s="4" t="s">
        <v>513</v>
      </c>
      <c r="B51" s="638">
        <v>6945</v>
      </c>
      <c r="C51" s="396">
        <v>485335</v>
      </c>
      <c r="D51" s="71"/>
      <c r="E51" s="387">
        <f t="shared" si="2"/>
        <v>69.882649388048961</v>
      </c>
      <c r="F51" s="638">
        <v>19809</v>
      </c>
      <c r="G51" s="638">
        <v>11206</v>
      </c>
      <c r="H51" s="638">
        <f t="shared" si="1"/>
        <v>31015</v>
      </c>
      <c r="J51" s="94"/>
      <c r="K51" s="336"/>
      <c r="L51" s="320"/>
    </row>
    <row r="52" spans="1:12">
      <c r="A52" s="8" t="s">
        <v>428</v>
      </c>
      <c r="B52" s="638">
        <v>156533</v>
      </c>
      <c r="C52" s="549">
        <v>8764970</v>
      </c>
      <c r="D52" s="71"/>
      <c r="E52" s="387">
        <f t="shared" si="2"/>
        <v>55.994390959094886</v>
      </c>
      <c r="F52" s="638">
        <v>289586</v>
      </c>
      <c r="G52" s="638">
        <v>95146</v>
      </c>
      <c r="H52" s="638">
        <f t="shared" si="1"/>
        <v>384732</v>
      </c>
      <c r="J52" s="94"/>
      <c r="K52" s="336"/>
      <c r="L52" s="320"/>
    </row>
    <row r="53" spans="1:12">
      <c r="A53" s="8" t="s">
        <v>429</v>
      </c>
      <c r="B53" s="638">
        <v>67977</v>
      </c>
      <c r="C53" s="396">
        <v>3500890</v>
      </c>
      <c r="D53" s="71"/>
      <c r="E53" s="387">
        <f t="shared" si="2"/>
        <v>51.501095958927287</v>
      </c>
      <c r="F53" s="638">
        <v>125758</v>
      </c>
      <c r="G53" s="638">
        <v>46258</v>
      </c>
      <c r="H53" s="638">
        <f t="shared" si="1"/>
        <v>172016</v>
      </c>
      <c r="J53" s="94"/>
    </row>
    <row r="54" spans="1:12">
      <c r="A54" s="4" t="s">
        <v>514</v>
      </c>
      <c r="B54" s="638">
        <v>5209</v>
      </c>
      <c r="C54" s="549">
        <v>159558</v>
      </c>
      <c r="D54" s="71"/>
      <c r="E54" s="387">
        <f t="shared" si="2"/>
        <v>30.631215204453831</v>
      </c>
      <c r="F54" s="638">
        <v>21393</v>
      </c>
      <c r="G54" s="638">
        <v>5039</v>
      </c>
      <c r="H54" s="638">
        <f t="shared" si="1"/>
        <v>26432</v>
      </c>
      <c r="J54" s="94"/>
    </row>
    <row r="55" spans="1:12">
      <c r="A55" s="4" t="s">
        <v>515</v>
      </c>
      <c r="B55" s="638">
        <v>40149</v>
      </c>
      <c r="C55" s="396">
        <v>2232870</v>
      </c>
      <c r="D55" s="71"/>
      <c r="E55" s="387">
        <f t="shared" si="2"/>
        <v>55.614585668385267</v>
      </c>
      <c r="F55" s="638">
        <v>97344</v>
      </c>
      <c r="G55" s="638">
        <v>9888</v>
      </c>
      <c r="H55" s="638">
        <f t="shared" si="1"/>
        <v>107232</v>
      </c>
      <c r="J55" s="94"/>
    </row>
    <row r="56" spans="1:12">
      <c r="A56" s="4" t="s">
        <v>148</v>
      </c>
      <c r="B56" s="638">
        <v>15053</v>
      </c>
      <c r="C56" s="396">
        <v>325530</v>
      </c>
      <c r="D56" s="71"/>
      <c r="E56" s="387">
        <f t="shared" si="2"/>
        <v>21.625589583471733</v>
      </c>
      <c r="F56" s="638">
        <v>53786</v>
      </c>
      <c r="G56" s="638">
        <v>14000</v>
      </c>
      <c r="H56" s="638">
        <f t="shared" si="1"/>
        <v>67786</v>
      </c>
      <c r="J56" s="94"/>
    </row>
    <row r="57" spans="1:12">
      <c r="A57" s="4" t="s">
        <v>516</v>
      </c>
      <c r="B57" s="638">
        <v>15148</v>
      </c>
      <c r="C57" s="396">
        <v>594545</v>
      </c>
      <c r="D57" s="71"/>
      <c r="E57" s="387">
        <f t="shared" si="2"/>
        <v>39.249075785582257</v>
      </c>
      <c r="F57" s="638">
        <v>43256</v>
      </c>
      <c r="G57" s="638">
        <v>9103</v>
      </c>
      <c r="H57" s="638">
        <f t="shared" si="1"/>
        <v>52359</v>
      </c>
      <c r="J57" s="94"/>
    </row>
    <row r="58" spans="1:12">
      <c r="A58" s="8" t="s">
        <v>430</v>
      </c>
      <c r="B58" s="638">
        <v>178226</v>
      </c>
      <c r="C58" s="396">
        <v>7456061</v>
      </c>
      <c r="D58" s="71"/>
      <c r="E58" s="387">
        <f t="shared" si="2"/>
        <v>41.834866966660307</v>
      </c>
      <c r="F58" s="638">
        <v>405898</v>
      </c>
      <c r="G58" s="638">
        <v>32648</v>
      </c>
      <c r="H58" s="638">
        <f t="shared" si="1"/>
        <v>438546</v>
      </c>
      <c r="J58" s="94"/>
    </row>
    <row r="59" spans="1:12">
      <c r="A59" s="8" t="s">
        <v>431</v>
      </c>
      <c r="B59" s="638">
        <v>186937</v>
      </c>
      <c r="C59" s="396">
        <v>7075981</v>
      </c>
      <c r="D59" s="71"/>
      <c r="E59" s="387">
        <f t="shared" si="2"/>
        <v>37.852222941418766</v>
      </c>
      <c r="F59" s="638">
        <v>345834</v>
      </c>
      <c r="G59" s="638">
        <v>113491</v>
      </c>
      <c r="H59" s="638">
        <f t="shared" si="1"/>
        <v>459325</v>
      </c>
      <c r="J59" s="94"/>
    </row>
    <row r="64" spans="1:12">
      <c r="B64" s="119"/>
      <c r="C64" s="255"/>
      <c r="E64" s="288"/>
      <c r="F64" s="255"/>
      <c r="G64" s="255"/>
      <c r="H64" s="255"/>
    </row>
    <row r="65" spans="2:8">
      <c r="B65" s="119"/>
      <c r="C65" s="255"/>
      <c r="E65" s="288"/>
      <c r="F65" s="255"/>
      <c r="G65" s="255"/>
      <c r="H65" s="255"/>
    </row>
    <row r="66" spans="2:8">
      <c r="B66" s="119"/>
      <c r="C66" s="255"/>
      <c r="E66" s="288"/>
      <c r="F66" s="255"/>
      <c r="G66" s="255"/>
      <c r="H66" s="255"/>
    </row>
    <row r="67" spans="2:8">
      <c r="B67" s="119"/>
      <c r="C67" s="255"/>
      <c r="E67" s="288"/>
      <c r="F67" s="255"/>
      <c r="G67" s="255"/>
      <c r="H67" s="255"/>
    </row>
    <row r="68" spans="2:8">
      <c r="B68" s="119"/>
      <c r="C68" s="255"/>
      <c r="E68" s="288"/>
      <c r="F68" s="255"/>
      <c r="G68" s="255"/>
      <c r="H68" s="255"/>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P107"/>
  <sheetViews>
    <sheetView zoomScaleNormal="100" workbookViewId="0">
      <pane ySplit="2" topLeftCell="A3" activePane="bottomLeft" state="frozen"/>
      <selection activeCell="E6" sqref="E6"/>
      <selection pane="bottomLeft" activeCell="B6" sqref="B6"/>
    </sheetView>
  </sheetViews>
  <sheetFormatPr defaultRowHeight="13.5" customHeight="1"/>
  <cols>
    <col min="1" max="1" width="5.7109375" style="22" customWidth="1"/>
    <col min="2" max="2" width="20.7109375" style="22" customWidth="1"/>
    <col min="3" max="3" width="9" style="27" customWidth="1"/>
    <col min="4" max="4" width="9.42578125" style="205" customWidth="1"/>
    <col min="5" max="5" width="8.42578125" style="205" customWidth="1"/>
    <col min="6" max="6" width="19" style="205" customWidth="1"/>
    <col min="7" max="7" width="9.42578125" style="242" customWidth="1"/>
    <col min="8" max="8" width="12.7109375" style="51" customWidth="1"/>
    <col min="9" max="9" width="21.7109375" style="26" customWidth="1"/>
    <col min="10" max="10" width="28.42578125" style="27" bestFit="1" customWidth="1"/>
    <col min="11" max="11" width="21.42578125" style="22" bestFit="1" customWidth="1"/>
    <col min="12" max="12" width="12.7109375" style="22" bestFit="1" customWidth="1"/>
    <col min="13" max="13" width="20.85546875" style="22" bestFit="1" customWidth="1"/>
    <col min="14" max="14" width="14.42578125" style="189" bestFit="1" customWidth="1"/>
    <col min="15" max="15" width="19.85546875" style="205" bestFit="1" customWidth="1"/>
    <col min="16" max="16" width="21.7109375" style="63" customWidth="1"/>
    <col min="17" max="16384" width="9.140625" style="22"/>
  </cols>
  <sheetData>
    <row r="1" spans="1:14" ht="14.25" customHeight="1">
      <c r="B1" s="40" t="s">
        <v>622</v>
      </c>
      <c r="M1" s="83"/>
      <c r="N1" s="64"/>
    </row>
    <row r="2" spans="1:14" ht="13.5" customHeight="1">
      <c r="C2" s="117"/>
      <c r="D2" s="22"/>
      <c r="M2" s="83"/>
      <c r="N2" s="64"/>
    </row>
    <row r="3" spans="1:14" ht="13.5" customHeight="1">
      <c r="A3" s="26">
        <v>1</v>
      </c>
      <c r="B3" s="4" t="s">
        <v>445</v>
      </c>
      <c r="C3" s="215">
        <v>45093</v>
      </c>
      <c r="E3" s="26">
        <v>54</v>
      </c>
      <c r="F3" s="4" t="s">
        <v>394</v>
      </c>
      <c r="G3" s="215">
        <v>7723.4</v>
      </c>
      <c r="K3" s="10"/>
      <c r="L3" s="120"/>
      <c r="M3" s="19"/>
    </row>
    <row r="4" spans="1:14" ht="13.5" customHeight="1">
      <c r="A4" s="26">
        <v>2</v>
      </c>
      <c r="B4" s="4" t="s">
        <v>154</v>
      </c>
      <c r="C4" s="215">
        <v>23461</v>
      </c>
      <c r="E4" s="26">
        <v>55</v>
      </c>
      <c r="F4" s="4" t="s">
        <v>443</v>
      </c>
      <c r="G4" s="215">
        <v>7696</v>
      </c>
      <c r="L4" s="120"/>
      <c r="M4" s="19"/>
    </row>
    <row r="5" spans="1:14" ht="13.5" customHeight="1">
      <c r="A5" s="26">
        <v>3</v>
      </c>
      <c r="B5" s="4" t="s">
        <v>484</v>
      </c>
      <c r="C5" s="215">
        <v>23087.5</v>
      </c>
      <c r="E5" s="26">
        <v>56</v>
      </c>
      <c r="F5" s="4" t="s">
        <v>322</v>
      </c>
      <c r="G5" s="215">
        <v>7605.56</v>
      </c>
      <c r="L5" s="120"/>
      <c r="M5" s="19"/>
    </row>
    <row r="6" spans="1:14" ht="13.5" customHeight="1">
      <c r="A6" s="26">
        <v>4</v>
      </c>
      <c r="B6" s="171" t="s">
        <v>554</v>
      </c>
      <c r="C6" s="215">
        <v>23037</v>
      </c>
      <c r="E6" s="26">
        <v>57</v>
      </c>
      <c r="F6" s="4" t="s">
        <v>438</v>
      </c>
      <c r="G6" s="215">
        <v>7509.4</v>
      </c>
      <c r="L6" s="120"/>
      <c r="M6" s="19"/>
    </row>
    <row r="7" spans="1:14" ht="13.5" customHeight="1">
      <c r="A7" s="26">
        <v>5</v>
      </c>
      <c r="B7" s="4" t="s">
        <v>409</v>
      </c>
      <c r="C7" s="215">
        <v>22770.32</v>
      </c>
      <c r="E7" s="26">
        <v>58</v>
      </c>
      <c r="F7" s="4" t="s">
        <v>504</v>
      </c>
      <c r="G7" s="215">
        <v>7477.86</v>
      </c>
      <c r="L7" s="120"/>
      <c r="M7" s="19"/>
    </row>
    <row r="8" spans="1:14" ht="13.5" customHeight="1">
      <c r="A8" s="26">
        <v>6</v>
      </c>
      <c r="B8" s="4" t="s">
        <v>453</v>
      </c>
      <c r="C8" s="215">
        <v>20104.5</v>
      </c>
      <c r="E8" s="26">
        <v>59</v>
      </c>
      <c r="F8" s="4" t="s">
        <v>315</v>
      </c>
      <c r="G8" s="215">
        <v>7393.67</v>
      </c>
      <c r="L8" s="185"/>
      <c r="M8" s="19"/>
    </row>
    <row r="9" spans="1:14" ht="13.5" customHeight="1">
      <c r="A9" s="26">
        <v>7</v>
      </c>
      <c r="B9" s="4" t="s">
        <v>448</v>
      </c>
      <c r="C9" s="215">
        <v>19417.75</v>
      </c>
      <c r="E9" s="26">
        <v>60</v>
      </c>
      <c r="F9" s="4" t="s">
        <v>430</v>
      </c>
      <c r="G9" s="215">
        <v>7343.47</v>
      </c>
      <c r="L9" s="120"/>
      <c r="M9" s="19"/>
    </row>
    <row r="10" spans="1:14" ht="13.5" customHeight="1">
      <c r="A10" s="26">
        <v>8</v>
      </c>
      <c r="B10" s="4" t="s">
        <v>510</v>
      </c>
      <c r="C10" s="215">
        <v>19362</v>
      </c>
      <c r="E10" s="26">
        <v>61</v>
      </c>
      <c r="F10" s="4" t="s">
        <v>201</v>
      </c>
      <c r="G10" s="215">
        <v>7331.38</v>
      </c>
      <c r="L10" s="120"/>
      <c r="M10" s="19"/>
    </row>
    <row r="11" spans="1:14" ht="13.5" customHeight="1">
      <c r="A11" s="26">
        <v>9</v>
      </c>
      <c r="B11" s="4" t="s">
        <v>405</v>
      </c>
      <c r="C11" s="215">
        <v>17756.669999999998</v>
      </c>
      <c r="E11" s="26">
        <v>62</v>
      </c>
      <c r="F11" s="4" t="s">
        <v>439</v>
      </c>
      <c r="G11" s="215">
        <v>7114</v>
      </c>
      <c r="L11" s="120"/>
      <c r="M11" s="19"/>
    </row>
    <row r="12" spans="1:14" ht="13.5" customHeight="1">
      <c r="A12" s="26">
        <v>10</v>
      </c>
      <c r="B12" s="4" t="s">
        <v>157</v>
      </c>
      <c r="C12" s="215">
        <v>15904.44</v>
      </c>
      <c r="E12" s="26">
        <v>63</v>
      </c>
      <c r="F12" s="4" t="s">
        <v>391</v>
      </c>
      <c r="G12" s="215">
        <v>7062.26</v>
      </c>
      <c r="L12" s="120"/>
      <c r="M12" s="19"/>
    </row>
    <row r="13" spans="1:14" ht="13.5" customHeight="1">
      <c r="A13" s="26">
        <v>11</v>
      </c>
      <c r="B13" s="4" t="s">
        <v>420</v>
      </c>
      <c r="C13" s="215">
        <v>15179.85</v>
      </c>
      <c r="E13" s="26">
        <v>64</v>
      </c>
      <c r="F13" s="4" t="s">
        <v>436</v>
      </c>
      <c r="G13" s="215">
        <v>6994.66</v>
      </c>
      <c r="L13" s="120"/>
      <c r="M13" s="19"/>
    </row>
    <row r="14" spans="1:14" ht="13.5" customHeight="1">
      <c r="A14" s="26">
        <v>12</v>
      </c>
      <c r="B14" s="4" t="s">
        <v>396</v>
      </c>
      <c r="C14" s="215">
        <v>15122.62</v>
      </c>
      <c r="E14" s="26">
        <v>65</v>
      </c>
      <c r="F14" s="4" t="s">
        <v>416</v>
      </c>
      <c r="G14" s="215">
        <v>6947.67</v>
      </c>
      <c r="L14" s="120"/>
      <c r="M14" s="19"/>
    </row>
    <row r="15" spans="1:14" ht="13.5" customHeight="1">
      <c r="A15" s="26">
        <v>13</v>
      </c>
      <c r="B15" s="4" t="s">
        <v>428</v>
      </c>
      <c r="C15" s="215">
        <v>13997.53</v>
      </c>
      <c r="E15" s="26">
        <v>66</v>
      </c>
      <c r="F15" s="4" t="s">
        <v>423</v>
      </c>
      <c r="G15" s="215">
        <v>6826.5</v>
      </c>
      <c r="L15" s="120"/>
      <c r="M15" s="19"/>
    </row>
    <row r="16" spans="1:14" ht="13.5" customHeight="1">
      <c r="A16" s="26">
        <v>14</v>
      </c>
      <c r="B16" s="4" t="s">
        <v>435</v>
      </c>
      <c r="C16" s="215">
        <v>13646.08</v>
      </c>
      <c r="E16" s="26">
        <v>67</v>
      </c>
      <c r="F16" s="4" t="s">
        <v>285</v>
      </c>
      <c r="G16" s="215">
        <v>6753.56</v>
      </c>
      <c r="L16" s="120"/>
      <c r="M16" s="19"/>
    </row>
    <row r="17" spans="1:14" ht="13.5" customHeight="1">
      <c r="A17" s="26">
        <v>15</v>
      </c>
      <c r="B17" s="4" t="s">
        <v>525</v>
      </c>
      <c r="C17" s="215">
        <v>13540.9</v>
      </c>
      <c r="E17" s="26">
        <v>68</v>
      </c>
      <c r="F17" s="4" t="s">
        <v>407</v>
      </c>
      <c r="G17" s="215">
        <v>6698.69</v>
      </c>
      <c r="L17" s="120"/>
      <c r="M17" s="19"/>
    </row>
    <row r="18" spans="1:14" ht="13.5" customHeight="1">
      <c r="A18" s="26">
        <v>16</v>
      </c>
      <c r="B18" s="4" t="s">
        <v>172</v>
      </c>
      <c r="C18" s="215">
        <v>13427.86</v>
      </c>
      <c r="E18" s="26">
        <v>69</v>
      </c>
      <c r="F18" s="4" t="s">
        <v>401</v>
      </c>
      <c r="G18" s="215">
        <v>6500.11</v>
      </c>
      <c r="L18" s="120"/>
      <c r="M18" s="19"/>
    </row>
    <row r="19" spans="1:14" ht="13.5" customHeight="1">
      <c r="A19" s="26">
        <v>17</v>
      </c>
      <c r="B19" s="4" t="s">
        <v>318</v>
      </c>
      <c r="C19" s="215">
        <v>12831</v>
      </c>
      <c r="E19" s="26">
        <v>70</v>
      </c>
      <c r="F19" s="4" t="s">
        <v>465</v>
      </c>
      <c r="G19" s="215">
        <v>6355.67</v>
      </c>
      <c r="L19" s="120"/>
      <c r="M19" s="19"/>
    </row>
    <row r="20" spans="1:14" ht="13.5" customHeight="1">
      <c r="A20" s="26">
        <v>18</v>
      </c>
      <c r="B20" s="4" t="s">
        <v>313</v>
      </c>
      <c r="C20" s="215">
        <v>12812</v>
      </c>
      <c r="E20" s="26">
        <v>71</v>
      </c>
      <c r="F20" s="4" t="s">
        <v>426</v>
      </c>
      <c r="G20" s="215">
        <v>6309.31</v>
      </c>
      <c r="L20" s="120"/>
      <c r="M20" s="19"/>
    </row>
    <row r="21" spans="1:14" ht="13.5" customHeight="1">
      <c r="A21" s="26">
        <v>19</v>
      </c>
      <c r="B21" s="4" t="s">
        <v>492</v>
      </c>
      <c r="C21" s="215">
        <v>12588</v>
      </c>
      <c r="E21" s="26">
        <v>72</v>
      </c>
      <c r="F21" s="4" t="s">
        <v>442</v>
      </c>
      <c r="G21" s="215">
        <v>6224.08</v>
      </c>
      <c r="L21" s="120"/>
      <c r="M21" s="19"/>
    </row>
    <row r="22" spans="1:14" ht="13.5" customHeight="1">
      <c r="A22" s="26">
        <v>20</v>
      </c>
      <c r="B22" s="4" t="s">
        <v>411</v>
      </c>
      <c r="C22" s="215">
        <v>12458.42</v>
      </c>
      <c r="E22" s="26">
        <v>73</v>
      </c>
      <c r="F22" s="4" t="s">
        <v>458</v>
      </c>
      <c r="G22" s="215">
        <v>6049</v>
      </c>
      <c r="L22" s="120"/>
      <c r="M22" s="19"/>
    </row>
    <row r="23" spans="1:14" ht="13.5" customHeight="1">
      <c r="A23" s="26">
        <v>21</v>
      </c>
      <c r="B23" s="4" t="s">
        <v>449</v>
      </c>
      <c r="C23" s="215">
        <v>12411.25</v>
      </c>
      <c r="E23" s="26">
        <v>74</v>
      </c>
      <c r="F23" s="4" t="s">
        <v>422</v>
      </c>
      <c r="G23" s="215">
        <v>5839</v>
      </c>
      <c r="L23" s="27"/>
      <c r="M23" s="19"/>
    </row>
    <row r="24" spans="1:14" ht="13.5" customHeight="1">
      <c r="A24" s="26">
        <v>22</v>
      </c>
      <c r="B24" s="4" t="s">
        <v>437</v>
      </c>
      <c r="C24" s="215">
        <v>12086.57</v>
      </c>
      <c r="E24" s="26">
        <v>75</v>
      </c>
      <c r="F24" s="4" t="s">
        <v>414</v>
      </c>
      <c r="G24" s="215">
        <v>5762.68</v>
      </c>
      <c r="L24" s="27"/>
      <c r="M24" s="19"/>
      <c r="N24" s="254"/>
    </row>
    <row r="25" spans="1:14" ht="13.5" customHeight="1">
      <c r="A25" s="26">
        <v>23</v>
      </c>
      <c r="B25" s="4" t="s">
        <v>433</v>
      </c>
      <c r="C25" s="215">
        <v>11973.7</v>
      </c>
      <c r="E25" s="26">
        <v>76</v>
      </c>
      <c r="F25" s="4" t="s">
        <v>425</v>
      </c>
      <c r="G25" s="215">
        <v>5584.82</v>
      </c>
      <c r="L25" s="27"/>
      <c r="M25" s="19"/>
    </row>
    <row r="26" spans="1:14" ht="13.5" customHeight="1">
      <c r="A26" s="26">
        <v>24</v>
      </c>
      <c r="B26" s="4" t="s">
        <v>499</v>
      </c>
      <c r="C26" s="215">
        <v>11513.39</v>
      </c>
      <c r="E26" s="26">
        <v>77</v>
      </c>
      <c r="F26" s="4" t="s">
        <v>514</v>
      </c>
      <c r="G26" s="215">
        <v>5209</v>
      </c>
      <c r="L26" s="120"/>
      <c r="M26" s="19"/>
    </row>
    <row r="27" spans="1:14" ht="13.5" customHeight="1">
      <c r="A27" s="26">
        <v>25</v>
      </c>
      <c r="B27" s="4" t="s">
        <v>194</v>
      </c>
      <c r="C27" s="215">
        <v>11138.66</v>
      </c>
      <c r="E27" s="26">
        <v>78</v>
      </c>
      <c r="F27" s="4" t="s">
        <v>516</v>
      </c>
      <c r="G27" s="215">
        <v>5049.33</v>
      </c>
      <c r="L27" s="27"/>
      <c r="M27" s="19"/>
    </row>
    <row r="28" spans="1:14" ht="13.5" customHeight="1">
      <c r="A28" s="26">
        <v>26</v>
      </c>
      <c r="B28" s="4" t="s">
        <v>472</v>
      </c>
      <c r="C28" s="215">
        <v>11080.63</v>
      </c>
      <c r="E28" s="26">
        <v>79</v>
      </c>
      <c r="F28" s="4" t="s">
        <v>447</v>
      </c>
      <c r="G28" s="215">
        <v>5023.1000000000004</v>
      </c>
      <c r="L28" s="120"/>
      <c r="M28" s="19"/>
    </row>
    <row r="29" spans="1:14" ht="13.5" customHeight="1">
      <c r="A29" s="26">
        <v>27</v>
      </c>
      <c r="B29" s="4" t="s">
        <v>424</v>
      </c>
      <c r="C29" s="215">
        <v>11007.23</v>
      </c>
      <c r="E29" s="26">
        <v>80</v>
      </c>
      <c r="F29" s="4" t="s">
        <v>471</v>
      </c>
      <c r="G29" s="215">
        <v>4946</v>
      </c>
      <c r="L29" s="120"/>
      <c r="M29" s="19"/>
    </row>
    <row r="30" spans="1:14" ht="13.5" customHeight="1">
      <c r="A30" s="26">
        <v>28</v>
      </c>
      <c r="B30" s="4" t="s">
        <v>316</v>
      </c>
      <c r="C30" s="215">
        <v>10739.47</v>
      </c>
      <c r="E30" s="26">
        <v>81</v>
      </c>
      <c r="F30" s="4" t="s">
        <v>317</v>
      </c>
      <c r="G30" s="215">
        <v>4908.33</v>
      </c>
      <c r="L30" s="120"/>
      <c r="M30" s="19"/>
    </row>
    <row r="31" spans="1:14" ht="13.5" customHeight="1">
      <c r="A31" s="26">
        <v>29</v>
      </c>
      <c r="B31" s="4" t="s">
        <v>319</v>
      </c>
      <c r="C31" s="215">
        <v>10730.33</v>
      </c>
      <c r="E31" s="26">
        <v>82</v>
      </c>
      <c r="F31" s="4" t="s">
        <v>454</v>
      </c>
      <c r="G31" s="215">
        <v>4730.29</v>
      </c>
      <c r="L31" s="120"/>
      <c r="M31" s="19"/>
    </row>
    <row r="32" spans="1:14" ht="13.5" customHeight="1">
      <c r="A32" s="26">
        <v>30</v>
      </c>
      <c r="B32" s="4" t="s">
        <v>312</v>
      </c>
      <c r="C32" s="215">
        <v>10537.22</v>
      </c>
      <c r="E32" s="26">
        <v>83</v>
      </c>
      <c r="F32" s="4" t="s">
        <v>429</v>
      </c>
      <c r="G32" s="215">
        <v>4720.63</v>
      </c>
      <c r="L32" s="120"/>
      <c r="M32" s="19"/>
    </row>
    <row r="33" spans="1:13" ht="13.5" customHeight="1">
      <c r="A33" s="26">
        <v>31</v>
      </c>
      <c r="B33" s="4" t="s">
        <v>406</v>
      </c>
      <c r="C33" s="215">
        <v>10441.11</v>
      </c>
      <c r="E33" s="26">
        <v>84</v>
      </c>
      <c r="F33" s="4" t="s">
        <v>493</v>
      </c>
      <c r="G33" s="215">
        <v>4573</v>
      </c>
      <c r="L33" s="185"/>
      <c r="M33" s="19"/>
    </row>
    <row r="34" spans="1:13" ht="13.5" customHeight="1">
      <c r="A34" s="26">
        <v>32</v>
      </c>
      <c r="B34" s="171" t="s">
        <v>548</v>
      </c>
      <c r="C34" s="215">
        <v>10393.67</v>
      </c>
      <c r="E34" s="26">
        <v>85</v>
      </c>
      <c r="F34" s="4" t="s">
        <v>502</v>
      </c>
      <c r="G34" s="215">
        <v>4420</v>
      </c>
      <c r="L34" s="120"/>
      <c r="M34" s="19"/>
    </row>
    <row r="35" spans="1:13" ht="13.5" customHeight="1">
      <c r="A35" s="26">
        <v>33</v>
      </c>
      <c r="B35" s="4" t="s">
        <v>441</v>
      </c>
      <c r="C35" s="215">
        <v>9674.18</v>
      </c>
      <c r="E35" s="26">
        <v>86</v>
      </c>
      <c r="F35" s="4" t="s">
        <v>301</v>
      </c>
      <c r="G35" s="215">
        <v>4394.16</v>
      </c>
      <c r="L35" s="120"/>
      <c r="M35" s="19"/>
    </row>
    <row r="36" spans="1:13" ht="13.5" customHeight="1">
      <c r="A36" s="26">
        <v>34</v>
      </c>
      <c r="B36" s="4" t="s">
        <v>284</v>
      </c>
      <c r="C36" s="215">
        <v>9671.7000000000007</v>
      </c>
      <c r="E36" s="26">
        <v>87</v>
      </c>
      <c r="F36" s="4" t="s">
        <v>310</v>
      </c>
      <c r="G36" s="215">
        <v>4229.83</v>
      </c>
      <c r="L36" s="120"/>
      <c r="M36" s="19"/>
    </row>
    <row r="37" spans="1:13" ht="13.5" customHeight="1">
      <c r="A37" s="26">
        <v>35</v>
      </c>
      <c r="B37" s="4" t="s">
        <v>489</v>
      </c>
      <c r="C37" s="215">
        <v>9637.6</v>
      </c>
      <c r="E37" s="26">
        <v>88</v>
      </c>
      <c r="F37" s="4" t="s">
        <v>421</v>
      </c>
      <c r="G37" s="215">
        <v>3741.44</v>
      </c>
      <c r="L37" s="120"/>
      <c r="M37" s="19"/>
    </row>
    <row r="38" spans="1:13" ht="13.5" customHeight="1">
      <c r="A38" s="26">
        <v>36</v>
      </c>
      <c r="B38" s="4" t="s">
        <v>446</v>
      </c>
      <c r="C38" s="215">
        <v>9622</v>
      </c>
      <c r="E38" s="26">
        <v>89</v>
      </c>
      <c r="F38" s="4" t="s">
        <v>417</v>
      </c>
      <c r="G38" s="215">
        <v>3735.88</v>
      </c>
      <c r="L38" s="120"/>
      <c r="M38" s="19"/>
    </row>
    <row r="39" spans="1:13" ht="13.5" customHeight="1">
      <c r="A39" s="26">
        <v>37</v>
      </c>
      <c r="B39" s="4" t="s">
        <v>431</v>
      </c>
      <c r="C39" s="215">
        <v>9446.0300000000007</v>
      </c>
      <c r="E39" s="26">
        <v>90</v>
      </c>
      <c r="F39" s="4" t="s">
        <v>171</v>
      </c>
      <c r="G39" s="215">
        <v>3703</v>
      </c>
      <c r="L39" s="120"/>
      <c r="M39" s="19"/>
    </row>
    <row r="40" spans="1:13" ht="13.5" customHeight="1">
      <c r="A40" s="26">
        <v>38</v>
      </c>
      <c r="B40" s="4" t="s">
        <v>434</v>
      </c>
      <c r="C40" s="215">
        <v>9409.4599999999991</v>
      </c>
      <c r="E40" s="26">
        <v>91</v>
      </c>
      <c r="F40" s="4" t="s">
        <v>444</v>
      </c>
      <c r="G40" s="215">
        <v>3620</v>
      </c>
      <c r="L40" s="120"/>
      <c r="M40" s="19"/>
    </row>
    <row r="41" spans="1:13" ht="13.5" customHeight="1">
      <c r="A41" s="26">
        <v>39</v>
      </c>
      <c r="B41" s="4" t="s">
        <v>302</v>
      </c>
      <c r="C41" s="215">
        <v>9261.6</v>
      </c>
      <c r="E41" s="26">
        <v>92</v>
      </c>
      <c r="F41" s="4" t="s">
        <v>288</v>
      </c>
      <c r="G41" s="215">
        <v>3513.5</v>
      </c>
      <c r="L41" s="120"/>
      <c r="M41" s="19"/>
    </row>
    <row r="42" spans="1:13" ht="13.5" customHeight="1">
      <c r="A42" s="26">
        <v>40</v>
      </c>
      <c r="B42" s="4" t="s">
        <v>193</v>
      </c>
      <c r="C42" s="215">
        <v>8990.9</v>
      </c>
      <c r="E42" s="26">
        <v>93</v>
      </c>
      <c r="F42" s="4" t="s">
        <v>400</v>
      </c>
      <c r="G42" s="215">
        <v>3478.1</v>
      </c>
      <c r="L42" s="120"/>
      <c r="M42" s="19"/>
    </row>
    <row r="43" spans="1:13" ht="13.5" customHeight="1">
      <c r="A43" s="26">
        <v>41</v>
      </c>
      <c r="B43" s="4" t="s">
        <v>392</v>
      </c>
      <c r="C43" s="215">
        <v>8988</v>
      </c>
      <c r="E43" s="26">
        <v>94</v>
      </c>
      <c r="F43" s="4" t="s">
        <v>463</v>
      </c>
      <c r="G43" s="215">
        <v>3058</v>
      </c>
      <c r="L43" s="120"/>
      <c r="M43" s="19"/>
    </row>
    <row r="44" spans="1:13" ht="13.5" customHeight="1">
      <c r="A44" s="26">
        <v>42</v>
      </c>
      <c r="B44" s="4" t="s">
        <v>402</v>
      </c>
      <c r="C44" s="215">
        <v>8975.5300000000007</v>
      </c>
      <c r="E44" s="26">
        <v>95</v>
      </c>
      <c r="F44" s="4" t="s">
        <v>427</v>
      </c>
      <c r="G44" s="215">
        <v>2282.33</v>
      </c>
      <c r="L44" s="120"/>
      <c r="M44" s="19"/>
    </row>
    <row r="45" spans="1:13" ht="13.5" customHeight="1">
      <c r="A45" s="26">
        <v>43</v>
      </c>
      <c r="B45" s="4" t="s">
        <v>488</v>
      </c>
      <c r="C45" s="215">
        <v>8944.25</v>
      </c>
      <c r="E45" s="26">
        <v>96</v>
      </c>
      <c r="F45" s="4" t="s">
        <v>452</v>
      </c>
      <c r="G45" s="4"/>
      <c r="L45" s="120"/>
      <c r="M45" s="19"/>
    </row>
    <row r="46" spans="1:13" ht="13.5" customHeight="1">
      <c r="A46" s="26">
        <v>44</v>
      </c>
      <c r="B46" s="4" t="s">
        <v>152</v>
      </c>
      <c r="C46" s="215">
        <v>8931</v>
      </c>
      <c r="E46" s="26">
        <v>97</v>
      </c>
      <c r="F46" s="4" t="s">
        <v>170</v>
      </c>
      <c r="G46" s="4"/>
      <c r="L46" s="120"/>
      <c r="M46" s="19"/>
    </row>
    <row r="47" spans="1:13" ht="13.5" customHeight="1">
      <c r="A47" s="26">
        <v>45</v>
      </c>
      <c r="B47" s="4" t="s">
        <v>398</v>
      </c>
      <c r="C47" s="215">
        <v>8721</v>
      </c>
      <c r="E47" s="26">
        <v>98</v>
      </c>
      <c r="F47" s="4" t="s">
        <v>311</v>
      </c>
      <c r="G47" s="4"/>
      <c r="L47" s="120"/>
      <c r="M47" s="19"/>
    </row>
    <row r="48" spans="1:13" ht="13.5" customHeight="1">
      <c r="A48" s="26">
        <v>46</v>
      </c>
      <c r="B48" s="4" t="s">
        <v>432</v>
      </c>
      <c r="C48" s="215">
        <v>8612.15</v>
      </c>
      <c r="E48" s="172">
        <v>99</v>
      </c>
      <c r="F48" s="4" t="s">
        <v>501</v>
      </c>
      <c r="G48" s="4"/>
      <c r="L48" s="120"/>
      <c r="M48" s="19"/>
    </row>
    <row r="49" spans="1:16" ht="13.5" customHeight="1">
      <c r="A49" s="26">
        <v>47</v>
      </c>
      <c r="B49" s="4" t="s">
        <v>403</v>
      </c>
      <c r="C49" s="215">
        <v>8606.7099999999991</v>
      </c>
      <c r="E49" s="172">
        <v>100</v>
      </c>
      <c r="F49" s="4" t="s">
        <v>149</v>
      </c>
      <c r="G49" s="4"/>
      <c r="L49" s="120"/>
      <c r="M49" s="19"/>
    </row>
    <row r="50" spans="1:16" ht="13.5" customHeight="1">
      <c r="A50" s="26">
        <v>48</v>
      </c>
      <c r="B50" s="4" t="s">
        <v>21</v>
      </c>
      <c r="C50" s="215">
        <v>8410.33</v>
      </c>
      <c r="E50" s="172">
        <v>101</v>
      </c>
      <c r="F50" s="4" t="s">
        <v>325</v>
      </c>
      <c r="G50" s="4"/>
      <c r="L50" s="120"/>
      <c r="M50" s="19"/>
    </row>
    <row r="51" spans="1:16" ht="13.5" customHeight="1">
      <c r="A51" s="26">
        <v>49</v>
      </c>
      <c r="B51" s="4" t="s">
        <v>496</v>
      </c>
      <c r="C51" s="215">
        <v>8341</v>
      </c>
      <c r="E51" s="172">
        <v>102</v>
      </c>
      <c r="F51" s="4" t="s">
        <v>295</v>
      </c>
      <c r="G51" s="4"/>
      <c r="L51" s="120"/>
      <c r="M51" s="19"/>
      <c r="N51" s="19"/>
    </row>
    <row r="52" spans="1:16" ht="13.5" customHeight="1">
      <c r="A52" s="26">
        <v>50</v>
      </c>
      <c r="B52" s="4" t="s">
        <v>457</v>
      </c>
      <c r="C52" s="215">
        <v>8318</v>
      </c>
      <c r="G52" s="4"/>
      <c r="L52" s="120"/>
      <c r="M52" s="19"/>
      <c r="N52" s="19"/>
      <c r="P52" s="64"/>
    </row>
    <row r="53" spans="1:16" ht="13.5" customHeight="1">
      <c r="A53" s="292">
        <v>51</v>
      </c>
      <c r="B53" s="4" t="s">
        <v>320</v>
      </c>
      <c r="C53" s="215">
        <v>8272</v>
      </c>
      <c r="G53" s="4"/>
      <c r="L53" s="120"/>
      <c r="M53" s="19"/>
      <c r="N53" s="151"/>
      <c r="P53" s="64"/>
    </row>
    <row r="54" spans="1:16" ht="13.5" customHeight="1">
      <c r="A54" s="26">
        <v>52</v>
      </c>
      <c r="B54" s="4" t="s">
        <v>412</v>
      </c>
      <c r="C54" s="215">
        <v>8045.37</v>
      </c>
      <c r="F54" s="28" t="s">
        <v>379</v>
      </c>
      <c r="G54" s="629">
        <f>MEDIAN(G3:G51,C3:C55)</f>
        <v>8410.33</v>
      </c>
      <c r="L54" s="27"/>
      <c r="M54" s="19"/>
      <c r="N54" s="151"/>
      <c r="P54" s="64"/>
    </row>
    <row r="55" spans="1:16" ht="13.5" customHeight="1">
      <c r="A55" s="172">
        <v>53</v>
      </c>
      <c r="B55" s="4" t="s">
        <v>151</v>
      </c>
      <c r="C55" s="215">
        <v>7936.5</v>
      </c>
      <c r="F55" s="28" t="s">
        <v>378</v>
      </c>
      <c r="G55" s="630">
        <f>AVERAGE(G3:G51,C3:C55)</f>
        <v>9714.7963157894719</v>
      </c>
      <c r="L55" s="120"/>
      <c r="M55" s="19"/>
      <c r="N55" s="151"/>
      <c r="P55" s="64"/>
    </row>
    <row r="56" spans="1:16" ht="13.5" customHeight="1">
      <c r="D56" s="22"/>
      <c r="L56" s="27"/>
      <c r="M56" s="19"/>
      <c r="N56" s="146"/>
      <c r="P56" s="64"/>
    </row>
    <row r="57" spans="1:16" ht="13.5" customHeight="1">
      <c r="D57" s="22"/>
      <c r="L57" s="27"/>
      <c r="M57" s="19"/>
      <c r="N57" s="146"/>
      <c r="P57" s="64"/>
    </row>
    <row r="58" spans="1:16" ht="13.5" customHeight="1">
      <c r="D58" s="22"/>
      <c r="L58" s="120"/>
      <c r="M58" s="19"/>
      <c r="N58" s="146"/>
    </row>
    <row r="59" spans="1:16" ht="13.5" customHeight="1">
      <c r="D59" s="22"/>
      <c r="L59" s="120"/>
      <c r="M59" s="19"/>
      <c r="N59" s="146"/>
    </row>
    <row r="60" spans="1:16" ht="13.5" customHeight="1">
      <c r="D60" s="22"/>
      <c r="L60" s="185"/>
      <c r="M60" s="19"/>
      <c r="N60" s="146"/>
    </row>
    <row r="61" spans="1:16" ht="13.5" customHeight="1">
      <c r="D61" s="22"/>
      <c r="L61" s="120"/>
      <c r="M61" s="19"/>
      <c r="N61" s="151"/>
    </row>
    <row r="62" spans="1:16" ht="13.5" customHeight="1">
      <c r="D62" s="22"/>
      <c r="L62" s="70"/>
      <c r="M62" s="19"/>
      <c r="N62" s="151"/>
    </row>
    <row r="63" spans="1:16" ht="13.5" customHeight="1">
      <c r="D63" s="22"/>
      <c r="L63" s="120"/>
      <c r="M63" s="19"/>
      <c r="N63" s="151"/>
    </row>
    <row r="64" spans="1:16" ht="13.5" customHeight="1">
      <c r="D64" s="22"/>
      <c r="L64" s="185"/>
      <c r="M64" s="19"/>
    </row>
    <row r="65" spans="4:14" ht="13.5" customHeight="1">
      <c r="D65" s="22"/>
      <c r="L65" s="185"/>
      <c r="M65" s="19"/>
      <c r="N65" s="146"/>
    </row>
    <row r="66" spans="4:14" ht="13.5" customHeight="1">
      <c r="D66" s="22"/>
      <c r="L66" s="120"/>
      <c r="M66" s="19"/>
      <c r="N66" s="146"/>
    </row>
    <row r="67" spans="4:14" ht="13.5" customHeight="1">
      <c r="D67" s="22"/>
      <c r="L67" s="120"/>
      <c r="M67" s="19"/>
      <c r="N67" s="146"/>
    </row>
    <row r="68" spans="4:14" ht="13.5" customHeight="1">
      <c r="D68" s="22"/>
      <c r="L68" s="120"/>
      <c r="M68" s="19"/>
    </row>
    <row r="69" spans="4:14" ht="13.5" customHeight="1">
      <c r="D69" s="22"/>
      <c r="L69" s="120"/>
      <c r="M69" s="19"/>
      <c r="N69" s="146"/>
    </row>
    <row r="70" spans="4:14" ht="13.5" customHeight="1">
      <c r="D70" s="22"/>
      <c r="L70" s="120"/>
      <c r="M70" s="19"/>
      <c r="N70" s="151"/>
    </row>
    <row r="71" spans="4:14" ht="13.5" customHeight="1">
      <c r="D71" s="22"/>
      <c r="L71" s="185"/>
      <c r="M71" s="19"/>
      <c r="N71" s="151"/>
    </row>
    <row r="72" spans="4:14" ht="13.5" customHeight="1">
      <c r="D72" s="22"/>
      <c r="L72" s="120"/>
      <c r="M72" s="19"/>
      <c r="N72" s="151"/>
    </row>
    <row r="73" spans="4:14" ht="13.5" customHeight="1">
      <c r="D73" s="22"/>
      <c r="L73" s="185"/>
      <c r="M73" s="19"/>
      <c r="N73" s="146"/>
    </row>
    <row r="74" spans="4:14" ht="13.5" customHeight="1">
      <c r="D74" s="22"/>
      <c r="L74" s="185"/>
      <c r="M74" s="19"/>
      <c r="N74" s="146"/>
    </row>
    <row r="75" spans="4:14" ht="13.5" customHeight="1">
      <c r="D75" s="22"/>
      <c r="L75" s="93"/>
      <c r="M75" s="19"/>
      <c r="N75" s="146"/>
    </row>
    <row r="76" spans="4:14" ht="13.5" customHeight="1">
      <c r="D76" s="22"/>
      <c r="L76" s="120"/>
      <c r="M76" s="19"/>
      <c r="N76" s="146"/>
    </row>
    <row r="77" spans="4:14" ht="13.5" customHeight="1">
      <c r="D77" s="22"/>
      <c r="L77" s="185"/>
      <c r="M77" s="19"/>
      <c r="N77" s="151"/>
    </row>
    <row r="78" spans="4:14" ht="13.5" customHeight="1">
      <c r="D78" s="22"/>
      <c r="L78" s="120"/>
      <c r="M78" s="19"/>
      <c r="N78" s="151"/>
    </row>
    <row r="79" spans="4:14" ht="13.5" customHeight="1">
      <c r="D79" s="22"/>
      <c r="L79" s="120"/>
      <c r="M79" s="19"/>
    </row>
    <row r="80" spans="4:14" ht="13.5" customHeight="1">
      <c r="D80" s="22"/>
      <c r="L80" s="120"/>
      <c r="M80" s="19"/>
      <c r="N80" s="146"/>
    </row>
    <row r="81" spans="4:14" ht="13.5" customHeight="1">
      <c r="D81" s="22"/>
      <c r="L81" s="120"/>
      <c r="M81" s="19"/>
      <c r="N81" s="146"/>
    </row>
    <row r="82" spans="4:14" ht="13.5" customHeight="1">
      <c r="D82" s="22"/>
      <c r="L82" s="185"/>
      <c r="M82" s="19"/>
      <c r="N82" s="8"/>
    </row>
    <row r="83" spans="4:14" ht="13.5" customHeight="1">
      <c r="D83" s="22"/>
      <c r="L83" s="185"/>
      <c r="M83" s="19"/>
      <c r="N83" s="146"/>
    </row>
    <row r="84" spans="4:14" ht="13.5" customHeight="1">
      <c r="D84" s="22"/>
      <c r="L84" s="120"/>
      <c r="M84" s="19"/>
      <c r="N84" s="151"/>
    </row>
    <row r="85" spans="4:14" ht="13.5" customHeight="1">
      <c r="D85" s="22"/>
      <c r="L85" s="120"/>
      <c r="M85" s="19"/>
      <c r="N85" s="151"/>
    </row>
    <row r="86" spans="4:14" ht="13.5" customHeight="1">
      <c r="D86" s="22"/>
      <c r="L86" s="120"/>
      <c r="M86" s="19"/>
      <c r="N86" s="151"/>
    </row>
    <row r="87" spans="4:14" ht="13.5" customHeight="1">
      <c r="D87" s="22"/>
      <c r="L87" s="120"/>
      <c r="M87" s="19"/>
      <c r="N87" s="151"/>
    </row>
    <row r="88" spans="4:14" ht="13.5" customHeight="1">
      <c r="D88" s="22"/>
      <c r="L88" s="185"/>
      <c r="M88" s="19"/>
      <c r="N88" s="151"/>
    </row>
    <row r="89" spans="4:14" ht="13.5" customHeight="1">
      <c r="D89" s="22"/>
      <c r="L89" s="26"/>
      <c r="M89" s="19"/>
      <c r="N89" s="151"/>
    </row>
    <row r="90" spans="4:14" ht="13.5" customHeight="1">
      <c r="D90" s="22"/>
      <c r="L90" s="120"/>
      <c r="M90" s="19"/>
      <c r="N90" s="151"/>
    </row>
    <row r="91" spans="4:14" ht="13.5" customHeight="1">
      <c r="D91" s="22"/>
      <c r="L91" s="120"/>
      <c r="M91" s="19"/>
      <c r="N91" s="146"/>
    </row>
    <row r="92" spans="4:14" ht="13.5" customHeight="1">
      <c r="D92" s="22"/>
      <c r="L92" s="120"/>
      <c r="M92" s="19"/>
      <c r="N92" s="146"/>
    </row>
    <row r="93" spans="4:14" ht="13.5" customHeight="1">
      <c r="D93" s="22"/>
      <c r="L93" s="120"/>
      <c r="M93" s="19"/>
    </row>
    <row r="94" spans="4:14" ht="13.5" customHeight="1">
      <c r="D94" s="22"/>
      <c r="L94" s="185"/>
      <c r="M94" s="19"/>
      <c r="N94" s="146"/>
    </row>
    <row r="95" spans="4:14" ht="13.5" customHeight="1">
      <c r="D95" s="22"/>
      <c r="L95" s="120"/>
      <c r="M95" s="19"/>
      <c r="N95" s="146"/>
    </row>
    <row r="96" spans="4:14" ht="13.5" customHeight="1">
      <c r="D96" s="22"/>
      <c r="L96" s="120"/>
      <c r="M96" s="19"/>
      <c r="N96" s="146"/>
    </row>
    <row r="97" spans="3:14" ht="13.5" customHeight="1">
      <c r="D97" s="22"/>
      <c r="L97" s="120"/>
      <c r="M97" s="19"/>
      <c r="N97" s="63"/>
    </row>
    <row r="98" spans="3:14" ht="13.5" customHeight="1">
      <c r="D98" s="22"/>
      <c r="L98" s="120"/>
      <c r="M98" s="19"/>
      <c r="N98" s="146"/>
    </row>
    <row r="99" spans="3:14" ht="13.5" customHeight="1">
      <c r="D99" s="22"/>
      <c r="L99" s="120"/>
      <c r="M99" s="19"/>
      <c r="N99" s="151"/>
    </row>
    <row r="100" spans="3:14" ht="13.5" customHeight="1">
      <c r="C100" s="117"/>
      <c r="D100" s="22"/>
      <c r="L100" s="120"/>
      <c r="M100" s="19"/>
    </row>
    <row r="101" spans="3:14" ht="13.5" customHeight="1">
      <c r="C101" s="117"/>
    </row>
    <row r="102" spans="3:14" ht="13.5" customHeight="1">
      <c r="C102" s="117"/>
      <c r="L102" s="256"/>
      <c r="M102" s="28"/>
    </row>
    <row r="103" spans="3:14" ht="13.5" customHeight="1">
      <c r="C103" s="117"/>
      <c r="K103" s="40"/>
      <c r="M103" s="28"/>
    </row>
    <row r="104" spans="3:14" ht="13.5" customHeight="1">
      <c r="M104" s="28"/>
    </row>
    <row r="106" spans="3:14" ht="13.5" customHeight="1">
      <c r="K106" s="74"/>
    </row>
    <row r="107" spans="3:14" ht="13.5" customHeight="1">
      <c r="K107" s="74"/>
    </row>
  </sheetData>
  <sortState ref="I4:J110">
    <sortCondition descending="1" ref="J4"/>
  </sortState>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K104"/>
  <sheetViews>
    <sheetView zoomScaleNormal="100" workbookViewId="0">
      <pane ySplit="1" topLeftCell="A2" activePane="bottomLeft" state="frozen"/>
      <selection pane="bottomLeft" activeCell="C1" sqref="C1"/>
    </sheetView>
  </sheetViews>
  <sheetFormatPr defaultRowHeight="12.95" customHeight="1"/>
  <cols>
    <col min="1" max="1" width="20" style="22" customWidth="1"/>
    <col min="2" max="2" width="30.7109375" style="51" customWidth="1"/>
    <col min="3" max="3" width="31.28515625" style="51" customWidth="1"/>
    <col min="4" max="4" width="8.28515625" style="51" bestFit="1" customWidth="1"/>
    <col min="5" max="5" width="9.7109375" style="220" bestFit="1" customWidth="1"/>
    <col min="6" max="6" width="9.140625" style="22"/>
    <col min="7" max="7" width="16.42578125" style="292" customWidth="1"/>
    <col min="8" max="8" width="20" style="292" bestFit="1" customWidth="1"/>
    <col min="9" max="9" width="23.7109375" style="429" bestFit="1" customWidth="1"/>
    <col min="10" max="10" width="24.140625" style="292" bestFit="1" customWidth="1"/>
    <col min="11" max="11" width="13" style="429" customWidth="1"/>
    <col min="12" max="16384" width="9.140625" style="22"/>
  </cols>
  <sheetData>
    <row r="1" spans="1:11" ht="14.25" customHeight="1">
      <c r="A1" s="40" t="s">
        <v>623</v>
      </c>
      <c r="G1" s="547"/>
      <c r="H1" s="547"/>
      <c r="I1" s="548"/>
      <c r="J1" s="547"/>
      <c r="K1" s="548"/>
    </row>
    <row r="2" spans="1:11" ht="8.25" customHeight="1">
      <c r="A2" s="78"/>
    </row>
    <row r="3" spans="1:11" ht="24.75" customHeight="1">
      <c r="A3" s="77"/>
      <c r="B3" s="688" t="s">
        <v>661</v>
      </c>
      <c r="C3" s="688" t="s">
        <v>660</v>
      </c>
      <c r="D3" s="356"/>
      <c r="E3" s="356"/>
    </row>
    <row r="4" spans="1:11" ht="13.5" customHeight="1">
      <c r="A4" s="4" t="s">
        <v>530</v>
      </c>
      <c r="B4" s="4">
        <v>103</v>
      </c>
      <c r="C4" s="4">
        <v>16</v>
      </c>
      <c r="D4" s="4"/>
      <c r="E4" s="4"/>
      <c r="G4" s="10"/>
      <c r="H4" s="10"/>
      <c r="I4" s="10"/>
      <c r="J4" s="10"/>
      <c r="K4" s="10"/>
    </row>
    <row r="5" spans="1:11" ht="13.5" customHeight="1">
      <c r="A5" s="4" t="s">
        <v>310</v>
      </c>
      <c r="B5" s="4">
        <v>251</v>
      </c>
      <c r="C5" s="185">
        <v>1291</v>
      </c>
      <c r="D5" s="185"/>
      <c r="E5" s="4"/>
      <c r="J5" s="4"/>
    </row>
    <row r="6" spans="1:11" ht="13.5" customHeight="1">
      <c r="A6" s="4" t="s">
        <v>391</v>
      </c>
      <c r="B6" s="4">
        <v>40</v>
      </c>
      <c r="C6" s="4">
        <v>420</v>
      </c>
      <c r="D6" s="4"/>
      <c r="E6" s="4"/>
      <c r="J6" s="185"/>
    </row>
    <row r="7" spans="1:11" ht="13.5" customHeight="1">
      <c r="A7" s="4" t="s">
        <v>392</v>
      </c>
      <c r="B7" s="4">
        <v>455</v>
      </c>
      <c r="C7" s="4">
        <v>182</v>
      </c>
      <c r="D7" s="4"/>
      <c r="E7" s="4"/>
      <c r="J7" s="4"/>
    </row>
    <row r="8" spans="1:11" ht="13.5" customHeight="1">
      <c r="A8" s="4" t="s">
        <v>452</v>
      </c>
      <c r="B8" s="4"/>
      <c r="C8" s="4">
        <v>5</v>
      </c>
      <c r="D8" s="4"/>
      <c r="E8" s="4"/>
      <c r="J8" s="4"/>
    </row>
    <row r="9" spans="1:11" ht="13.5" customHeight="1">
      <c r="A9" s="4" t="s">
        <v>394</v>
      </c>
      <c r="B9" s="4">
        <v>139</v>
      </c>
      <c r="C9" s="4">
        <v>739</v>
      </c>
      <c r="D9" s="4"/>
      <c r="E9" s="4"/>
      <c r="J9" s="4"/>
    </row>
    <row r="10" spans="1:11" ht="13.5" customHeight="1">
      <c r="A10" s="4" t="s">
        <v>453</v>
      </c>
      <c r="B10" s="4">
        <v>267</v>
      </c>
      <c r="C10" s="4">
        <v>567</v>
      </c>
      <c r="D10" s="4"/>
      <c r="E10" s="4"/>
      <c r="J10" s="4"/>
    </row>
    <row r="11" spans="1:11" ht="13.5" customHeight="1">
      <c r="A11" s="4" t="s">
        <v>454</v>
      </c>
      <c r="B11" s="4">
        <v>62</v>
      </c>
      <c r="C11" s="4">
        <v>230</v>
      </c>
      <c r="D11" s="4"/>
      <c r="E11" s="4"/>
      <c r="J11" s="4"/>
    </row>
    <row r="12" spans="1:11" ht="13.5" customHeight="1">
      <c r="A12" s="4" t="s">
        <v>457</v>
      </c>
      <c r="B12" s="4">
        <v>22</v>
      </c>
      <c r="C12" s="4">
        <v>70</v>
      </c>
      <c r="D12" s="4"/>
      <c r="E12" s="4"/>
      <c r="J12" s="4"/>
    </row>
    <row r="13" spans="1:11" ht="13.5" customHeight="1">
      <c r="A13" s="4" t="s">
        <v>396</v>
      </c>
      <c r="B13" s="4">
        <v>841</v>
      </c>
      <c r="C13" s="4">
        <v>933</v>
      </c>
      <c r="D13" s="4"/>
      <c r="E13" s="4"/>
      <c r="J13" s="4"/>
    </row>
    <row r="14" spans="1:11" ht="13.5" customHeight="1">
      <c r="A14" s="4" t="s">
        <v>458</v>
      </c>
      <c r="B14" s="4">
        <v>112</v>
      </c>
      <c r="C14" s="4">
        <v>124</v>
      </c>
      <c r="D14" s="4"/>
      <c r="E14" s="4"/>
      <c r="J14" s="4"/>
    </row>
    <row r="15" spans="1:11" ht="13.5" customHeight="1">
      <c r="A15" s="4" t="s">
        <v>398</v>
      </c>
      <c r="B15" s="4">
        <v>216</v>
      </c>
      <c r="C15" s="4">
        <v>2</v>
      </c>
      <c r="D15" s="4"/>
      <c r="E15" s="4"/>
      <c r="J15" s="4"/>
    </row>
    <row r="16" spans="1:11" ht="13.5" customHeight="1">
      <c r="A16" s="4" t="s">
        <v>170</v>
      </c>
      <c r="B16" s="4">
        <v>48</v>
      </c>
      <c r="C16" s="4">
        <v>111</v>
      </c>
      <c r="D16" s="4"/>
      <c r="E16" s="4"/>
      <c r="J16" s="4"/>
    </row>
    <row r="17" spans="1:10" ht="13.5" customHeight="1">
      <c r="A17" s="4" t="s">
        <v>463</v>
      </c>
      <c r="B17" s="4">
        <v>44</v>
      </c>
      <c r="C17" s="4">
        <v>1</v>
      </c>
      <c r="D17" s="4"/>
      <c r="E17" s="4"/>
      <c r="J17" s="4"/>
    </row>
    <row r="18" spans="1:10" ht="13.5" customHeight="1">
      <c r="A18" s="4" t="s">
        <v>465</v>
      </c>
      <c r="B18" s="4">
        <v>24</v>
      </c>
      <c r="C18" s="4">
        <v>2</v>
      </c>
      <c r="D18" s="4"/>
      <c r="E18" s="4"/>
      <c r="J18" s="4"/>
    </row>
    <row r="19" spans="1:10" ht="13.5" customHeight="1">
      <c r="A19" s="4" t="s">
        <v>400</v>
      </c>
      <c r="B19" s="4">
        <v>705</v>
      </c>
      <c r="C19" s="185">
        <v>1780</v>
      </c>
      <c r="D19" s="185"/>
      <c r="E19" s="4"/>
      <c r="J19" s="4"/>
    </row>
    <row r="20" spans="1:10" ht="13.5" customHeight="1">
      <c r="A20" s="4" t="s">
        <v>401</v>
      </c>
      <c r="B20" s="4">
        <v>415</v>
      </c>
      <c r="C20" s="4">
        <v>839</v>
      </c>
      <c r="D20" s="4"/>
      <c r="E20" s="4"/>
      <c r="J20" s="185"/>
    </row>
    <row r="21" spans="1:10" ht="13.5" customHeight="1">
      <c r="A21" s="4" t="s">
        <v>402</v>
      </c>
      <c r="B21" s="4">
        <v>554</v>
      </c>
      <c r="C21" s="4">
        <v>107</v>
      </c>
      <c r="D21" s="4"/>
      <c r="E21" s="4"/>
      <c r="J21" s="4"/>
    </row>
    <row r="22" spans="1:10" ht="13.5" customHeight="1">
      <c r="A22" s="4" t="s">
        <v>193</v>
      </c>
      <c r="B22" s="4">
        <v>455</v>
      </c>
      <c r="C22" s="4">
        <v>291</v>
      </c>
      <c r="D22" s="4"/>
      <c r="E22" s="4"/>
      <c r="J22" s="4"/>
    </row>
    <row r="23" spans="1:10" ht="13.5" customHeight="1">
      <c r="A23" s="4" t="s">
        <v>403</v>
      </c>
      <c r="B23" s="185">
        <v>1029</v>
      </c>
      <c r="C23" s="4">
        <v>738</v>
      </c>
      <c r="D23" s="4"/>
      <c r="E23" s="4"/>
      <c r="J23" s="4"/>
    </row>
    <row r="24" spans="1:10" ht="13.5" customHeight="1">
      <c r="A24" s="4" t="s">
        <v>311</v>
      </c>
      <c r="B24" s="4">
        <v>120</v>
      </c>
      <c r="C24" s="4">
        <v>3</v>
      </c>
      <c r="D24" s="4"/>
      <c r="E24" s="4"/>
      <c r="J24" s="4"/>
    </row>
    <row r="25" spans="1:10" ht="13.5" customHeight="1">
      <c r="A25" s="4" t="s">
        <v>312</v>
      </c>
      <c r="B25" s="185">
        <v>3073</v>
      </c>
      <c r="C25" s="4">
        <v>126</v>
      </c>
      <c r="D25" s="4"/>
      <c r="E25" s="4"/>
      <c r="J25" s="4"/>
    </row>
    <row r="26" spans="1:10" ht="13.5" customHeight="1">
      <c r="A26" s="4" t="s">
        <v>194</v>
      </c>
      <c r="B26" s="4">
        <v>136</v>
      </c>
      <c r="C26" s="4">
        <v>859</v>
      </c>
      <c r="D26" s="4"/>
      <c r="E26" s="4"/>
      <c r="J26" s="4"/>
    </row>
    <row r="27" spans="1:10" ht="13.5" customHeight="1">
      <c r="A27" s="4" t="s">
        <v>405</v>
      </c>
      <c r="B27" s="4">
        <v>80</v>
      </c>
      <c r="C27" s="4">
        <v>159</v>
      </c>
      <c r="D27" s="4"/>
      <c r="E27" s="4"/>
      <c r="J27" s="4"/>
    </row>
    <row r="28" spans="1:10" ht="13.5" customHeight="1">
      <c r="A28" s="4" t="s">
        <v>313</v>
      </c>
      <c r="B28" s="4">
        <v>322</v>
      </c>
      <c r="C28" s="4">
        <v>294</v>
      </c>
      <c r="D28" s="4"/>
      <c r="E28" s="4"/>
      <c r="J28" s="4"/>
    </row>
    <row r="29" spans="1:10" ht="13.5" customHeight="1">
      <c r="A29" s="4" t="s">
        <v>471</v>
      </c>
      <c r="B29" s="4">
        <v>91</v>
      </c>
      <c r="C29" s="4">
        <v>1</v>
      </c>
      <c r="D29" s="4"/>
      <c r="E29" s="4"/>
      <c r="J29" s="4"/>
    </row>
    <row r="30" spans="1:10" ht="13.5" customHeight="1">
      <c r="A30" s="4" t="s">
        <v>472</v>
      </c>
      <c r="B30" s="4">
        <v>574</v>
      </c>
      <c r="C30" s="4">
        <v>167</v>
      </c>
      <c r="D30" s="4"/>
      <c r="E30" s="4"/>
      <c r="J30" s="4"/>
    </row>
    <row r="31" spans="1:10" ht="13.5" customHeight="1">
      <c r="A31" s="4" t="s">
        <v>484</v>
      </c>
      <c r="B31" s="4">
        <v>110</v>
      </c>
      <c r="C31" s="4">
        <v>2</v>
      </c>
      <c r="D31" s="4"/>
      <c r="E31" s="4"/>
      <c r="J31" s="4"/>
    </row>
    <row r="32" spans="1:10" ht="13.5" customHeight="1">
      <c r="A32" s="4" t="s">
        <v>406</v>
      </c>
      <c r="B32" s="185">
        <v>1493</v>
      </c>
      <c r="C32" s="4">
        <v>713</v>
      </c>
      <c r="D32" s="4"/>
      <c r="E32" s="4"/>
      <c r="J32" s="4"/>
    </row>
    <row r="33" spans="1:10" ht="13.5" customHeight="1">
      <c r="A33" s="4" t="s">
        <v>152</v>
      </c>
      <c r="B33" s="4"/>
      <c r="C33" s="4"/>
      <c r="D33" s="4"/>
      <c r="E33" s="4"/>
      <c r="J33" s="4"/>
    </row>
    <row r="34" spans="1:10" ht="13.5" customHeight="1">
      <c r="A34" s="4" t="s">
        <v>407</v>
      </c>
      <c r="B34" s="4">
        <v>135</v>
      </c>
      <c r="C34" s="4">
        <v>264</v>
      </c>
      <c r="D34" s="4"/>
      <c r="E34" s="4"/>
      <c r="J34" s="4"/>
    </row>
    <row r="35" spans="1:10" ht="13.5" customHeight="1">
      <c r="A35" s="4" t="s">
        <v>157</v>
      </c>
      <c r="B35" s="4">
        <v>144</v>
      </c>
      <c r="C35" s="4">
        <v>125</v>
      </c>
      <c r="D35" s="4"/>
      <c r="E35" s="4"/>
      <c r="J35" s="4"/>
    </row>
    <row r="36" spans="1:10" ht="13.5" customHeight="1">
      <c r="A36" s="4" t="s">
        <v>488</v>
      </c>
      <c r="B36" s="4">
        <v>119</v>
      </c>
      <c r="C36" s="4">
        <v>164</v>
      </c>
      <c r="D36" s="4"/>
      <c r="E36" s="4"/>
      <c r="J36" s="4"/>
    </row>
    <row r="37" spans="1:10" ht="13.5" customHeight="1">
      <c r="A37" s="4" t="s">
        <v>489</v>
      </c>
      <c r="B37" s="4">
        <v>406</v>
      </c>
      <c r="C37" s="4">
        <v>12</v>
      </c>
      <c r="D37" s="4"/>
      <c r="E37" s="4"/>
      <c r="J37" s="4"/>
    </row>
    <row r="38" spans="1:10" ht="13.5" customHeight="1">
      <c r="A38" s="4" t="s">
        <v>171</v>
      </c>
      <c r="B38" s="4">
        <v>56</v>
      </c>
      <c r="C38" s="4">
        <v>11</v>
      </c>
      <c r="D38" s="4"/>
      <c r="E38" s="4"/>
      <c r="J38" s="4"/>
    </row>
    <row r="39" spans="1:10" ht="13.5" customHeight="1">
      <c r="A39" s="4" t="s">
        <v>492</v>
      </c>
      <c r="B39" s="4">
        <v>211</v>
      </c>
      <c r="C39" s="4"/>
      <c r="D39" s="4"/>
      <c r="E39" s="4"/>
      <c r="J39" s="4"/>
    </row>
    <row r="40" spans="1:10" ht="13.5" customHeight="1">
      <c r="A40" s="4" t="s">
        <v>493</v>
      </c>
      <c r="B40" s="4">
        <v>99</v>
      </c>
      <c r="C40" s="4">
        <v>271</v>
      </c>
      <c r="D40" s="4"/>
      <c r="E40" s="4"/>
      <c r="J40" s="4"/>
    </row>
    <row r="41" spans="1:10" ht="13.5" customHeight="1">
      <c r="A41" s="4" t="s">
        <v>409</v>
      </c>
      <c r="B41" s="4">
        <v>416</v>
      </c>
      <c r="C41" s="4">
        <v>529</v>
      </c>
      <c r="D41" s="4"/>
      <c r="E41" s="4"/>
      <c r="J41" s="4"/>
    </row>
    <row r="42" spans="1:10" ht="13.5" customHeight="1">
      <c r="A42" s="4" t="s">
        <v>525</v>
      </c>
      <c r="B42" s="4">
        <v>192</v>
      </c>
      <c r="C42" s="4">
        <v>60</v>
      </c>
      <c r="D42" s="185"/>
      <c r="E42" s="4"/>
      <c r="J42" s="4"/>
    </row>
    <row r="43" spans="1:10" ht="13.5" customHeight="1">
      <c r="A43" s="4" t="s">
        <v>411</v>
      </c>
      <c r="B43" s="4">
        <v>948</v>
      </c>
      <c r="C43" s="4">
        <v>859</v>
      </c>
      <c r="D43" s="4"/>
      <c r="E43" s="4"/>
      <c r="J43" s="185"/>
    </row>
    <row r="44" spans="1:10" ht="13.5" customHeight="1">
      <c r="A44" s="4" t="s">
        <v>412</v>
      </c>
      <c r="B44" s="185">
        <v>1179</v>
      </c>
      <c r="C44" s="4">
        <v>920</v>
      </c>
      <c r="D44" s="4"/>
      <c r="E44" s="4"/>
      <c r="J44" s="4"/>
    </row>
    <row r="45" spans="1:10" ht="13.5" customHeight="1">
      <c r="A45" s="4" t="s">
        <v>414</v>
      </c>
      <c r="B45" s="4">
        <v>216</v>
      </c>
      <c r="C45" s="4">
        <v>389</v>
      </c>
      <c r="D45" s="4"/>
      <c r="E45" s="4"/>
      <c r="J45" s="4"/>
    </row>
    <row r="46" spans="1:10" ht="13.5" customHeight="1">
      <c r="A46" s="4" t="s">
        <v>496</v>
      </c>
      <c r="B46" s="4">
        <v>358</v>
      </c>
      <c r="C46" s="4">
        <v>523</v>
      </c>
      <c r="D46" s="4"/>
      <c r="E46" s="4"/>
      <c r="J46" s="4"/>
    </row>
    <row r="47" spans="1:10" ht="13.5" customHeight="1">
      <c r="A47" s="4" t="s">
        <v>499</v>
      </c>
      <c r="B47" s="4">
        <v>190</v>
      </c>
      <c r="C47" s="4">
        <v>42</v>
      </c>
      <c r="D47" s="4"/>
      <c r="E47" s="4"/>
      <c r="J47" s="4"/>
    </row>
    <row r="48" spans="1:10" ht="13.5" customHeight="1">
      <c r="A48" s="4" t="s">
        <v>416</v>
      </c>
      <c r="B48" s="4">
        <v>206</v>
      </c>
      <c r="C48" s="4">
        <v>14</v>
      </c>
      <c r="D48" s="4"/>
      <c r="E48" s="4"/>
      <c r="J48" s="4"/>
    </row>
    <row r="49" spans="1:10" ht="13.5" customHeight="1">
      <c r="A49" s="4" t="s">
        <v>417</v>
      </c>
      <c r="B49" s="4">
        <v>74</v>
      </c>
      <c r="C49" s="4">
        <v>123</v>
      </c>
      <c r="D49" s="185"/>
      <c r="E49" s="4"/>
      <c r="J49" s="4"/>
    </row>
    <row r="50" spans="1:10" ht="13.5" customHeight="1">
      <c r="A50" s="4" t="s">
        <v>201</v>
      </c>
      <c r="B50" s="4">
        <v>792</v>
      </c>
      <c r="C50" s="185">
        <v>1154</v>
      </c>
      <c r="D50" s="4"/>
      <c r="E50" s="4"/>
      <c r="J50" s="185"/>
    </row>
    <row r="51" spans="1:10" ht="13.5" customHeight="1">
      <c r="A51" s="4" t="s">
        <v>501</v>
      </c>
      <c r="B51" s="4">
        <v>97</v>
      </c>
      <c r="C51" s="4"/>
      <c r="D51" s="4"/>
      <c r="E51" s="4"/>
      <c r="J51" s="4"/>
    </row>
    <row r="52" spans="1:10" ht="13.5" customHeight="1">
      <c r="A52" s="4" t="s">
        <v>420</v>
      </c>
      <c r="B52" s="4">
        <v>467</v>
      </c>
      <c r="C52" s="4">
        <v>257</v>
      </c>
      <c r="D52" s="185"/>
      <c r="E52" s="4"/>
      <c r="J52" s="4"/>
    </row>
    <row r="53" spans="1:10" ht="13.5" customHeight="1">
      <c r="A53" s="4" t="s">
        <v>421</v>
      </c>
      <c r="B53" s="4">
        <v>997</v>
      </c>
      <c r="C53" s="185">
        <v>1583</v>
      </c>
      <c r="D53" s="4"/>
      <c r="E53" s="4"/>
      <c r="J53" s="185"/>
    </row>
    <row r="54" spans="1:10" ht="13.5" customHeight="1">
      <c r="A54" s="4" t="s">
        <v>502</v>
      </c>
      <c r="B54" s="4">
        <v>109</v>
      </c>
      <c r="C54" s="4">
        <v>85</v>
      </c>
      <c r="D54" s="185"/>
      <c r="E54" s="4"/>
      <c r="J54" s="4"/>
    </row>
    <row r="55" spans="1:10" ht="12.95" customHeight="1">
      <c r="A55" s="4" t="s">
        <v>422</v>
      </c>
      <c r="B55" s="4">
        <v>532</v>
      </c>
      <c r="C55" s="4">
        <v>227</v>
      </c>
      <c r="D55" s="4"/>
      <c r="E55" s="4"/>
      <c r="J55" s="185"/>
    </row>
    <row r="56" spans="1:10" ht="12.95" customHeight="1">
      <c r="A56" s="4" t="s">
        <v>504</v>
      </c>
      <c r="B56" s="4">
        <v>125</v>
      </c>
      <c r="C56" s="4">
        <v>294</v>
      </c>
      <c r="J56" s="4"/>
    </row>
    <row r="57" spans="1:10" ht="12.95" customHeight="1">
      <c r="A57" s="4" t="s">
        <v>423</v>
      </c>
      <c r="B57" s="4">
        <v>544</v>
      </c>
      <c r="C57" s="185">
        <v>1167</v>
      </c>
      <c r="D57" s="175"/>
      <c r="E57" s="223"/>
      <c r="J57" s="4"/>
    </row>
    <row r="58" spans="1:10" ht="12.95" customHeight="1">
      <c r="A58" s="49"/>
      <c r="B58" s="175"/>
      <c r="C58" s="175"/>
      <c r="D58" s="175"/>
      <c r="E58" s="223"/>
      <c r="J58" s="4"/>
    </row>
    <row r="59" spans="1:10" ht="12.95" customHeight="1">
      <c r="A59" s="49"/>
      <c r="B59" s="175"/>
      <c r="C59" s="175"/>
      <c r="D59" s="175"/>
      <c r="E59" s="223"/>
      <c r="J59" s="4"/>
    </row>
    <row r="60" spans="1:10" ht="12.95" customHeight="1">
      <c r="A60" s="49"/>
      <c r="B60" s="175"/>
      <c r="C60" s="175"/>
      <c r="D60" s="175"/>
      <c r="E60" s="223"/>
      <c r="J60" s="4"/>
    </row>
    <row r="61" spans="1:10" ht="12.95" customHeight="1">
      <c r="A61" s="49"/>
      <c r="B61" s="175"/>
      <c r="C61" s="175"/>
      <c r="D61" s="175"/>
      <c r="E61" s="223"/>
      <c r="J61" s="4"/>
    </row>
    <row r="62" spans="1:10" ht="12.95" customHeight="1">
      <c r="A62" s="49"/>
      <c r="B62" s="175"/>
      <c r="C62" s="175"/>
      <c r="D62" s="175"/>
      <c r="E62" s="223"/>
      <c r="J62" s="4"/>
    </row>
    <row r="63" spans="1:10" ht="12.95" customHeight="1">
      <c r="A63" s="49"/>
      <c r="B63" s="175"/>
      <c r="C63" s="175"/>
      <c r="D63" s="175"/>
      <c r="E63" s="223"/>
      <c r="J63" s="4"/>
    </row>
    <row r="64" spans="1:10" ht="12.95" customHeight="1">
      <c r="A64" s="49"/>
      <c r="B64" s="175"/>
      <c r="C64" s="175"/>
      <c r="D64" s="175"/>
      <c r="E64" s="223"/>
      <c r="J64" s="4"/>
    </row>
    <row r="65" spans="1:10" ht="12.95" customHeight="1">
      <c r="A65" s="49"/>
      <c r="B65" s="175"/>
      <c r="C65" s="175"/>
      <c r="D65" s="175"/>
      <c r="E65" s="223"/>
      <c r="J65" s="4"/>
    </row>
    <row r="66" spans="1:10" ht="12.95" customHeight="1">
      <c r="A66" s="49"/>
      <c r="B66" s="175"/>
      <c r="C66" s="175"/>
      <c r="D66" s="175"/>
      <c r="E66" s="223"/>
      <c r="J66" s="185"/>
    </row>
    <row r="67" spans="1:10" ht="12.95" customHeight="1">
      <c r="A67" s="49"/>
      <c r="B67" s="175"/>
      <c r="C67" s="175"/>
      <c r="D67" s="175"/>
      <c r="E67" s="223"/>
      <c r="J67" s="4"/>
    </row>
    <row r="68" spans="1:10" ht="12.95" customHeight="1">
      <c r="A68" s="49"/>
      <c r="B68" s="175"/>
      <c r="C68" s="175"/>
      <c r="D68" s="175"/>
      <c r="E68" s="223"/>
      <c r="J68" s="4"/>
    </row>
    <row r="69" spans="1:10" ht="12.95" customHeight="1">
      <c r="A69" s="49"/>
      <c r="B69" s="175"/>
      <c r="C69" s="175"/>
      <c r="D69" s="175"/>
      <c r="E69" s="223"/>
      <c r="J69" s="4"/>
    </row>
    <row r="70" spans="1:10" ht="12.95" customHeight="1">
      <c r="A70" s="49"/>
      <c r="B70" s="175"/>
      <c r="C70" s="175"/>
      <c r="D70" s="175"/>
      <c r="E70" s="223"/>
      <c r="J70" s="4"/>
    </row>
    <row r="71" spans="1:10" ht="12.95" customHeight="1">
      <c r="A71" s="49"/>
      <c r="B71" s="175"/>
      <c r="C71" s="175"/>
      <c r="D71" s="175"/>
      <c r="E71" s="223"/>
      <c r="J71" s="4"/>
    </row>
    <row r="72" spans="1:10" ht="12.95" customHeight="1">
      <c r="A72" s="49"/>
      <c r="B72" s="175"/>
      <c r="C72" s="175"/>
      <c r="D72" s="175"/>
      <c r="E72" s="223"/>
      <c r="J72" s="4"/>
    </row>
    <row r="73" spans="1:10" ht="12.95" customHeight="1">
      <c r="A73" s="49"/>
      <c r="B73" s="175"/>
      <c r="C73" s="175"/>
      <c r="D73" s="175"/>
      <c r="E73" s="223"/>
      <c r="J73" s="4"/>
    </row>
    <row r="74" spans="1:10" ht="12.95" customHeight="1">
      <c r="A74" s="49"/>
      <c r="B74" s="175"/>
      <c r="C74" s="175"/>
      <c r="D74" s="175"/>
      <c r="E74" s="223"/>
      <c r="J74" s="4"/>
    </row>
    <row r="75" spans="1:10" ht="12.95" customHeight="1">
      <c r="A75" s="49"/>
      <c r="B75" s="175"/>
      <c r="C75" s="175"/>
      <c r="D75" s="175"/>
      <c r="E75" s="223"/>
      <c r="J75" s="4"/>
    </row>
    <row r="76" spans="1:10" ht="12.95" customHeight="1">
      <c r="A76" s="49"/>
      <c r="B76" s="175"/>
      <c r="C76" s="175"/>
      <c r="D76" s="175"/>
      <c r="E76" s="223"/>
      <c r="J76" s="185"/>
    </row>
    <row r="77" spans="1:10" ht="12.95" customHeight="1">
      <c r="A77" s="49"/>
      <c r="B77" s="175"/>
      <c r="C77" s="175"/>
      <c r="D77" s="175"/>
      <c r="E77" s="223"/>
      <c r="J77" s="185"/>
    </row>
    <row r="78" spans="1:10" ht="12.95" customHeight="1">
      <c r="A78" s="49"/>
      <c r="B78" s="175"/>
      <c r="C78" s="175"/>
      <c r="D78" s="175"/>
      <c r="E78" s="223"/>
      <c r="J78" s="4"/>
    </row>
    <row r="79" spans="1:10" ht="12.95" customHeight="1">
      <c r="A79" s="49"/>
      <c r="B79" s="175"/>
      <c r="C79" s="175"/>
      <c r="D79" s="175"/>
      <c r="E79" s="223"/>
      <c r="J79" s="4"/>
    </row>
    <row r="80" spans="1:10" ht="12.95" customHeight="1">
      <c r="A80" s="49"/>
      <c r="B80" s="175"/>
      <c r="C80" s="175"/>
      <c r="D80" s="175"/>
      <c r="E80" s="223"/>
      <c r="J80" s="4"/>
    </row>
    <row r="81" spans="1:10" ht="12.95" customHeight="1">
      <c r="A81" s="49"/>
      <c r="B81" s="175"/>
      <c r="C81" s="175"/>
      <c r="D81" s="175"/>
      <c r="E81" s="223"/>
      <c r="J81" s="4"/>
    </row>
    <row r="82" spans="1:10" ht="12.95" customHeight="1">
      <c r="A82" s="49"/>
      <c r="B82" s="175"/>
      <c r="C82" s="175"/>
      <c r="D82" s="175"/>
      <c r="E82" s="223"/>
      <c r="J82" s="4"/>
    </row>
    <row r="83" spans="1:10" ht="12.95" customHeight="1">
      <c r="A83" s="49"/>
      <c r="B83" s="175"/>
      <c r="C83" s="175"/>
      <c r="D83" s="175"/>
      <c r="E83" s="223"/>
      <c r="J83" s="4"/>
    </row>
    <row r="84" spans="1:10" ht="12.95" customHeight="1">
      <c r="A84" s="49"/>
      <c r="B84" s="175"/>
      <c r="C84" s="175"/>
      <c r="D84" s="175"/>
      <c r="E84" s="223"/>
      <c r="J84" s="4"/>
    </row>
    <row r="85" spans="1:10" ht="12.95" customHeight="1">
      <c r="A85" s="49"/>
      <c r="B85" s="175"/>
      <c r="C85" s="175"/>
      <c r="D85" s="175"/>
      <c r="E85" s="223"/>
      <c r="J85" s="4"/>
    </row>
    <row r="86" spans="1:10" ht="12.95" customHeight="1">
      <c r="A86" s="49"/>
      <c r="B86" s="175"/>
      <c r="C86" s="175"/>
      <c r="D86" s="175"/>
      <c r="E86" s="223"/>
      <c r="J86" s="185"/>
    </row>
    <row r="87" spans="1:10" ht="12.95" customHeight="1">
      <c r="A87" s="49"/>
      <c r="B87" s="175"/>
      <c r="C87" s="175"/>
      <c r="D87" s="175"/>
      <c r="E87" s="223"/>
      <c r="J87" s="4"/>
    </row>
    <row r="88" spans="1:10" ht="12.95" customHeight="1">
      <c r="A88" s="49"/>
      <c r="B88" s="175"/>
      <c r="C88" s="175"/>
      <c r="D88" s="175"/>
      <c r="E88" s="223"/>
      <c r="J88" s="185"/>
    </row>
    <row r="89" spans="1:10" ht="12.95" customHeight="1">
      <c r="A89" s="49"/>
      <c r="B89" s="175"/>
      <c r="C89" s="175"/>
      <c r="D89" s="175"/>
      <c r="E89" s="223"/>
      <c r="J89" s="185"/>
    </row>
    <row r="90" spans="1:10" ht="12.95" customHeight="1">
      <c r="A90" s="49"/>
      <c r="B90" s="175"/>
      <c r="C90" s="175"/>
      <c r="D90" s="175"/>
      <c r="E90" s="223"/>
      <c r="J90" s="4"/>
    </row>
    <row r="91" spans="1:10" ht="12.95" customHeight="1">
      <c r="A91" s="49"/>
      <c r="B91" s="175"/>
      <c r="C91" s="175"/>
      <c r="D91" s="175"/>
      <c r="E91" s="223"/>
      <c r="J91" s="4"/>
    </row>
    <row r="92" spans="1:10" ht="12.95" customHeight="1">
      <c r="A92" s="49"/>
      <c r="B92" s="175"/>
      <c r="C92" s="175"/>
      <c r="D92" s="175"/>
      <c r="E92" s="223"/>
      <c r="J92" s="4"/>
    </row>
    <row r="93" spans="1:10" ht="12.95" customHeight="1">
      <c r="A93" s="49"/>
      <c r="B93" s="175"/>
      <c r="C93" s="175"/>
      <c r="D93" s="175"/>
      <c r="E93" s="223"/>
      <c r="J93" s="185"/>
    </row>
    <row r="94" spans="1:10" ht="12.95" customHeight="1">
      <c r="A94" s="49"/>
      <c r="B94" s="175"/>
      <c r="C94" s="175"/>
      <c r="D94" s="175"/>
      <c r="E94" s="223"/>
      <c r="J94" s="4"/>
    </row>
    <row r="95" spans="1:10" ht="12.95" customHeight="1">
      <c r="A95" s="49"/>
      <c r="B95" s="175"/>
      <c r="C95" s="175"/>
      <c r="D95" s="175"/>
      <c r="E95" s="223"/>
      <c r="J95" s="185"/>
    </row>
    <row r="96" spans="1:10" ht="12.95" customHeight="1">
      <c r="A96" s="49"/>
      <c r="B96" s="175"/>
      <c r="C96" s="175"/>
      <c r="D96" s="175"/>
      <c r="E96" s="223"/>
      <c r="J96" s="4"/>
    </row>
    <row r="97" spans="1:10" ht="12.95" customHeight="1">
      <c r="A97" s="49"/>
      <c r="B97" s="175"/>
      <c r="C97" s="175"/>
      <c r="D97" s="175"/>
      <c r="E97" s="223"/>
      <c r="J97" s="4"/>
    </row>
    <row r="98" spans="1:10" ht="12.95" customHeight="1">
      <c r="A98" s="49"/>
      <c r="B98" s="175"/>
      <c r="C98" s="175"/>
      <c r="D98" s="175"/>
      <c r="E98" s="223"/>
      <c r="J98" s="185"/>
    </row>
    <row r="99" spans="1:10" ht="12.95" customHeight="1">
      <c r="A99" s="49"/>
      <c r="B99" s="175"/>
      <c r="C99" s="175"/>
      <c r="D99" s="175"/>
      <c r="E99" s="223"/>
      <c r="J99" s="4"/>
    </row>
    <row r="100" spans="1:10" ht="12.95" customHeight="1">
      <c r="A100" s="49"/>
      <c r="B100" s="175"/>
      <c r="C100" s="175"/>
      <c r="D100" s="175"/>
      <c r="E100" s="223"/>
      <c r="J100" s="4"/>
    </row>
    <row r="101" spans="1:10" ht="12.95" customHeight="1">
      <c r="A101" s="25"/>
      <c r="B101" s="175"/>
      <c r="C101" s="175"/>
      <c r="D101" s="175"/>
      <c r="E101" s="223"/>
      <c r="J101" s="4"/>
    </row>
    <row r="102" spans="1:10" ht="12.95" customHeight="1">
      <c r="A102" s="42"/>
      <c r="B102" s="175"/>
      <c r="C102" s="175"/>
      <c r="D102" s="175"/>
      <c r="E102" s="223"/>
      <c r="J102" s="185"/>
    </row>
    <row r="103" spans="1:10" ht="12.95" customHeight="1">
      <c r="A103" s="42"/>
      <c r="B103" s="175"/>
      <c r="C103" s="175"/>
      <c r="D103" s="175"/>
      <c r="E103" s="223"/>
      <c r="J103" s="4"/>
    </row>
    <row r="104" spans="1:10" ht="12.95" customHeight="1">
      <c r="A104" s="42"/>
      <c r="B104" s="175"/>
      <c r="C104" s="175"/>
      <c r="D104" s="175"/>
      <c r="E104" s="223"/>
    </row>
  </sheetData>
  <phoneticPr fontId="25" type="noConversion"/>
  <pageMargins left="0.51181102362204722" right="0.51181102362204722"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62"/>
  <sheetViews>
    <sheetView zoomScaleNormal="100" workbookViewId="0">
      <pane ySplit="3" topLeftCell="A4" activePane="bottomLeft" state="frozen"/>
      <selection activeCell="E6" sqref="E6"/>
      <selection pane="bottomLeft" activeCell="D1" sqref="D1"/>
    </sheetView>
  </sheetViews>
  <sheetFormatPr defaultRowHeight="12.75"/>
  <cols>
    <col min="1" max="1" width="20.42578125" style="22" customWidth="1"/>
    <col min="2" max="2" width="31.5703125" style="51" customWidth="1"/>
    <col min="3" max="3" width="33" style="51" customWidth="1"/>
    <col min="4" max="4" width="9.42578125" style="220" customWidth="1"/>
    <col min="5" max="5" width="18.42578125" style="51" customWidth="1"/>
    <col min="6" max="6" width="8.85546875" style="51" customWidth="1"/>
    <col min="7" max="7" width="10" style="220" customWidth="1"/>
    <col min="8" max="16384" width="9.140625" style="22"/>
  </cols>
  <sheetData>
    <row r="1" spans="1:7" ht="14.25" customHeight="1">
      <c r="A1" s="40" t="s">
        <v>623</v>
      </c>
      <c r="D1" s="435"/>
    </row>
    <row r="2" spans="1:7" ht="8.25" customHeight="1">
      <c r="A2" s="78"/>
      <c r="D2" s="435"/>
    </row>
    <row r="3" spans="1:7" ht="27.75" customHeight="1">
      <c r="A3" s="77"/>
      <c r="B3" s="688" t="s">
        <v>661</v>
      </c>
      <c r="C3" s="688" t="s">
        <v>660</v>
      </c>
      <c r="D3" s="437"/>
      <c r="E3" s="356"/>
      <c r="F3" s="436"/>
      <c r="G3" s="438"/>
    </row>
    <row r="4" spans="1:7" ht="13.5" customHeight="1">
      <c r="A4" s="4" t="s">
        <v>315</v>
      </c>
      <c r="B4" s="4">
        <v>110</v>
      </c>
      <c r="C4" s="4">
        <v>52</v>
      </c>
      <c r="D4" s="4"/>
      <c r="E4" s="185"/>
      <c r="F4" s="4"/>
      <c r="G4" s="4"/>
    </row>
    <row r="5" spans="1:7" ht="13.5" customHeight="1">
      <c r="A5" s="4" t="s">
        <v>424</v>
      </c>
      <c r="B5" s="4">
        <v>266</v>
      </c>
      <c r="C5" s="4">
        <v>305</v>
      </c>
      <c r="D5" s="4"/>
      <c r="E5" s="4"/>
      <c r="F5" s="4"/>
      <c r="G5" s="4"/>
    </row>
    <row r="6" spans="1:7" ht="13.5" customHeight="1">
      <c r="A6" s="4" t="s">
        <v>425</v>
      </c>
      <c r="B6" s="185">
        <v>1215</v>
      </c>
      <c r="C6" s="185">
        <v>1134</v>
      </c>
      <c r="D6" s="4"/>
      <c r="E6" s="185"/>
      <c r="F6" s="4"/>
      <c r="G6" s="4"/>
    </row>
    <row r="7" spans="1:7" ht="13.5" customHeight="1">
      <c r="A7" s="4" t="s">
        <v>426</v>
      </c>
      <c r="B7" s="4">
        <v>176</v>
      </c>
      <c r="C7" s="4">
        <v>99</v>
      </c>
      <c r="D7" s="4"/>
      <c r="E7" s="185"/>
      <c r="F7" s="4"/>
      <c r="G7" s="4"/>
    </row>
    <row r="8" spans="1:7" ht="13.5" customHeight="1">
      <c r="A8" s="4" t="s">
        <v>154</v>
      </c>
      <c r="B8" s="4">
        <v>490</v>
      </c>
      <c r="C8" s="4">
        <v>142</v>
      </c>
      <c r="D8" s="4"/>
      <c r="E8" s="4"/>
      <c r="F8" s="4"/>
      <c r="G8" s="4"/>
    </row>
    <row r="9" spans="1:7" ht="13.5" customHeight="1">
      <c r="A9" s="4" t="s">
        <v>316</v>
      </c>
      <c r="B9" s="4">
        <v>224</v>
      </c>
      <c r="C9" s="4">
        <v>9</v>
      </c>
      <c r="D9" s="4"/>
      <c r="E9" s="4"/>
      <c r="F9" s="4"/>
      <c r="G9" s="4"/>
    </row>
    <row r="10" spans="1:7" ht="13.5" customHeight="1">
      <c r="A10" s="4" t="s">
        <v>427</v>
      </c>
      <c r="B10" s="4">
        <v>648</v>
      </c>
      <c r="C10" s="4">
        <v>528</v>
      </c>
      <c r="D10" s="4"/>
      <c r="E10" s="4"/>
      <c r="F10" s="4"/>
      <c r="G10" s="4"/>
    </row>
    <row r="11" spans="1:7" ht="13.5" customHeight="1">
      <c r="A11" s="4" t="s">
        <v>510</v>
      </c>
      <c r="B11" s="4">
        <v>64</v>
      </c>
      <c r="C11" s="4">
        <v>1</v>
      </c>
      <c r="D11" s="4"/>
      <c r="E11" s="4"/>
      <c r="F11" s="4"/>
      <c r="G11" s="4"/>
    </row>
    <row r="12" spans="1:7" ht="13.5" customHeight="1">
      <c r="A12" s="4" t="s">
        <v>428</v>
      </c>
      <c r="B12" s="4">
        <v>118</v>
      </c>
      <c r="C12" s="4">
        <v>439</v>
      </c>
      <c r="D12" s="4"/>
      <c r="E12" s="185"/>
      <c r="F12" s="4"/>
      <c r="G12" s="4"/>
    </row>
    <row r="13" spans="1:7" ht="13.5" customHeight="1">
      <c r="A13" s="4" t="s">
        <v>429</v>
      </c>
      <c r="B13" s="4"/>
      <c r="C13" s="4"/>
      <c r="D13" s="4"/>
      <c r="E13" s="4"/>
      <c r="F13" s="185"/>
      <c r="G13" s="4"/>
    </row>
    <row r="14" spans="1:7" ht="13.5" customHeight="1">
      <c r="A14" s="171" t="s">
        <v>554</v>
      </c>
      <c r="B14" s="4">
        <v>38</v>
      </c>
      <c r="C14" s="4">
        <v>2</v>
      </c>
      <c r="D14" s="4"/>
      <c r="E14" s="4"/>
      <c r="F14" s="4"/>
      <c r="G14" s="4"/>
    </row>
    <row r="15" spans="1:7" ht="13.5" customHeight="1">
      <c r="A15" s="4" t="s">
        <v>317</v>
      </c>
      <c r="B15" s="4">
        <v>587</v>
      </c>
      <c r="C15" s="4"/>
      <c r="D15" s="4"/>
      <c r="E15" s="4"/>
      <c r="F15" s="4"/>
      <c r="G15" s="4"/>
    </row>
    <row r="16" spans="1:7" ht="13.5" customHeight="1">
      <c r="A16" s="4" t="s">
        <v>514</v>
      </c>
      <c r="B16" s="4">
        <v>97</v>
      </c>
      <c r="C16" s="4"/>
      <c r="D16" s="4"/>
      <c r="E16" s="4"/>
      <c r="F16" s="4"/>
      <c r="G16" s="4"/>
    </row>
    <row r="17" spans="1:7" ht="13.5" customHeight="1">
      <c r="A17" s="4" t="s">
        <v>516</v>
      </c>
      <c r="B17" s="4">
        <v>67</v>
      </c>
      <c r="C17" s="4">
        <v>244</v>
      </c>
      <c r="D17" s="4"/>
      <c r="E17" s="4"/>
      <c r="F17" s="4"/>
      <c r="G17" s="4"/>
    </row>
    <row r="18" spans="1:7" ht="13.5" customHeight="1">
      <c r="A18" s="4" t="s">
        <v>430</v>
      </c>
      <c r="B18" s="4">
        <v>584</v>
      </c>
      <c r="C18" s="4">
        <v>314</v>
      </c>
      <c r="D18" s="4"/>
      <c r="E18" s="185"/>
      <c r="F18" s="4"/>
      <c r="G18" s="4"/>
    </row>
    <row r="19" spans="1:7" ht="13.5" customHeight="1">
      <c r="A19" s="4" t="s">
        <v>431</v>
      </c>
      <c r="B19" s="4">
        <v>74</v>
      </c>
      <c r="C19" s="4">
        <v>71</v>
      </c>
      <c r="D19" s="4"/>
      <c r="E19" s="4"/>
      <c r="F19" s="4"/>
      <c r="G19" s="4"/>
    </row>
    <row r="20" spans="1:7" ht="13.5" customHeight="1">
      <c r="A20" s="4" t="s">
        <v>432</v>
      </c>
      <c r="B20" s="4">
        <v>475</v>
      </c>
      <c r="C20" s="4">
        <v>280</v>
      </c>
      <c r="D20" s="4"/>
      <c r="E20" s="4"/>
      <c r="F20" s="4"/>
      <c r="G20" s="4"/>
    </row>
    <row r="21" spans="1:7" ht="13.5" customHeight="1">
      <c r="A21" s="4" t="s">
        <v>21</v>
      </c>
      <c r="B21" s="4">
        <v>62</v>
      </c>
      <c r="C21" s="4">
        <v>9</v>
      </c>
      <c r="D21" s="4"/>
      <c r="E21" s="4"/>
      <c r="F21" s="4"/>
      <c r="G21" s="4"/>
    </row>
    <row r="22" spans="1:7" ht="13.5" customHeight="1">
      <c r="A22" s="4" t="s">
        <v>433</v>
      </c>
      <c r="B22" s="4">
        <v>222</v>
      </c>
      <c r="C22" s="4">
        <v>260</v>
      </c>
      <c r="D22" s="4"/>
      <c r="E22" s="4"/>
      <c r="F22" s="4"/>
      <c r="G22" s="4"/>
    </row>
    <row r="23" spans="1:7" ht="13.5" customHeight="1">
      <c r="A23" s="4" t="s">
        <v>434</v>
      </c>
      <c r="B23" s="4">
        <v>873</v>
      </c>
      <c r="C23" s="185">
        <v>1655</v>
      </c>
      <c r="D23" s="4"/>
      <c r="E23" s="185"/>
      <c r="F23" s="185"/>
      <c r="G23" s="4"/>
    </row>
    <row r="24" spans="1:7" ht="13.5" customHeight="1">
      <c r="A24" s="4" t="s">
        <v>318</v>
      </c>
      <c r="B24" s="185">
        <v>1271</v>
      </c>
      <c r="C24" s="185">
        <v>1730</v>
      </c>
      <c r="D24" s="4"/>
      <c r="E24" s="185"/>
      <c r="F24" s="185"/>
      <c r="G24" s="4"/>
    </row>
    <row r="25" spans="1:7" ht="13.5" customHeight="1">
      <c r="A25" s="4" t="s">
        <v>319</v>
      </c>
      <c r="B25" s="4">
        <v>450</v>
      </c>
      <c r="C25" s="4">
        <v>225</v>
      </c>
      <c r="D25" s="4"/>
      <c r="E25" s="4"/>
      <c r="F25" s="4"/>
      <c r="G25" s="4"/>
    </row>
    <row r="26" spans="1:7" ht="13.5" customHeight="1">
      <c r="A26" s="4" t="s">
        <v>320</v>
      </c>
      <c r="B26" s="4">
        <v>336</v>
      </c>
      <c r="C26" s="4">
        <v>552</v>
      </c>
      <c r="D26" s="4"/>
      <c r="E26" s="4"/>
      <c r="F26" s="4"/>
      <c r="G26" s="4"/>
    </row>
    <row r="27" spans="1:7" ht="13.5" customHeight="1">
      <c r="A27" s="4" t="s">
        <v>435</v>
      </c>
      <c r="B27" s="4">
        <v>277</v>
      </c>
      <c r="C27" s="4">
        <v>114</v>
      </c>
      <c r="D27" s="4"/>
      <c r="E27" s="4"/>
      <c r="F27" s="4"/>
      <c r="G27" s="4"/>
    </row>
    <row r="28" spans="1:7" ht="13.5" customHeight="1">
      <c r="A28" s="4" t="s">
        <v>436</v>
      </c>
      <c r="B28" s="4">
        <v>529</v>
      </c>
      <c r="C28" s="4">
        <v>657</v>
      </c>
      <c r="D28" s="4"/>
      <c r="E28" s="4"/>
      <c r="F28" s="4"/>
      <c r="G28" s="4"/>
    </row>
    <row r="29" spans="1:7" ht="13.5" customHeight="1">
      <c r="A29" s="4" t="s">
        <v>437</v>
      </c>
      <c r="B29" s="4">
        <v>88</v>
      </c>
      <c r="C29" s="4">
        <v>101</v>
      </c>
      <c r="D29" s="4"/>
      <c r="E29" s="4"/>
      <c r="F29" s="4"/>
      <c r="G29" s="4"/>
    </row>
    <row r="30" spans="1:7" ht="13.5" customHeight="1">
      <c r="A30" s="4" t="s">
        <v>284</v>
      </c>
      <c r="B30" s="4">
        <v>478</v>
      </c>
      <c r="C30" s="4">
        <v>335</v>
      </c>
      <c r="D30" s="4"/>
      <c r="E30" s="4"/>
      <c r="F30" s="4"/>
      <c r="G30" s="4"/>
    </row>
    <row r="31" spans="1:7" ht="13.5" customHeight="1">
      <c r="A31" s="4" t="s">
        <v>285</v>
      </c>
      <c r="B31" s="4">
        <v>215</v>
      </c>
      <c r="C31" s="4">
        <v>219</v>
      </c>
      <c r="D31" s="4"/>
      <c r="E31" s="4"/>
      <c r="F31" s="4"/>
      <c r="G31" s="4"/>
    </row>
    <row r="32" spans="1:7" ht="13.5" customHeight="1">
      <c r="A32" s="4" t="s">
        <v>172</v>
      </c>
      <c r="B32" s="4">
        <v>99</v>
      </c>
      <c r="C32" s="4">
        <v>1</v>
      </c>
      <c r="D32" s="4"/>
      <c r="E32" s="4"/>
      <c r="F32" s="4"/>
      <c r="G32" s="4"/>
    </row>
    <row r="33" spans="1:7" ht="13.5" customHeight="1">
      <c r="A33" s="4" t="s">
        <v>438</v>
      </c>
      <c r="B33" s="4">
        <v>30</v>
      </c>
      <c r="C33" s="4">
        <v>17</v>
      </c>
      <c r="D33" s="4"/>
      <c r="E33" s="185"/>
      <c r="F33" s="185"/>
      <c r="G33" s="4"/>
    </row>
    <row r="34" spans="1:7" ht="13.5" customHeight="1">
      <c r="A34" s="4" t="s">
        <v>439</v>
      </c>
      <c r="B34" s="4">
        <v>986</v>
      </c>
      <c r="C34" s="4">
        <v>737</v>
      </c>
      <c r="D34" s="4"/>
      <c r="E34" s="4"/>
      <c r="F34" s="4"/>
      <c r="G34" s="4"/>
    </row>
    <row r="35" spans="1:7" ht="13.5" customHeight="1">
      <c r="A35" s="4" t="s">
        <v>441</v>
      </c>
      <c r="B35" s="185">
        <v>1440</v>
      </c>
      <c r="C35" s="185">
        <v>2754</v>
      </c>
      <c r="D35" s="4"/>
      <c r="E35" s="185"/>
      <c r="F35" s="185"/>
      <c r="G35" s="4"/>
    </row>
    <row r="36" spans="1:7" ht="13.5" customHeight="1">
      <c r="A36" s="4" t="s">
        <v>288</v>
      </c>
      <c r="B36" s="4">
        <v>119</v>
      </c>
      <c r="C36" s="4">
        <v>312</v>
      </c>
      <c r="D36" s="4"/>
      <c r="E36" s="185"/>
      <c r="F36" s="185"/>
      <c r="G36" s="4"/>
    </row>
    <row r="37" spans="1:7" ht="13.5" customHeight="1">
      <c r="A37" s="171" t="s">
        <v>548</v>
      </c>
      <c r="B37" s="4">
        <v>90</v>
      </c>
      <c r="C37" s="4">
        <v>93</v>
      </c>
      <c r="D37" s="4"/>
      <c r="E37" s="4"/>
      <c r="F37" s="4"/>
      <c r="G37" s="4"/>
    </row>
    <row r="38" spans="1:7" ht="13.5" customHeight="1">
      <c r="A38" s="4" t="s">
        <v>149</v>
      </c>
      <c r="B38" s="4">
        <v>23</v>
      </c>
      <c r="C38" s="4">
        <v>2</v>
      </c>
      <c r="D38" s="4"/>
      <c r="E38" s="4"/>
      <c r="F38" s="4"/>
      <c r="G38" s="4"/>
    </row>
    <row r="39" spans="1:7" ht="13.5" customHeight="1">
      <c r="A39" s="4" t="s">
        <v>325</v>
      </c>
      <c r="B39" s="4"/>
      <c r="C39" s="4"/>
      <c r="D39" s="4"/>
      <c r="E39" s="4"/>
      <c r="F39" s="4"/>
      <c r="G39" s="4"/>
    </row>
    <row r="40" spans="1:7" ht="13.5" customHeight="1">
      <c r="A40" s="4" t="s">
        <v>295</v>
      </c>
      <c r="B40" s="185">
        <v>2136</v>
      </c>
      <c r="C40" s="185">
        <v>2210</v>
      </c>
      <c r="D40" s="4"/>
      <c r="E40" s="185"/>
      <c r="F40" s="185"/>
      <c r="G40" s="4"/>
    </row>
    <row r="41" spans="1:7" ht="13.5" customHeight="1">
      <c r="A41" s="4" t="s">
        <v>442</v>
      </c>
      <c r="B41" s="4">
        <v>434</v>
      </c>
      <c r="C41" s="4">
        <v>676</v>
      </c>
      <c r="D41" s="4"/>
      <c r="E41" s="185"/>
      <c r="F41" s="4"/>
      <c r="G41" s="4"/>
    </row>
    <row r="42" spans="1:7" ht="13.5" customHeight="1">
      <c r="A42" s="4" t="s">
        <v>443</v>
      </c>
      <c r="B42" s="4">
        <v>484</v>
      </c>
      <c r="C42" s="185">
        <v>1899</v>
      </c>
      <c r="D42" s="4"/>
      <c r="E42" s="185"/>
      <c r="F42" s="185"/>
      <c r="G42" s="4"/>
    </row>
    <row r="43" spans="1:7" ht="13.5" customHeight="1">
      <c r="A43" s="4" t="s">
        <v>301</v>
      </c>
      <c r="B43" s="4">
        <v>157</v>
      </c>
      <c r="C43" s="4">
        <v>46</v>
      </c>
      <c r="D43" s="4"/>
      <c r="E43" s="4"/>
      <c r="F43" s="4"/>
      <c r="G43" s="4"/>
    </row>
    <row r="44" spans="1:7" ht="13.5" customHeight="1">
      <c r="A44" s="4" t="s">
        <v>322</v>
      </c>
      <c r="B44" s="4">
        <v>184</v>
      </c>
      <c r="C44" s="4">
        <v>68</v>
      </c>
      <c r="D44" s="4"/>
      <c r="E44" s="4"/>
      <c r="F44" s="4"/>
      <c r="G44" s="4"/>
    </row>
    <row r="45" spans="1:7" ht="13.5" customHeight="1">
      <c r="A45" s="4" t="s">
        <v>444</v>
      </c>
      <c r="B45" s="4">
        <v>863</v>
      </c>
      <c r="C45" s="185">
        <v>1057</v>
      </c>
      <c r="D45" s="4"/>
      <c r="E45" s="185"/>
      <c r="F45" s="185"/>
      <c r="G45" s="4"/>
    </row>
    <row r="46" spans="1:7" ht="13.5" customHeight="1">
      <c r="A46" s="4" t="s">
        <v>302</v>
      </c>
      <c r="B46" s="4">
        <v>244</v>
      </c>
      <c r="C46" s="4"/>
      <c r="D46" s="4"/>
      <c r="E46" s="4"/>
      <c r="F46" s="4"/>
      <c r="G46" s="4"/>
    </row>
    <row r="47" spans="1:7" ht="13.5" customHeight="1">
      <c r="A47" s="4" t="s">
        <v>445</v>
      </c>
      <c r="B47" s="4">
        <v>433</v>
      </c>
      <c r="C47" s="4">
        <v>391</v>
      </c>
      <c r="D47" s="4"/>
      <c r="E47" s="4"/>
      <c r="F47" s="4"/>
      <c r="G47" s="4"/>
    </row>
    <row r="48" spans="1:7" ht="13.5" customHeight="1">
      <c r="A48" s="4" t="s">
        <v>446</v>
      </c>
      <c r="B48" s="4">
        <v>558</v>
      </c>
      <c r="C48" s="4">
        <v>874</v>
      </c>
      <c r="D48" s="4"/>
      <c r="E48" s="4"/>
      <c r="F48" s="4"/>
      <c r="G48" s="4"/>
    </row>
    <row r="49" spans="1:7" ht="13.5" customHeight="1">
      <c r="A49" s="4" t="s">
        <v>447</v>
      </c>
      <c r="B49" s="4">
        <v>493</v>
      </c>
      <c r="C49" s="185">
        <v>1014</v>
      </c>
      <c r="D49" s="4"/>
      <c r="E49" s="185"/>
      <c r="F49" s="185"/>
      <c r="G49" s="4"/>
    </row>
    <row r="50" spans="1:7" ht="13.5" customHeight="1">
      <c r="A50" s="4" t="s">
        <v>448</v>
      </c>
      <c r="B50" s="4">
        <v>230</v>
      </c>
      <c r="C50" s="4">
        <v>14</v>
      </c>
      <c r="D50" s="4"/>
      <c r="E50" s="4"/>
      <c r="F50" s="4"/>
      <c r="G50" s="4"/>
    </row>
    <row r="51" spans="1:7" ht="13.5" customHeight="1">
      <c r="A51" s="4" t="s">
        <v>151</v>
      </c>
      <c r="B51" s="4">
        <v>44</v>
      </c>
      <c r="C51" s="4">
        <v>29</v>
      </c>
      <c r="D51" s="439"/>
      <c r="E51" s="56"/>
      <c r="F51" s="56"/>
      <c r="G51" s="439"/>
    </row>
    <row r="52" spans="1:7" ht="13.5" customHeight="1">
      <c r="A52" s="25"/>
      <c r="B52" s="56"/>
      <c r="C52" s="56"/>
      <c r="D52" s="439"/>
      <c r="E52" s="56"/>
      <c r="F52" s="56"/>
      <c r="G52" s="439"/>
    </row>
    <row r="53" spans="1:7" ht="13.5" customHeight="1">
      <c r="A53" s="42" t="s">
        <v>379</v>
      </c>
      <c r="B53" s="57">
        <f>MEDIAN(B4:B51,'Document Delivery A-L'!B4:B57)</f>
        <v>223</v>
      </c>
      <c r="C53" s="57">
        <f>MEDIAN(C4:C51,'Document Delivery A-L'!C4:C57)</f>
        <v>237</v>
      </c>
      <c r="D53" s="57"/>
      <c r="E53" s="57"/>
      <c r="F53" s="57"/>
      <c r="G53" s="57"/>
    </row>
    <row r="54" spans="1:7" ht="13.5" customHeight="1">
      <c r="A54" s="42" t="s">
        <v>378</v>
      </c>
      <c r="B54" s="57">
        <f>AVERAGE(B4:B51,'Document Delivery A-L'!B4:B57)</f>
        <v>402.79591836734693</v>
      </c>
      <c r="C54" s="57">
        <f>AVERAGE(C4:C51,'Document Delivery A-L'!C4:C57)</f>
        <v>441.65957446808511</v>
      </c>
      <c r="D54" s="57"/>
      <c r="E54" s="57"/>
      <c r="F54" s="57"/>
      <c r="G54" s="57"/>
    </row>
    <row r="55" spans="1:7" ht="13.5" customHeight="1">
      <c r="A55" s="42" t="s">
        <v>328</v>
      </c>
      <c r="B55" s="57">
        <f>SUM(B4:B51,'Document Delivery A-L'!B4:B57)</f>
        <v>39474</v>
      </c>
      <c r="C55" s="57">
        <f>SUM(C4:C51,'Document Delivery A-L'!C4:C57)</f>
        <v>41516</v>
      </c>
      <c r="D55" s="57"/>
      <c r="E55" s="57"/>
      <c r="F55" s="57"/>
      <c r="G55" s="57"/>
    </row>
    <row r="56" spans="1:7" ht="13.5" customHeight="1"/>
    <row r="57" spans="1:7" ht="13.5" customHeight="1"/>
    <row r="58" spans="1:7" ht="13.5" customHeight="1"/>
    <row r="59" spans="1:7" ht="13.5" customHeight="1"/>
    <row r="60" spans="1:7" ht="13.5" customHeight="1"/>
    <row r="61" spans="1:7" ht="13.5" customHeight="1"/>
    <row r="62" spans="1:7"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1346"/>
  <sheetViews>
    <sheetView zoomScaleNormal="100" workbookViewId="0">
      <pane ySplit="3" topLeftCell="A4" activePane="bottomLeft" state="frozen"/>
      <selection activeCell="E6" sqref="E6"/>
      <selection pane="bottomLeft" activeCell="G1" sqref="G1"/>
    </sheetView>
  </sheetViews>
  <sheetFormatPr defaultRowHeight="12.95" customHeight="1"/>
  <cols>
    <col min="1" max="1" width="16.28515625" style="22" customWidth="1"/>
    <col min="2" max="2" width="12" style="22" customWidth="1"/>
    <col min="3" max="3" width="13.85546875" style="22" customWidth="1"/>
    <col min="4" max="4" width="12.28515625" style="22" customWidth="1"/>
    <col min="5" max="5" width="12.85546875" style="51" customWidth="1"/>
    <col min="6" max="6" width="14.42578125" style="58" customWidth="1"/>
    <col min="7" max="7" width="17.42578125" style="292" customWidth="1"/>
    <col min="8" max="8" width="13.42578125" style="429" customWidth="1"/>
    <col min="9" max="9" width="23.42578125" style="429" bestFit="1" customWidth="1"/>
    <col min="10" max="10" width="24.7109375" style="429" bestFit="1" customWidth="1"/>
    <col min="11" max="11" width="24.5703125" style="429" bestFit="1" customWidth="1"/>
    <col min="12" max="12" width="31.85546875" style="429" bestFit="1" customWidth="1"/>
    <col min="13" max="13" width="26.42578125" bestFit="1" customWidth="1"/>
    <col min="14" max="16384" width="9.140625" style="22"/>
  </cols>
  <sheetData>
    <row r="1" spans="1:14" ht="14.25" customHeight="1">
      <c r="A1" s="40" t="s">
        <v>624</v>
      </c>
      <c r="F1" s="440"/>
      <c r="G1" s="159"/>
      <c r="H1" s="440"/>
    </row>
    <row r="2" spans="1:14" ht="9.75" customHeight="1">
      <c r="A2" s="78"/>
    </row>
    <row r="3" spans="1:14" s="348" customFormat="1" ht="12.75">
      <c r="A3" s="441"/>
      <c r="B3" s="442" t="s">
        <v>275</v>
      </c>
      <c r="C3" s="442" t="s">
        <v>327</v>
      </c>
      <c r="D3" s="641" t="s">
        <v>540</v>
      </c>
      <c r="E3" s="442" t="s">
        <v>375</v>
      </c>
      <c r="F3" s="357" t="s">
        <v>102</v>
      </c>
      <c r="H3" s="10"/>
      <c r="I3" s="10"/>
      <c r="J3" s="10"/>
      <c r="K3" s="10"/>
      <c r="L3" s="10"/>
      <c r="M3" s="10"/>
      <c r="N3" s="10"/>
    </row>
    <row r="4" spans="1:14" ht="13.5" customHeight="1">
      <c r="A4" s="4" t="s">
        <v>530</v>
      </c>
      <c r="B4" s="185">
        <v>253546</v>
      </c>
      <c r="C4" s="185">
        <v>89718</v>
      </c>
      <c r="D4" s="4"/>
      <c r="E4" s="185">
        <v>343264</v>
      </c>
      <c r="F4" s="170" t="s">
        <v>662</v>
      </c>
    </row>
    <row r="5" spans="1:14" ht="13.5" customHeight="1">
      <c r="A5" s="4" t="s">
        <v>310</v>
      </c>
      <c r="B5" s="185">
        <v>114344</v>
      </c>
      <c r="C5" s="4"/>
      <c r="D5" s="4"/>
      <c r="E5" s="185">
        <v>114344</v>
      </c>
      <c r="F5" s="170" t="s">
        <v>662</v>
      </c>
    </row>
    <row r="6" spans="1:14" ht="13.5" customHeight="1">
      <c r="A6" s="4" t="s">
        <v>391</v>
      </c>
      <c r="B6" s="185">
        <v>352352</v>
      </c>
      <c r="C6" s="185">
        <v>62756</v>
      </c>
      <c r="D6" s="4"/>
      <c r="E6" s="185">
        <v>415108</v>
      </c>
      <c r="F6" s="170" t="s">
        <v>662</v>
      </c>
    </row>
    <row r="7" spans="1:14" ht="13.5" customHeight="1">
      <c r="A7" s="4" t="s">
        <v>392</v>
      </c>
      <c r="B7" s="185">
        <v>289575</v>
      </c>
      <c r="C7" s="185">
        <v>116310</v>
      </c>
      <c r="D7" s="4"/>
      <c r="E7" s="185">
        <v>405885</v>
      </c>
      <c r="F7" s="170" t="s">
        <v>662</v>
      </c>
    </row>
    <row r="8" spans="1:14" ht="13.5" customHeight="1">
      <c r="A8" s="4" t="s">
        <v>452</v>
      </c>
      <c r="B8" s="4"/>
      <c r="C8" s="4"/>
      <c r="D8" s="4"/>
      <c r="E8" s="4"/>
      <c r="F8" s="170" t="s">
        <v>663</v>
      </c>
    </row>
    <row r="9" spans="1:14" ht="13.5" customHeight="1">
      <c r="A9" s="4" t="s">
        <v>394</v>
      </c>
      <c r="B9" s="185">
        <v>317441</v>
      </c>
      <c r="C9" s="185">
        <v>340144</v>
      </c>
      <c r="D9" s="4"/>
      <c r="E9" s="185">
        <v>657585</v>
      </c>
      <c r="F9" s="170" t="s">
        <v>662</v>
      </c>
    </row>
    <row r="10" spans="1:14" ht="13.5" customHeight="1">
      <c r="A10" s="4" t="s">
        <v>453</v>
      </c>
      <c r="B10" s="185">
        <v>159091</v>
      </c>
      <c r="C10" s="4"/>
      <c r="D10" s="4"/>
      <c r="E10" s="185">
        <v>159091</v>
      </c>
      <c r="F10" s="170" t="s">
        <v>662</v>
      </c>
    </row>
    <row r="11" spans="1:14" ht="13.5" customHeight="1">
      <c r="A11" s="4" t="s">
        <v>454</v>
      </c>
      <c r="B11" s="185">
        <v>84315</v>
      </c>
      <c r="C11" s="185">
        <v>102689</v>
      </c>
      <c r="D11" s="4"/>
      <c r="E11" s="185">
        <v>187004</v>
      </c>
      <c r="F11" s="170" t="s">
        <v>662</v>
      </c>
    </row>
    <row r="12" spans="1:14" ht="13.5" customHeight="1">
      <c r="A12" s="4" t="s">
        <v>457</v>
      </c>
      <c r="B12" s="185">
        <v>6522</v>
      </c>
      <c r="C12" s="185">
        <v>22670</v>
      </c>
      <c r="D12" s="4"/>
      <c r="E12" s="185">
        <v>29192</v>
      </c>
      <c r="F12" s="170" t="s">
        <v>662</v>
      </c>
    </row>
    <row r="13" spans="1:14" ht="13.5" customHeight="1">
      <c r="A13" s="4" t="s">
        <v>396</v>
      </c>
      <c r="B13" s="185">
        <v>596392</v>
      </c>
      <c r="C13" s="185">
        <v>761083</v>
      </c>
      <c r="D13" s="4"/>
      <c r="E13" s="185">
        <v>1357475</v>
      </c>
      <c r="F13" s="170" t="s">
        <v>662</v>
      </c>
    </row>
    <row r="14" spans="1:14" ht="13.5" customHeight="1">
      <c r="A14" s="4" t="s">
        <v>458</v>
      </c>
      <c r="B14" s="185">
        <v>28982</v>
      </c>
      <c r="C14" s="4"/>
      <c r="D14" s="4"/>
      <c r="E14" s="185">
        <v>28982</v>
      </c>
      <c r="F14" s="170" t="s">
        <v>662</v>
      </c>
    </row>
    <row r="15" spans="1:14" ht="13.5" customHeight="1">
      <c r="A15" s="4" t="s">
        <v>398</v>
      </c>
      <c r="B15" s="185">
        <v>145186</v>
      </c>
      <c r="C15" s="185">
        <v>318205</v>
      </c>
      <c r="D15" s="4"/>
      <c r="E15" s="185">
        <v>463391</v>
      </c>
      <c r="F15" s="170" t="s">
        <v>662</v>
      </c>
    </row>
    <row r="16" spans="1:14" ht="13.5" customHeight="1">
      <c r="A16" s="4" t="s">
        <v>170</v>
      </c>
      <c r="B16" s="185">
        <v>182682</v>
      </c>
      <c r="C16" s="185">
        <v>26103</v>
      </c>
      <c r="D16" s="4"/>
      <c r="E16" s="185">
        <v>208785</v>
      </c>
      <c r="F16" s="170" t="s">
        <v>662</v>
      </c>
    </row>
    <row r="17" spans="1:6" ht="13.5" customHeight="1">
      <c r="A17" s="4" t="s">
        <v>463</v>
      </c>
      <c r="B17" s="185">
        <v>25032</v>
      </c>
      <c r="C17" s="4"/>
      <c r="D17" s="4"/>
      <c r="E17" s="185">
        <v>25032</v>
      </c>
      <c r="F17" s="170" t="s">
        <v>662</v>
      </c>
    </row>
    <row r="18" spans="1:6" ht="13.5" customHeight="1">
      <c r="A18" s="4" t="s">
        <v>465</v>
      </c>
      <c r="B18" s="185">
        <v>73164</v>
      </c>
      <c r="C18" s="4"/>
      <c r="D18" s="4"/>
      <c r="E18" s="185">
        <v>73164</v>
      </c>
      <c r="F18" s="170" t="s">
        <v>662</v>
      </c>
    </row>
    <row r="19" spans="1:6" ht="13.5" customHeight="1">
      <c r="A19" s="4" t="s">
        <v>400</v>
      </c>
      <c r="B19" s="185">
        <v>268288</v>
      </c>
      <c r="C19" s="4"/>
      <c r="D19" s="4"/>
      <c r="E19" s="185">
        <v>268288</v>
      </c>
      <c r="F19" s="170" t="s">
        <v>662</v>
      </c>
    </row>
    <row r="20" spans="1:6" ht="13.5" customHeight="1">
      <c r="A20" s="4" t="s">
        <v>401</v>
      </c>
      <c r="B20" s="185">
        <v>308178</v>
      </c>
      <c r="C20" s="185">
        <v>110094</v>
      </c>
      <c r="D20" s="4"/>
      <c r="E20" s="185">
        <v>418272</v>
      </c>
      <c r="F20" s="170" t="s">
        <v>662</v>
      </c>
    </row>
    <row r="21" spans="1:6" ht="13.5" customHeight="1">
      <c r="A21" s="4" t="s">
        <v>402</v>
      </c>
      <c r="B21" s="185">
        <v>260005</v>
      </c>
      <c r="C21" s="185">
        <v>412293</v>
      </c>
      <c r="D21" s="4"/>
      <c r="E21" s="185">
        <v>672298</v>
      </c>
      <c r="F21" s="170" t="s">
        <v>662</v>
      </c>
    </row>
    <row r="22" spans="1:6" ht="13.5" customHeight="1">
      <c r="A22" s="4" t="s">
        <v>193</v>
      </c>
      <c r="B22" s="4"/>
      <c r="C22" s="185">
        <v>339713</v>
      </c>
      <c r="D22" s="4"/>
      <c r="E22" s="185">
        <v>339713</v>
      </c>
      <c r="F22" s="170" t="s">
        <v>662</v>
      </c>
    </row>
    <row r="23" spans="1:6" ht="13.5" customHeight="1">
      <c r="A23" s="4" t="s">
        <v>403</v>
      </c>
      <c r="B23" s="185">
        <v>487435</v>
      </c>
      <c r="C23" s="185">
        <v>246650</v>
      </c>
      <c r="D23" s="4"/>
      <c r="E23" s="185">
        <v>734085</v>
      </c>
      <c r="F23" s="170" t="s">
        <v>662</v>
      </c>
    </row>
    <row r="24" spans="1:6" ht="13.5" customHeight="1">
      <c r="A24" s="4" t="s">
        <v>311</v>
      </c>
      <c r="B24" s="185">
        <v>48817</v>
      </c>
      <c r="C24" s="185">
        <v>24644</v>
      </c>
      <c r="D24" s="4"/>
      <c r="E24" s="185">
        <v>73461</v>
      </c>
      <c r="F24" s="170" t="s">
        <v>662</v>
      </c>
    </row>
    <row r="25" spans="1:6" ht="13.5" customHeight="1">
      <c r="A25" s="4" t="s">
        <v>312</v>
      </c>
      <c r="B25" s="185">
        <v>127506</v>
      </c>
      <c r="C25" s="185">
        <v>236205</v>
      </c>
      <c r="D25" s="4"/>
      <c r="E25" s="185">
        <v>363711</v>
      </c>
      <c r="F25" s="170" t="s">
        <v>662</v>
      </c>
    </row>
    <row r="26" spans="1:6" ht="13.5" customHeight="1">
      <c r="A26" s="4" t="s">
        <v>194</v>
      </c>
      <c r="B26" s="185">
        <v>159753</v>
      </c>
      <c r="C26" s="185">
        <v>91832</v>
      </c>
      <c r="D26" s="4"/>
      <c r="E26" s="185">
        <v>251585</v>
      </c>
      <c r="F26" s="170" t="s">
        <v>662</v>
      </c>
    </row>
    <row r="27" spans="1:6" ht="13.5" customHeight="1">
      <c r="A27" s="4" t="s">
        <v>405</v>
      </c>
      <c r="B27" s="185">
        <v>129320</v>
      </c>
      <c r="C27" s="185">
        <v>70042</v>
      </c>
      <c r="D27" s="4"/>
      <c r="E27" s="185">
        <v>199362</v>
      </c>
      <c r="F27" s="170" t="s">
        <v>662</v>
      </c>
    </row>
    <row r="28" spans="1:6" ht="13.5" customHeight="1">
      <c r="A28" s="4" t="s">
        <v>313</v>
      </c>
      <c r="B28" s="185">
        <v>99498</v>
      </c>
      <c r="C28" s="185">
        <v>216970</v>
      </c>
      <c r="D28" s="185">
        <v>7378</v>
      </c>
      <c r="E28" s="185">
        <v>323846</v>
      </c>
      <c r="F28" s="170" t="s">
        <v>662</v>
      </c>
    </row>
    <row r="29" spans="1:6" ht="13.5" customHeight="1">
      <c r="A29" s="4" t="s">
        <v>471</v>
      </c>
      <c r="B29" s="185">
        <v>34461</v>
      </c>
      <c r="C29" s="4">
        <v>468</v>
      </c>
      <c r="D29" s="4"/>
      <c r="E29" s="185">
        <v>34929</v>
      </c>
      <c r="F29" s="170" t="s">
        <v>662</v>
      </c>
    </row>
    <row r="30" spans="1:6" ht="13.5" customHeight="1">
      <c r="A30" s="4" t="s">
        <v>472</v>
      </c>
      <c r="B30" s="185">
        <v>180415</v>
      </c>
      <c r="C30" s="185">
        <v>133290</v>
      </c>
      <c r="D30" s="4"/>
      <c r="E30" s="185">
        <v>313705</v>
      </c>
      <c r="F30" s="170" t="s">
        <v>662</v>
      </c>
    </row>
    <row r="31" spans="1:6" ht="13.5" customHeight="1">
      <c r="A31" s="4" t="s">
        <v>484</v>
      </c>
      <c r="B31" s="185">
        <v>48260</v>
      </c>
      <c r="C31" s="185">
        <v>122005</v>
      </c>
      <c r="D31" s="4"/>
      <c r="E31" s="185">
        <v>170265</v>
      </c>
      <c r="F31" s="170" t="s">
        <v>662</v>
      </c>
    </row>
    <row r="32" spans="1:6" ht="13.5" customHeight="1">
      <c r="A32" s="4" t="s">
        <v>406</v>
      </c>
      <c r="B32" s="185">
        <v>263564</v>
      </c>
      <c r="C32" s="185">
        <v>527519</v>
      </c>
      <c r="D32" s="4"/>
      <c r="E32" s="185">
        <v>791083</v>
      </c>
      <c r="F32" s="170" t="s">
        <v>662</v>
      </c>
    </row>
    <row r="33" spans="1:6" ht="13.5" customHeight="1">
      <c r="A33" s="4" t="s">
        <v>152</v>
      </c>
      <c r="B33" s="185">
        <v>52223</v>
      </c>
      <c r="C33" s="4"/>
      <c r="D33" s="4"/>
      <c r="E33" s="185">
        <v>52223</v>
      </c>
      <c r="F33" s="170" t="s">
        <v>662</v>
      </c>
    </row>
    <row r="34" spans="1:6" ht="13.5" customHeight="1">
      <c r="A34" s="4" t="s">
        <v>407</v>
      </c>
      <c r="B34" s="185">
        <v>83982</v>
      </c>
      <c r="C34" s="185">
        <v>497237</v>
      </c>
      <c r="D34" s="4"/>
      <c r="E34" s="185">
        <v>581219</v>
      </c>
      <c r="F34" s="170" t="s">
        <v>662</v>
      </c>
    </row>
    <row r="35" spans="1:6" ht="13.5" customHeight="1">
      <c r="A35" s="4" t="s">
        <v>157</v>
      </c>
      <c r="B35" s="185">
        <v>108924</v>
      </c>
      <c r="C35" s="4"/>
      <c r="D35" s="4"/>
      <c r="E35" s="185">
        <v>108924</v>
      </c>
      <c r="F35" s="170" t="s">
        <v>662</v>
      </c>
    </row>
    <row r="36" spans="1:6" ht="13.5" customHeight="1">
      <c r="A36" s="4" t="s">
        <v>488</v>
      </c>
      <c r="B36" s="185">
        <v>122568</v>
      </c>
      <c r="C36" s="185">
        <v>25122</v>
      </c>
      <c r="D36" s="4"/>
      <c r="E36" s="185">
        <v>147690</v>
      </c>
      <c r="F36" s="170" t="s">
        <v>662</v>
      </c>
    </row>
    <row r="37" spans="1:6" ht="13.5" customHeight="1">
      <c r="A37" s="4" t="s">
        <v>489</v>
      </c>
      <c r="B37" s="185">
        <v>134451</v>
      </c>
      <c r="C37" s="185">
        <v>153543</v>
      </c>
      <c r="D37" s="4"/>
      <c r="E37" s="185">
        <v>287994</v>
      </c>
      <c r="F37" s="170" t="s">
        <v>662</v>
      </c>
    </row>
    <row r="38" spans="1:6" ht="13.5" customHeight="1">
      <c r="A38" s="4" t="s">
        <v>171</v>
      </c>
      <c r="B38" s="185">
        <v>6479</v>
      </c>
      <c r="C38" s="4"/>
      <c r="D38" s="4"/>
      <c r="E38" s="185">
        <v>6479</v>
      </c>
      <c r="F38" s="170" t="s">
        <v>662</v>
      </c>
    </row>
    <row r="39" spans="1:6" ht="13.5" customHeight="1">
      <c r="A39" s="4" t="s">
        <v>492</v>
      </c>
      <c r="B39" s="185">
        <v>134004</v>
      </c>
      <c r="C39" s="4"/>
      <c r="D39" s="4"/>
      <c r="E39" s="185">
        <v>134004</v>
      </c>
      <c r="F39" s="170" t="s">
        <v>662</v>
      </c>
    </row>
    <row r="40" spans="1:6" ht="13.5" customHeight="1">
      <c r="A40" s="4" t="s">
        <v>493</v>
      </c>
      <c r="B40" s="185">
        <v>18120</v>
      </c>
      <c r="C40" s="4"/>
      <c r="D40" s="4"/>
      <c r="E40" s="185">
        <v>18120</v>
      </c>
      <c r="F40" s="170" t="s">
        <v>662</v>
      </c>
    </row>
    <row r="41" spans="1:6" ht="13.5" customHeight="1">
      <c r="A41" s="4" t="s">
        <v>409</v>
      </c>
      <c r="B41" s="185">
        <v>136608</v>
      </c>
      <c r="C41" s="185">
        <v>57745</v>
      </c>
      <c r="D41" s="4"/>
      <c r="E41" s="185">
        <v>194353</v>
      </c>
      <c r="F41" s="170" t="s">
        <v>662</v>
      </c>
    </row>
    <row r="42" spans="1:6" ht="13.5" customHeight="1">
      <c r="A42" s="4" t="s">
        <v>525</v>
      </c>
      <c r="B42" s="185">
        <v>640765</v>
      </c>
      <c r="C42" s="185">
        <v>478102</v>
      </c>
      <c r="D42" s="4"/>
      <c r="E42" s="185">
        <v>1118867</v>
      </c>
      <c r="F42" s="170" t="s">
        <v>662</v>
      </c>
    </row>
    <row r="43" spans="1:6" ht="13.5" customHeight="1">
      <c r="A43" s="4" t="s">
        <v>411</v>
      </c>
      <c r="B43" s="185">
        <v>301575</v>
      </c>
      <c r="C43" s="185">
        <v>195227</v>
      </c>
      <c r="D43" s="4"/>
      <c r="E43" s="185">
        <v>496802</v>
      </c>
      <c r="F43" s="170" t="s">
        <v>662</v>
      </c>
    </row>
    <row r="44" spans="1:6" ht="13.5" customHeight="1">
      <c r="A44" s="4" t="s">
        <v>412</v>
      </c>
      <c r="B44" s="185">
        <v>468574</v>
      </c>
      <c r="C44" s="185">
        <v>508889</v>
      </c>
      <c r="D44" s="4"/>
      <c r="E44" s="185">
        <v>977463</v>
      </c>
      <c r="F44" s="170" t="s">
        <v>662</v>
      </c>
    </row>
    <row r="45" spans="1:6" ht="13.5" customHeight="1">
      <c r="A45" s="4" t="s">
        <v>414</v>
      </c>
      <c r="B45" s="185">
        <v>464456</v>
      </c>
      <c r="C45" s="185">
        <v>82823</v>
      </c>
      <c r="D45" s="4"/>
      <c r="E45" s="185">
        <v>547279</v>
      </c>
      <c r="F45" s="170" t="s">
        <v>662</v>
      </c>
    </row>
    <row r="46" spans="1:6" ht="13.5" customHeight="1">
      <c r="A46" s="4" t="s">
        <v>496</v>
      </c>
      <c r="B46" s="185">
        <v>72814</v>
      </c>
      <c r="C46" s="4"/>
      <c r="D46" s="4"/>
      <c r="E46" s="185">
        <v>72814</v>
      </c>
      <c r="F46" s="170" t="s">
        <v>662</v>
      </c>
    </row>
    <row r="47" spans="1:6" ht="13.5" customHeight="1">
      <c r="A47" s="4" t="s">
        <v>499</v>
      </c>
      <c r="B47" s="185">
        <v>80793</v>
      </c>
      <c r="C47" s="185">
        <v>41891</v>
      </c>
      <c r="D47" s="185">
        <v>2827</v>
      </c>
      <c r="E47" s="185">
        <v>125511</v>
      </c>
      <c r="F47" s="170" t="s">
        <v>662</v>
      </c>
    </row>
    <row r="48" spans="1:6" ht="13.5" customHeight="1">
      <c r="A48" s="4" t="s">
        <v>416</v>
      </c>
      <c r="B48" s="185">
        <v>108888</v>
      </c>
      <c r="C48" s="185">
        <v>1772</v>
      </c>
      <c r="D48" s="4"/>
      <c r="E48" s="185">
        <v>110660</v>
      </c>
      <c r="F48" s="170" t="s">
        <v>662</v>
      </c>
    </row>
    <row r="49" spans="1:6" ht="13.5" customHeight="1">
      <c r="A49" s="4" t="s">
        <v>417</v>
      </c>
      <c r="B49" s="185">
        <v>310303</v>
      </c>
      <c r="C49" s="185">
        <v>100716</v>
      </c>
      <c r="D49" s="4"/>
      <c r="E49" s="185">
        <v>411019</v>
      </c>
      <c r="F49" s="170" t="s">
        <v>662</v>
      </c>
    </row>
    <row r="50" spans="1:6" ht="13.5" customHeight="1">
      <c r="A50" s="4" t="s">
        <v>201</v>
      </c>
      <c r="B50" s="185">
        <v>202922</v>
      </c>
      <c r="C50" s="185">
        <v>360635</v>
      </c>
      <c r="D50" s="4"/>
      <c r="E50" s="185">
        <v>563557</v>
      </c>
      <c r="F50" s="170" t="s">
        <v>662</v>
      </c>
    </row>
    <row r="51" spans="1:6" ht="13.5" customHeight="1">
      <c r="A51" s="4" t="s">
        <v>501</v>
      </c>
      <c r="B51" s="185">
        <v>5635</v>
      </c>
      <c r="C51" s="185">
        <v>1020</v>
      </c>
      <c r="D51" s="4"/>
      <c r="E51" s="185">
        <v>6655</v>
      </c>
      <c r="F51" s="170" t="s">
        <v>663</v>
      </c>
    </row>
    <row r="52" spans="1:6" ht="13.5" customHeight="1">
      <c r="A52" s="4" t="s">
        <v>420</v>
      </c>
      <c r="B52" s="4"/>
      <c r="C52" s="185">
        <v>719661</v>
      </c>
      <c r="D52" s="185">
        <v>6920</v>
      </c>
      <c r="E52" s="185">
        <v>726581</v>
      </c>
      <c r="F52" s="170" t="s">
        <v>662</v>
      </c>
    </row>
    <row r="53" spans="1:6" ht="13.5" customHeight="1">
      <c r="A53" s="4" t="s">
        <v>421</v>
      </c>
      <c r="B53" s="185">
        <v>380173</v>
      </c>
      <c r="C53" s="185">
        <v>9405</v>
      </c>
      <c r="D53" s="4"/>
      <c r="E53" s="185">
        <v>389578</v>
      </c>
      <c r="F53" s="170" t="s">
        <v>662</v>
      </c>
    </row>
    <row r="54" spans="1:6" ht="12.75" customHeight="1">
      <c r="A54" s="4" t="s">
        <v>502</v>
      </c>
      <c r="B54" s="185">
        <v>63027</v>
      </c>
      <c r="C54" s="4">
        <v>473</v>
      </c>
      <c r="D54" s="4"/>
      <c r="E54" s="185">
        <v>63500</v>
      </c>
      <c r="F54" s="170" t="s">
        <v>662</v>
      </c>
    </row>
    <row r="55" spans="1:6" ht="12.75" customHeight="1">
      <c r="A55" s="4" t="s">
        <v>422</v>
      </c>
      <c r="B55" s="185">
        <v>148076</v>
      </c>
      <c r="C55" s="185">
        <v>132772</v>
      </c>
      <c r="D55" s="4"/>
      <c r="E55" s="185">
        <v>280848</v>
      </c>
      <c r="F55" s="170" t="s">
        <v>662</v>
      </c>
    </row>
    <row r="56" spans="1:6" ht="12.75" customHeight="1">
      <c r="A56" s="4" t="s">
        <v>504</v>
      </c>
      <c r="B56" s="185">
        <v>95009</v>
      </c>
      <c r="C56" s="4"/>
      <c r="D56" s="4"/>
      <c r="E56" s="185">
        <v>95009</v>
      </c>
      <c r="F56" s="170" t="s">
        <v>662</v>
      </c>
    </row>
    <row r="57" spans="1:6" ht="12.75" customHeight="1">
      <c r="A57" s="4" t="s">
        <v>423</v>
      </c>
      <c r="B57" s="185">
        <v>891235</v>
      </c>
      <c r="C57" s="185">
        <v>254004</v>
      </c>
      <c r="D57" s="4"/>
      <c r="E57" s="185">
        <v>1145239</v>
      </c>
      <c r="F57" s="170" t="s">
        <v>663</v>
      </c>
    </row>
    <row r="58" spans="1:6" ht="12.75" customHeight="1">
      <c r="A58" s="625"/>
      <c r="B58" s="557"/>
      <c r="C58" s="557"/>
      <c r="D58" s="557"/>
      <c r="E58" s="626"/>
    </row>
    <row r="59" spans="1:6" ht="12.75" customHeight="1">
      <c r="A59" s="625"/>
      <c r="B59" s="557"/>
      <c r="C59" s="557"/>
      <c r="D59" s="557"/>
      <c r="E59" s="626"/>
    </row>
    <row r="60" spans="1:6" ht="12.75" customHeight="1">
      <c r="A60" s="625"/>
      <c r="B60" s="557"/>
      <c r="C60" s="557"/>
      <c r="D60" s="557"/>
      <c r="E60" s="626"/>
    </row>
    <row r="61" spans="1:6" ht="12.75" customHeight="1">
      <c r="A61" s="625"/>
      <c r="B61" s="557"/>
      <c r="C61" s="557"/>
      <c r="D61" s="557"/>
      <c r="E61" s="626"/>
    </row>
    <row r="62" spans="1:6" ht="12.75" customHeight="1">
      <c r="A62" s="625"/>
      <c r="B62" s="557"/>
      <c r="C62" s="557"/>
      <c r="D62" s="557"/>
      <c r="E62" s="626"/>
    </row>
    <row r="63" spans="1:6" ht="12.75" customHeight="1">
      <c r="A63" s="49"/>
      <c r="B63"/>
      <c r="C63"/>
      <c r="D63"/>
      <c r="E63" s="45"/>
    </row>
    <row r="64" spans="1:6" ht="13.5" customHeight="1">
      <c r="A64" s="49"/>
      <c r="B64"/>
      <c r="C64"/>
      <c r="D64"/>
      <c r="E64" s="45"/>
    </row>
    <row r="65" spans="1:6" ht="13.5" customHeight="1">
      <c r="A65" s="49"/>
      <c r="B65"/>
      <c r="C65"/>
      <c r="D65"/>
      <c r="E65" s="45"/>
    </row>
    <row r="66" spans="1:6" ht="13.5" customHeight="1">
      <c r="A66" s="49"/>
      <c r="B66"/>
      <c r="C66"/>
      <c r="D66"/>
      <c r="E66" s="45"/>
    </row>
    <row r="67" spans="1:6" ht="13.5" customHeight="1">
      <c r="A67" s="49"/>
      <c r="B67"/>
      <c r="C67"/>
      <c r="D67"/>
      <c r="E67" s="45"/>
    </row>
    <row r="68" spans="1:6" ht="13.5" customHeight="1">
      <c r="A68" s="49"/>
      <c r="B68"/>
      <c r="C68"/>
      <c r="D68"/>
      <c r="E68" s="45"/>
    </row>
    <row r="69" spans="1:6" ht="13.5" customHeight="1">
      <c r="A69" s="49"/>
      <c r="B69"/>
      <c r="C69"/>
      <c r="D69"/>
      <c r="E69" s="45"/>
    </row>
    <row r="70" spans="1:6" ht="13.5" customHeight="1">
      <c r="A70" s="49"/>
      <c r="B70"/>
      <c r="C70"/>
      <c r="D70"/>
      <c r="E70" s="45"/>
    </row>
    <row r="71" spans="1:6" ht="13.5" customHeight="1">
      <c r="A71" s="49"/>
      <c r="B71"/>
      <c r="C71"/>
      <c r="D71"/>
      <c r="E71" s="45"/>
    </row>
    <row r="72" spans="1:6" ht="13.5" customHeight="1">
      <c r="A72" s="49"/>
      <c r="B72"/>
      <c r="C72"/>
      <c r="D72"/>
      <c r="E72" s="45"/>
    </row>
    <row r="73" spans="1:6" ht="13.5" customHeight="1">
      <c r="A73" s="49"/>
      <c r="B73"/>
      <c r="C73"/>
      <c r="D73"/>
      <c r="E73" s="45"/>
    </row>
    <row r="74" spans="1:6" ht="13.5" customHeight="1">
      <c r="A74" s="49"/>
      <c r="B74"/>
      <c r="C74"/>
      <c r="D74"/>
      <c r="E74" s="45"/>
    </row>
    <row r="75" spans="1:6" ht="13.5" customHeight="1">
      <c r="A75" s="49"/>
      <c r="B75"/>
      <c r="C75"/>
      <c r="D75"/>
      <c r="E75" s="45"/>
    </row>
    <row r="76" spans="1:6" ht="13.5" customHeight="1">
      <c r="A76" s="49"/>
      <c r="B76"/>
      <c r="C76"/>
      <c r="D76"/>
      <c r="E76" s="45"/>
      <c r="F76" s="51"/>
    </row>
    <row r="77" spans="1:6" ht="13.5" customHeight="1">
      <c r="A77" s="49"/>
      <c r="B77"/>
      <c r="C77"/>
      <c r="D77"/>
      <c r="E77" s="45"/>
      <c r="F77" s="51"/>
    </row>
    <row r="78" spans="1:6" ht="13.5" customHeight="1">
      <c r="A78" s="49"/>
      <c r="B78"/>
      <c r="C78"/>
      <c r="D78"/>
      <c r="E78" s="45"/>
      <c r="F78" s="51"/>
    </row>
    <row r="79" spans="1:6" ht="13.5" customHeight="1">
      <c r="A79" s="49"/>
      <c r="B79"/>
      <c r="C79"/>
      <c r="D79"/>
      <c r="E79" s="45"/>
      <c r="F79" s="51"/>
    </row>
    <row r="80" spans="1:6" ht="13.5" customHeight="1">
      <c r="A80" s="49"/>
      <c r="B80"/>
      <c r="C80"/>
      <c r="D80"/>
      <c r="E80" s="45"/>
      <c r="F80" s="51"/>
    </row>
    <row r="81" spans="1:6" ht="13.5" customHeight="1">
      <c r="A81" s="49"/>
      <c r="B81"/>
      <c r="C81"/>
      <c r="D81"/>
      <c r="E81" s="45"/>
      <c r="F81" s="51"/>
    </row>
    <row r="82" spans="1:6" ht="13.5" customHeight="1">
      <c r="A82" s="49"/>
      <c r="B82"/>
      <c r="C82"/>
      <c r="D82"/>
      <c r="E82" s="45"/>
      <c r="F82" s="51"/>
    </row>
    <row r="83" spans="1:6" ht="13.5" customHeight="1">
      <c r="A83" s="49"/>
      <c r="B83"/>
      <c r="C83"/>
      <c r="D83"/>
      <c r="E83" s="45"/>
      <c r="F83" s="51"/>
    </row>
    <row r="84" spans="1:6" ht="13.5" customHeight="1">
      <c r="A84" s="49"/>
      <c r="B84"/>
      <c r="C84"/>
      <c r="D84"/>
      <c r="E84" s="45"/>
      <c r="F84" s="51"/>
    </row>
    <row r="85" spans="1:6" ht="13.5" customHeight="1">
      <c r="A85" s="49"/>
      <c r="B85"/>
      <c r="C85"/>
      <c r="D85"/>
      <c r="E85" s="45"/>
      <c r="F85" s="51"/>
    </row>
    <row r="86" spans="1:6" ht="13.5" customHeight="1">
      <c r="A86" s="49"/>
      <c r="B86"/>
      <c r="C86"/>
      <c r="D86"/>
      <c r="E86" s="45"/>
      <c r="F86" s="51"/>
    </row>
    <row r="87" spans="1:6" ht="13.5" customHeight="1">
      <c r="A87" s="49"/>
      <c r="B87"/>
      <c r="C87"/>
      <c r="D87"/>
      <c r="E87" s="45"/>
      <c r="F87" s="51"/>
    </row>
    <row r="88" spans="1:6" ht="13.5" customHeight="1">
      <c r="A88" s="49"/>
      <c r="B88"/>
      <c r="C88"/>
      <c r="D88"/>
      <c r="E88" s="45"/>
      <c r="F88" s="51"/>
    </row>
    <row r="89" spans="1:6" ht="13.5" customHeight="1">
      <c r="A89" s="49"/>
      <c r="B89"/>
      <c r="C89"/>
      <c r="D89"/>
      <c r="E89" s="45"/>
      <c r="F89" s="51"/>
    </row>
    <row r="90" spans="1:6" ht="13.5" customHeight="1">
      <c r="A90" s="49"/>
      <c r="B90"/>
      <c r="C90"/>
      <c r="D90"/>
      <c r="E90" s="45"/>
      <c r="F90" s="51"/>
    </row>
    <row r="91" spans="1:6" ht="13.5" customHeight="1">
      <c r="A91" s="49"/>
      <c r="B91"/>
      <c r="C91"/>
      <c r="D91"/>
      <c r="E91" s="45"/>
      <c r="F91" s="51"/>
    </row>
    <row r="92" spans="1:6" ht="13.5" customHeight="1">
      <c r="A92" s="49"/>
      <c r="B92"/>
      <c r="C92"/>
      <c r="D92"/>
      <c r="E92" s="45"/>
      <c r="F92" s="51"/>
    </row>
    <row r="93" spans="1:6" ht="13.5" customHeight="1">
      <c r="A93" s="49"/>
      <c r="B93"/>
      <c r="C93"/>
      <c r="D93"/>
      <c r="E93" s="45"/>
      <c r="F93" s="51"/>
    </row>
    <row r="94" spans="1:6" ht="13.5" customHeight="1">
      <c r="A94" s="49"/>
      <c r="B94"/>
      <c r="C94"/>
      <c r="D94"/>
      <c r="E94" s="45"/>
      <c r="F94" s="51"/>
    </row>
    <row r="95" spans="1:6" ht="13.5" customHeight="1">
      <c r="A95" s="49"/>
      <c r="B95"/>
      <c r="C95"/>
      <c r="D95"/>
      <c r="E95" s="45"/>
      <c r="F95" s="51"/>
    </row>
    <row r="96" spans="1:6" ht="13.5" customHeight="1">
      <c r="A96" s="49"/>
      <c r="B96"/>
      <c r="C96"/>
      <c r="D96"/>
      <c r="E96" s="45"/>
    </row>
    <row r="97" spans="1:5" ht="13.5" customHeight="1">
      <c r="A97" s="49"/>
      <c r="B97"/>
      <c r="C97"/>
      <c r="D97"/>
      <c r="E97" s="45"/>
    </row>
    <row r="98" spans="1:5" ht="13.5" customHeight="1">
      <c r="A98" s="49"/>
      <c r="B98"/>
      <c r="C98"/>
      <c r="D98"/>
      <c r="E98" s="45"/>
    </row>
    <row r="99" spans="1:5" ht="13.5" customHeight="1">
      <c r="A99" s="49"/>
      <c r="B99"/>
      <c r="C99"/>
      <c r="D99"/>
      <c r="E99" s="45"/>
    </row>
    <row r="100" spans="1:5" ht="13.5" customHeight="1">
      <c r="A100" s="49"/>
      <c r="B100"/>
      <c r="C100"/>
      <c r="D100"/>
      <c r="E100" s="45"/>
    </row>
    <row r="101" spans="1:5" ht="13.5" customHeight="1">
      <c r="A101" s="25"/>
      <c r="B101"/>
      <c r="C101"/>
      <c r="D101"/>
      <c r="E101" s="45"/>
    </row>
    <row r="102" spans="1:5" ht="13.5" customHeight="1">
      <c r="A102" s="42"/>
      <c r="B102"/>
      <c r="C102"/>
      <c r="D102"/>
      <c r="E102" s="56"/>
    </row>
    <row r="103" spans="1:5" ht="13.5" customHeight="1">
      <c r="A103" s="42"/>
      <c r="B103"/>
      <c r="C103"/>
      <c r="D103"/>
      <c r="E103" s="56"/>
    </row>
    <row r="104" spans="1:5" ht="13.5" customHeight="1">
      <c r="A104" s="42"/>
      <c r="B104" s="42"/>
      <c r="C104" s="42"/>
      <c r="D104" s="42"/>
      <c r="E104" s="56"/>
    </row>
    <row r="105" spans="1:5" ht="13.5" customHeight="1">
      <c r="A105" s="25"/>
      <c r="B105" s="25"/>
      <c r="C105" s="25"/>
      <c r="D105" s="25"/>
      <c r="E105" s="56"/>
    </row>
    <row r="106" spans="1:5" ht="13.5" customHeight="1">
      <c r="A106" s="25"/>
      <c r="B106" s="25"/>
      <c r="C106" s="25"/>
      <c r="D106" s="25"/>
      <c r="E106" s="56"/>
    </row>
    <row r="107" spans="1:5" ht="13.5" customHeight="1">
      <c r="A107" s="25"/>
      <c r="B107" s="25"/>
      <c r="C107" s="25"/>
      <c r="D107" s="25"/>
      <c r="E107" s="56"/>
    </row>
    <row r="108" spans="1:5" ht="13.5" customHeight="1">
      <c r="A108" s="25"/>
      <c r="B108" s="25"/>
      <c r="C108" s="25"/>
      <c r="D108" s="25"/>
      <c r="E108" s="56"/>
    </row>
    <row r="109" spans="1:5" ht="13.5" customHeight="1">
      <c r="A109" s="25"/>
      <c r="B109" s="25"/>
      <c r="C109" s="25"/>
      <c r="D109" s="25"/>
      <c r="E109" s="56"/>
    </row>
    <row r="110" spans="1:5" ht="13.5" customHeight="1">
      <c r="A110" s="25"/>
      <c r="B110" s="25"/>
      <c r="C110" s="25"/>
      <c r="D110" s="25"/>
      <c r="E110" s="56"/>
    </row>
    <row r="111" spans="1:5" ht="13.5" customHeight="1">
      <c r="A111" s="25"/>
      <c r="B111" s="25"/>
      <c r="C111" s="25"/>
      <c r="D111" s="25"/>
      <c r="E111" s="56"/>
    </row>
    <row r="112" spans="1:5" ht="13.5" customHeight="1">
      <c r="A112" s="25"/>
      <c r="B112" s="25"/>
      <c r="C112" s="25"/>
      <c r="D112" s="25"/>
      <c r="E112" s="56"/>
    </row>
    <row r="113" spans="1:5" ht="13.5" customHeight="1">
      <c r="A113" s="25"/>
      <c r="B113" s="25"/>
      <c r="C113" s="25"/>
      <c r="D113" s="25"/>
      <c r="E113" s="56"/>
    </row>
    <row r="114" spans="1:5" ht="13.5" customHeight="1">
      <c r="A114" s="25"/>
      <c r="B114" s="25"/>
      <c r="C114" s="25"/>
      <c r="D114" s="25"/>
      <c r="E114" s="56"/>
    </row>
    <row r="115" spans="1:5" ht="13.5" customHeight="1">
      <c r="A115" s="25"/>
      <c r="B115" s="25"/>
      <c r="C115" s="25"/>
      <c r="D115" s="25"/>
      <c r="E115" s="56"/>
    </row>
    <row r="116" spans="1:5" ht="13.5" customHeight="1">
      <c r="A116" s="25"/>
      <c r="B116" s="25"/>
      <c r="C116" s="25"/>
      <c r="D116" s="25"/>
      <c r="E116" s="56"/>
    </row>
    <row r="117" spans="1:5" ht="13.5" customHeight="1">
      <c r="A117" s="25"/>
      <c r="B117" s="25"/>
      <c r="C117" s="25"/>
      <c r="D117" s="25"/>
      <c r="E117" s="56"/>
    </row>
    <row r="118" spans="1:5" ht="13.5" customHeight="1">
      <c r="A118" s="25"/>
      <c r="B118" s="25"/>
      <c r="C118" s="25"/>
      <c r="D118" s="25"/>
      <c r="E118" s="56"/>
    </row>
    <row r="119" spans="1:5" ht="13.5" customHeight="1">
      <c r="A119" s="25"/>
      <c r="B119" s="25"/>
      <c r="C119" s="25"/>
      <c r="D119" s="25"/>
      <c r="E119" s="56"/>
    </row>
    <row r="120" spans="1:5" ht="13.5" customHeight="1">
      <c r="A120" s="25"/>
      <c r="B120" s="25"/>
      <c r="C120" s="25"/>
      <c r="D120" s="25"/>
      <c r="E120" s="56"/>
    </row>
    <row r="121" spans="1:5" ht="13.5" customHeight="1">
      <c r="A121" s="25"/>
      <c r="B121" s="25"/>
      <c r="C121" s="25"/>
      <c r="D121" s="25"/>
      <c r="E121" s="56"/>
    </row>
    <row r="122" spans="1:5" ht="13.5" customHeight="1">
      <c r="A122" s="25"/>
      <c r="B122" s="25"/>
      <c r="C122" s="25"/>
      <c r="D122" s="25"/>
      <c r="E122" s="56"/>
    </row>
    <row r="123" spans="1:5" ht="13.5" customHeight="1">
      <c r="A123" s="25"/>
      <c r="B123" s="25"/>
      <c r="C123" s="25"/>
      <c r="D123" s="25"/>
      <c r="E123" s="56"/>
    </row>
    <row r="124" spans="1:5" ht="13.5" customHeight="1">
      <c r="A124" s="25"/>
      <c r="B124" s="25"/>
      <c r="C124" s="25"/>
      <c r="D124" s="25"/>
      <c r="E124" s="56"/>
    </row>
    <row r="125" spans="1:5" ht="13.5" customHeight="1">
      <c r="A125" s="25"/>
      <c r="B125" s="25"/>
      <c r="C125" s="25"/>
      <c r="D125" s="25"/>
      <c r="E125" s="56"/>
    </row>
    <row r="126" spans="1:5" ht="13.5" customHeight="1">
      <c r="A126" s="25"/>
      <c r="B126" s="25"/>
      <c r="C126" s="25"/>
      <c r="D126" s="25"/>
      <c r="E126" s="56"/>
    </row>
    <row r="127" spans="1:5" ht="13.5" customHeight="1">
      <c r="A127" s="25"/>
      <c r="B127" s="25"/>
      <c r="C127" s="25"/>
      <c r="D127" s="25"/>
      <c r="E127" s="56"/>
    </row>
    <row r="128" spans="1:5" ht="13.5" customHeight="1">
      <c r="A128" s="25"/>
      <c r="B128" s="25"/>
      <c r="C128" s="25"/>
      <c r="D128" s="25"/>
      <c r="E128" s="56"/>
    </row>
    <row r="129" spans="1:5" ht="13.5" customHeight="1">
      <c r="A129" s="25"/>
      <c r="B129" s="25"/>
      <c r="C129" s="25"/>
      <c r="D129" s="25"/>
      <c r="E129" s="56"/>
    </row>
    <row r="130" spans="1:5" ht="13.5" customHeight="1">
      <c r="A130" s="25"/>
      <c r="B130" s="25"/>
      <c r="C130" s="25"/>
      <c r="D130" s="25"/>
      <c r="E130" s="56"/>
    </row>
    <row r="131" spans="1:5" ht="13.5" customHeight="1">
      <c r="A131" s="25"/>
      <c r="B131" s="25"/>
      <c r="C131" s="25"/>
      <c r="D131" s="25"/>
      <c r="E131" s="56"/>
    </row>
    <row r="132" spans="1:5" ht="13.5" customHeight="1">
      <c r="A132" s="25"/>
      <c r="B132" s="25"/>
      <c r="C132" s="25"/>
      <c r="D132" s="25"/>
      <c r="E132" s="56"/>
    </row>
    <row r="133" spans="1:5" ht="13.5" customHeight="1">
      <c r="A133" s="25"/>
      <c r="B133" s="25"/>
      <c r="C133" s="25"/>
      <c r="D133" s="25"/>
      <c r="E133" s="56"/>
    </row>
    <row r="134" spans="1:5" ht="13.5" customHeight="1">
      <c r="A134" s="25"/>
      <c r="B134" s="25"/>
      <c r="C134" s="25"/>
      <c r="D134" s="25"/>
      <c r="E134" s="56"/>
    </row>
    <row r="135" spans="1:5" ht="13.5" customHeight="1">
      <c r="A135" s="25"/>
      <c r="B135" s="25"/>
      <c r="C135" s="25"/>
      <c r="D135" s="25"/>
      <c r="E135" s="56"/>
    </row>
    <row r="136" spans="1:5" ht="13.5" customHeight="1">
      <c r="A136" s="25"/>
      <c r="B136" s="25"/>
      <c r="C136" s="25"/>
      <c r="D136" s="25"/>
      <c r="E136" s="56"/>
    </row>
    <row r="137" spans="1:5" ht="13.5" customHeight="1">
      <c r="A137" s="25"/>
      <c r="B137" s="25"/>
      <c r="C137" s="25"/>
      <c r="D137" s="25"/>
      <c r="E137" s="56"/>
    </row>
    <row r="138" spans="1:5" ht="13.5" customHeight="1">
      <c r="A138" s="25"/>
      <c r="B138" s="25"/>
      <c r="C138" s="25"/>
      <c r="D138" s="25"/>
      <c r="E138" s="56"/>
    </row>
    <row r="139" spans="1:5" ht="13.5" customHeight="1">
      <c r="A139" s="25"/>
      <c r="B139" s="25"/>
      <c r="C139" s="25"/>
      <c r="D139" s="25"/>
      <c r="E139" s="56"/>
    </row>
    <row r="140" spans="1:5" ht="13.5" customHeight="1">
      <c r="A140" s="25"/>
      <c r="B140" s="25"/>
      <c r="C140" s="25"/>
      <c r="D140" s="25"/>
      <c r="E140" s="56"/>
    </row>
    <row r="141" spans="1:5" ht="13.5" customHeight="1">
      <c r="A141" s="25"/>
      <c r="B141" s="25"/>
      <c r="C141" s="25"/>
      <c r="D141" s="25"/>
      <c r="E141" s="56"/>
    </row>
    <row r="142" spans="1:5" ht="13.5" customHeight="1">
      <c r="A142" s="25"/>
      <c r="B142" s="25"/>
      <c r="C142" s="25"/>
      <c r="D142" s="25"/>
      <c r="E142" s="56"/>
    </row>
    <row r="143" spans="1:5" ht="13.5" customHeight="1">
      <c r="A143" s="25"/>
      <c r="B143" s="25"/>
      <c r="C143" s="25"/>
      <c r="D143" s="25"/>
      <c r="E143" s="56"/>
    </row>
    <row r="144" spans="1:5" ht="13.5" customHeight="1">
      <c r="A144" s="25"/>
      <c r="B144" s="25"/>
      <c r="C144" s="25"/>
      <c r="D144" s="25"/>
      <c r="E144" s="56"/>
    </row>
    <row r="145" spans="1:5" ht="13.5" customHeight="1">
      <c r="A145" s="25"/>
      <c r="B145" s="25"/>
      <c r="C145" s="25"/>
      <c r="D145" s="25"/>
      <c r="E145" s="56"/>
    </row>
    <row r="146" spans="1:5" ht="13.5" customHeight="1">
      <c r="A146" s="25"/>
      <c r="B146" s="25"/>
      <c r="C146" s="25"/>
      <c r="D146" s="25"/>
      <c r="E146" s="56"/>
    </row>
    <row r="147" spans="1:5" ht="13.5" customHeight="1">
      <c r="A147" s="25"/>
      <c r="B147" s="25"/>
      <c r="C147" s="25"/>
      <c r="D147" s="25"/>
      <c r="E147" s="56"/>
    </row>
    <row r="148" spans="1:5" ht="13.5" customHeight="1">
      <c r="A148" s="25"/>
      <c r="B148" s="25"/>
      <c r="C148" s="25"/>
      <c r="D148" s="25"/>
      <c r="E148" s="56"/>
    </row>
    <row r="149" spans="1:5" ht="13.5" customHeight="1">
      <c r="A149" s="25"/>
      <c r="B149" s="25"/>
      <c r="C149" s="25"/>
      <c r="D149" s="25"/>
      <c r="E149" s="56"/>
    </row>
    <row r="150" spans="1:5" ht="13.5" customHeight="1">
      <c r="A150" s="25"/>
      <c r="B150" s="25"/>
      <c r="C150" s="25"/>
      <c r="D150" s="25"/>
      <c r="E150" s="56"/>
    </row>
    <row r="151" spans="1:5" ht="13.5" customHeight="1">
      <c r="A151" s="25"/>
      <c r="B151" s="25"/>
      <c r="C151" s="25"/>
      <c r="D151" s="25"/>
      <c r="E151" s="56"/>
    </row>
    <row r="152" spans="1:5" ht="13.5" customHeight="1">
      <c r="A152" s="25"/>
      <c r="B152" s="25"/>
      <c r="C152" s="25"/>
      <c r="D152" s="25"/>
      <c r="E152" s="56"/>
    </row>
    <row r="153" spans="1:5" ht="13.5" customHeight="1">
      <c r="A153" s="25"/>
      <c r="B153" s="25"/>
      <c r="C153" s="25"/>
      <c r="D153" s="25"/>
      <c r="E153" s="56"/>
    </row>
    <row r="154" spans="1:5" ht="13.5" customHeight="1">
      <c r="A154" s="25"/>
      <c r="B154" s="25"/>
      <c r="C154" s="25"/>
      <c r="D154" s="25"/>
      <c r="E154" s="56"/>
    </row>
    <row r="155" spans="1:5" ht="13.5" customHeight="1">
      <c r="A155" s="25"/>
      <c r="B155" s="25"/>
      <c r="C155" s="25"/>
      <c r="D155" s="25"/>
      <c r="E155" s="56"/>
    </row>
    <row r="156" spans="1:5" ht="13.5" customHeight="1">
      <c r="A156" s="25"/>
      <c r="B156" s="25"/>
      <c r="C156" s="25"/>
      <c r="D156" s="25"/>
      <c r="E156" s="56"/>
    </row>
    <row r="157" spans="1:5" ht="13.5" customHeight="1">
      <c r="A157" s="25"/>
      <c r="B157" s="25"/>
      <c r="C157" s="25"/>
      <c r="D157" s="25"/>
      <c r="E157" s="56"/>
    </row>
    <row r="158" spans="1:5" ht="13.5" customHeight="1">
      <c r="A158" s="25"/>
      <c r="B158" s="25"/>
      <c r="C158" s="25"/>
      <c r="D158" s="25"/>
      <c r="E158" s="56"/>
    </row>
    <row r="159" spans="1:5" ht="13.5" customHeight="1">
      <c r="A159" s="25"/>
      <c r="B159" s="25"/>
      <c r="C159" s="25"/>
      <c r="D159" s="25"/>
      <c r="E159" s="56"/>
    </row>
    <row r="160" spans="1:5" ht="13.5" customHeight="1">
      <c r="A160" s="25"/>
      <c r="B160" s="25"/>
      <c r="C160" s="25"/>
      <c r="D160" s="25"/>
      <c r="E160" s="56"/>
    </row>
    <row r="161" spans="1:5" ht="13.5" customHeight="1">
      <c r="A161" s="25"/>
      <c r="B161" s="25"/>
      <c r="C161" s="25"/>
      <c r="D161" s="25"/>
      <c r="E161" s="56"/>
    </row>
    <row r="162" spans="1:5" ht="13.5" customHeight="1">
      <c r="A162" s="25"/>
      <c r="B162" s="25"/>
      <c r="C162" s="25"/>
      <c r="D162" s="25"/>
      <c r="E162" s="56"/>
    </row>
    <row r="163" spans="1:5" ht="13.5" customHeight="1">
      <c r="A163" s="25"/>
      <c r="B163" s="25"/>
      <c r="C163" s="25"/>
      <c r="D163" s="25"/>
      <c r="E163" s="56"/>
    </row>
    <row r="164" spans="1:5" ht="13.5" customHeight="1">
      <c r="A164" s="25"/>
      <c r="B164" s="25"/>
      <c r="C164" s="25"/>
      <c r="D164" s="25"/>
      <c r="E164" s="56"/>
    </row>
    <row r="165" spans="1:5" ht="13.5" customHeight="1">
      <c r="A165" s="25"/>
      <c r="B165" s="25"/>
      <c r="C165" s="25"/>
      <c r="D165" s="25"/>
      <c r="E165" s="56"/>
    </row>
    <row r="166" spans="1:5" ht="13.5" customHeight="1">
      <c r="A166" s="25"/>
      <c r="B166" s="25"/>
      <c r="C166" s="25"/>
      <c r="D166" s="25"/>
      <c r="E166" s="56"/>
    </row>
    <row r="167" spans="1:5" ht="13.5" customHeight="1">
      <c r="A167" s="25"/>
      <c r="B167" s="25"/>
      <c r="C167" s="25"/>
      <c r="D167" s="25"/>
      <c r="E167" s="56"/>
    </row>
    <row r="168" spans="1:5" ht="13.5" customHeight="1">
      <c r="A168" s="25"/>
      <c r="B168" s="25"/>
      <c r="C168" s="25"/>
      <c r="D168" s="25"/>
      <c r="E168" s="56"/>
    </row>
    <row r="169" spans="1:5" ht="13.5" customHeight="1">
      <c r="A169" s="25"/>
      <c r="B169" s="25"/>
      <c r="C169" s="25"/>
      <c r="D169" s="25"/>
      <c r="E169" s="56"/>
    </row>
    <row r="170" spans="1:5" ht="13.5" customHeight="1">
      <c r="A170" s="25"/>
      <c r="B170" s="25"/>
      <c r="C170" s="25"/>
      <c r="D170" s="25"/>
      <c r="E170" s="56"/>
    </row>
    <row r="171" spans="1:5" ht="13.5" customHeight="1">
      <c r="A171" s="25"/>
      <c r="B171" s="25"/>
      <c r="C171" s="25"/>
      <c r="D171" s="25"/>
      <c r="E171" s="56"/>
    </row>
    <row r="172" spans="1:5" ht="13.5" customHeight="1">
      <c r="A172" s="25"/>
      <c r="B172" s="25"/>
      <c r="C172" s="25"/>
      <c r="D172" s="25"/>
      <c r="E172" s="56"/>
    </row>
    <row r="173" spans="1:5" ht="13.5" customHeight="1">
      <c r="A173" s="25"/>
      <c r="B173" s="25"/>
      <c r="C173" s="25"/>
      <c r="D173" s="25"/>
      <c r="E173" s="56"/>
    </row>
    <row r="174" spans="1:5" ht="13.5" customHeight="1">
      <c r="A174" s="25"/>
      <c r="B174" s="25"/>
      <c r="C174" s="25"/>
      <c r="D174" s="25"/>
      <c r="E174" s="56"/>
    </row>
    <row r="175" spans="1:5" ht="13.5" customHeight="1">
      <c r="A175" s="25"/>
      <c r="B175" s="25"/>
      <c r="C175" s="25"/>
      <c r="D175" s="25"/>
      <c r="E175" s="56"/>
    </row>
    <row r="176" spans="1:5" ht="13.5" customHeight="1">
      <c r="A176" s="25"/>
      <c r="B176" s="25"/>
      <c r="C176" s="25"/>
      <c r="D176" s="25"/>
      <c r="E176" s="56"/>
    </row>
    <row r="177" spans="1:5" ht="13.5" customHeight="1">
      <c r="A177" s="25"/>
      <c r="B177" s="25"/>
      <c r="C177" s="25"/>
      <c r="D177" s="25"/>
      <c r="E177" s="56"/>
    </row>
    <row r="178" spans="1:5" ht="13.5" customHeight="1">
      <c r="A178" s="25"/>
      <c r="B178" s="25"/>
      <c r="C178" s="25"/>
      <c r="D178" s="25"/>
      <c r="E178" s="56"/>
    </row>
    <row r="179" spans="1:5" ht="13.5" customHeight="1">
      <c r="A179" s="25"/>
      <c r="B179" s="25"/>
      <c r="C179" s="25"/>
      <c r="D179" s="25"/>
      <c r="E179" s="56"/>
    </row>
    <row r="180" spans="1:5" ht="13.5" customHeight="1">
      <c r="A180" s="25"/>
      <c r="B180" s="25"/>
      <c r="C180" s="25"/>
      <c r="D180" s="25"/>
      <c r="E180" s="56"/>
    </row>
    <row r="181" spans="1:5" ht="13.5" customHeight="1">
      <c r="A181" s="25"/>
      <c r="B181" s="25"/>
      <c r="C181" s="25"/>
      <c r="D181" s="25"/>
      <c r="E181" s="56"/>
    </row>
    <row r="182" spans="1:5" ht="13.5" customHeight="1">
      <c r="A182" s="25"/>
      <c r="B182" s="25"/>
      <c r="C182" s="25"/>
      <c r="D182" s="25"/>
      <c r="E182" s="56"/>
    </row>
    <row r="183" spans="1:5" ht="13.5" customHeight="1">
      <c r="A183" s="25"/>
      <c r="B183" s="25"/>
      <c r="C183" s="25"/>
      <c r="D183" s="25"/>
      <c r="E183" s="56"/>
    </row>
    <row r="184" spans="1:5" ht="13.5" customHeight="1">
      <c r="A184" s="25"/>
      <c r="B184" s="25"/>
      <c r="C184" s="25"/>
      <c r="D184" s="25"/>
      <c r="E184" s="56"/>
    </row>
    <row r="185" spans="1:5" ht="13.5" customHeight="1">
      <c r="A185" s="25"/>
      <c r="B185" s="25"/>
      <c r="C185" s="25"/>
      <c r="D185" s="25"/>
      <c r="E185" s="56"/>
    </row>
    <row r="186" spans="1:5" ht="13.5" customHeight="1">
      <c r="A186" s="25"/>
      <c r="B186" s="25"/>
      <c r="C186" s="25"/>
      <c r="D186" s="25"/>
      <c r="E186" s="56"/>
    </row>
    <row r="187" spans="1:5" ht="13.5" customHeight="1">
      <c r="A187" s="25"/>
      <c r="B187" s="25"/>
      <c r="C187" s="25"/>
      <c r="D187" s="25"/>
      <c r="E187" s="56"/>
    </row>
    <row r="188" spans="1:5" ht="13.5" customHeight="1">
      <c r="A188" s="25"/>
      <c r="B188" s="25"/>
      <c r="C188" s="25"/>
      <c r="D188" s="25"/>
      <c r="E188" s="56"/>
    </row>
    <row r="189" spans="1:5" ht="13.5" customHeight="1">
      <c r="A189" s="25"/>
      <c r="B189" s="25"/>
      <c r="C189" s="25"/>
      <c r="D189" s="25"/>
      <c r="E189" s="56"/>
    </row>
    <row r="190" spans="1:5" ht="13.5" customHeight="1">
      <c r="A190" s="25"/>
      <c r="B190" s="25"/>
      <c r="C190" s="25"/>
      <c r="D190" s="25"/>
      <c r="E190" s="56"/>
    </row>
    <row r="191" spans="1:5" ht="13.5" customHeight="1">
      <c r="A191" s="25"/>
      <c r="B191" s="25"/>
      <c r="C191" s="25"/>
      <c r="D191" s="25"/>
      <c r="E191" s="56"/>
    </row>
    <row r="192" spans="1:5" ht="13.5" customHeight="1">
      <c r="A192" s="25"/>
      <c r="B192" s="25"/>
      <c r="C192" s="25"/>
      <c r="D192" s="25"/>
      <c r="E192" s="56"/>
    </row>
    <row r="193" spans="1:5" ht="13.5" customHeight="1">
      <c r="A193" s="25"/>
      <c r="B193" s="25"/>
      <c r="C193" s="25"/>
      <c r="D193" s="25"/>
      <c r="E193" s="56"/>
    </row>
    <row r="194" spans="1:5" ht="13.5" customHeight="1">
      <c r="A194" s="25"/>
      <c r="B194" s="25"/>
      <c r="C194" s="25"/>
      <c r="D194" s="25"/>
      <c r="E194" s="56"/>
    </row>
    <row r="195" spans="1:5" ht="13.5" customHeight="1">
      <c r="A195" s="25"/>
      <c r="B195" s="25"/>
      <c r="C195" s="25"/>
      <c r="D195" s="25"/>
      <c r="E195" s="56"/>
    </row>
    <row r="196" spans="1:5" ht="13.5" customHeight="1">
      <c r="A196" s="25"/>
      <c r="B196" s="25"/>
      <c r="C196" s="25"/>
      <c r="D196" s="25"/>
      <c r="E196" s="56"/>
    </row>
    <row r="197" spans="1:5" ht="13.5" customHeight="1">
      <c r="A197" s="25"/>
      <c r="B197" s="25"/>
      <c r="C197" s="25"/>
      <c r="D197" s="25"/>
      <c r="E197" s="56"/>
    </row>
    <row r="198" spans="1:5" ht="13.5" customHeight="1">
      <c r="A198" s="25"/>
      <c r="B198" s="25"/>
      <c r="C198" s="25"/>
      <c r="D198" s="25"/>
      <c r="E198" s="56"/>
    </row>
    <row r="199" spans="1:5" ht="13.5" customHeight="1">
      <c r="E199" s="56"/>
    </row>
    <row r="200" spans="1:5" ht="13.5" customHeight="1"/>
    <row r="201" spans="1:5" ht="13.5" customHeight="1"/>
    <row r="202" spans="1:5" ht="13.5" customHeight="1"/>
    <row r="203" spans="1:5" ht="13.5" customHeight="1"/>
    <row r="204" spans="1:5" ht="13.5" customHeight="1"/>
    <row r="205" spans="1:5" ht="13.5" customHeight="1"/>
    <row r="206" spans="1:5" ht="13.5" customHeight="1"/>
    <row r="207" spans="1:5" ht="13.5" customHeight="1"/>
    <row r="208" spans="1:5"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M62"/>
  <sheetViews>
    <sheetView zoomScaleNormal="100" workbookViewId="0">
      <pane ySplit="3" topLeftCell="A4" activePane="bottomLeft" state="frozen"/>
      <selection activeCell="E6" sqref="E6"/>
      <selection pane="bottomLeft" activeCell="G1" sqref="G1"/>
    </sheetView>
  </sheetViews>
  <sheetFormatPr defaultRowHeight="12.95" customHeight="1"/>
  <cols>
    <col min="1" max="1" width="20.140625" style="22" customWidth="1"/>
    <col min="2" max="2" width="12.5703125" style="117" customWidth="1"/>
    <col min="3" max="3" width="14.28515625" style="117" customWidth="1"/>
    <col min="4" max="4" width="13.5703125" style="117" customWidth="1"/>
    <col min="5" max="5" width="14.140625" style="51" customWidth="1"/>
    <col min="6" max="6" width="14.42578125" style="51" customWidth="1"/>
    <col min="7" max="8" width="9.140625" style="22"/>
    <col min="9" max="9" width="13.85546875" style="22" customWidth="1"/>
    <col min="10" max="10" width="14.5703125" style="22" customWidth="1"/>
    <col min="11" max="11" width="13.7109375" style="22" customWidth="1"/>
    <col min="12" max="16384" width="9.140625" style="22"/>
  </cols>
  <sheetData>
    <row r="1" spans="1:13" ht="13.5" customHeight="1">
      <c r="A1" s="40" t="s">
        <v>624</v>
      </c>
    </row>
    <row r="2" spans="1:13" ht="12.75" customHeight="1">
      <c r="A2" s="78"/>
    </row>
    <row r="3" spans="1:13" s="348" customFormat="1" ht="13.5" customHeight="1">
      <c r="A3" s="441"/>
      <c r="B3" s="442" t="s">
        <v>275</v>
      </c>
      <c r="C3" s="442" t="s">
        <v>327</v>
      </c>
      <c r="D3" s="641" t="s">
        <v>540</v>
      </c>
      <c r="E3" s="442" t="s">
        <v>375</v>
      </c>
      <c r="F3" s="357" t="s">
        <v>102</v>
      </c>
      <c r="G3" s="418"/>
      <c r="H3" s="10"/>
      <c r="I3" s="10"/>
      <c r="J3" s="10"/>
      <c r="K3" s="10"/>
      <c r="L3" s="10"/>
      <c r="M3" s="10"/>
    </row>
    <row r="4" spans="1:13" ht="13.5" customHeight="1">
      <c r="A4" s="4" t="s">
        <v>315</v>
      </c>
      <c r="B4" s="185">
        <v>143502</v>
      </c>
      <c r="C4" s="185">
        <v>130568</v>
      </c>
      <c r="D4" s="185">
        <v>1414</v>
      </c>
      <c r="E4" s="185">
        <v>275484</v>
      </c>
      <c r="F4" s="170" t="s">
        <v>662</v>
      </c>
    </row>
    <row r="5" spans="1:13" ht="13.5" customHeight="1">
      <c r="A5" s="4" t="s">
        <v>424</v>
      </c>
      <c r="B5" s="185">
        <v>44939</v>
      </c>
      <c r="C5" s="185">
        <v>183752</v>
      </c>
      <c r="D5" s="4"/>
      <c r="E5" s="185">
        <v>228691</v>
      </c>
      <c r="F5" s="170" t="s">
        <v>662</v>
      </c>
    </row>
    <row r="6" spans="1:13" ht="13.5" customHeight="1">
      <c r="A6" s="4" t="s">
        <v>425</v>
      </c>
      <c r="B6" s="185">
        <v>417420</v>
      </c>
      <c r="C6" s="185">
        <v>1226</v>
      </c>
      <c r="D6" s="4"/>
      <c r="E6" s="185">
        <v>418646</v>
      </c>
      <c r="F6" s="170" t="s">
        <v>662</v>
      </c>
    </row>
    <row r="7" spans="1:13" ht="13.5" customHeight="1">
      <c r="A7" s="4" t="s">
        <v>426</v>
      </c>
      <c r="B7" s="185">
        <v>164653</v>
      </c>
      <c r="C7" s="185">
        <v>109723</v>
      </c>
      <c r="D7" s="4"/>
      <c r="E7" s="185">
        <v>274376</v>
      </c>
      <c r="F7" s="170" t="s">
        <v>662</v>
      </c>
    </row>
    <row r="8" spans="1:13" ht="13.5" customHeight="1">
      <c r="A8" s="4" t="s">
        <v>154</v>
      </c>
      <c r="B8" s="185">
        <v>69321</v>
      </c>
      <c r="C8" s="185">
        <v>9272</v>
      </c>
      <c r="D8" s="4"/>
      <c r="E8" s="185">
        <v>78593</v>
      </c>
      <c r="F8" s="170" t="s">
        <v>662</v>
      </c>
    </row>
    <row r="9" spans="1:13" ht="13.5" customHeight="1">
      <c r="A9" s="4" t="s">
        <v>316</v>
      </c>
      <c r="B9" s="185">
        <v>79590</v>
      </c>
      <c r="C9" s="185">
        <v>2554</v>
      </c>
      <c r="D9" s="185">
        <v>6200</v>
      </c>
      <c r="E9" s="185">
        <v>88344</v>
      </c>
      <c r="F9" s="170" t="s">
        <v>662</v>
      </c>
    </row>
    <row r="10" spans="1:13" ht="13.5" customHeight="1">
      <c r="A10" s="4" t="s">
        <v>427</v>
      </c>
      <c r="B10" s="185">
        <v>246185</v>
      </c>
      <c r="C10" s="4"/>
      <c r="D10" s="4"/>
      <c r="E10" s="185">
        <v>246185</v>
      </c>
      <c r="F10" s="170" t="s">
        <v>662</v>
      </c>
    </row>
    <row r="11" spans="1:13" ht="13.5" customHeight="1">
      <c r="A11" s="4" t="s">
        <v>510</v>
      </c>
      <c r="B11" s="4"/>
      <c r="C11" s="185">
        <v>99316</v>
      </c>
      <c r="D11" s="4"/>
      <c r="E11" s="185">
        <v>99316</v>
      </c>
      <c r="F11" s="170" t="s">
        <v>662</v>
      </c>
    </row>
    <row r="12" spans="1:13" ht="13.5" customHeight="1">
      <c r="A12" s="4" t="s">
        <v>428</v>
      </c>
      <c r="B12" s="185">
        <v>323793</v>
      </c>
      <c r="C12" s="185">
        <v>747136</v>
      </c>
      <c r="D12" s="185">
        <v>14213</v>
      </c>
      <c r="E12" s="185">
        <v>1085142</v>
      </c>
      <c r="F12" s="170" t="s">
        <v>662</v>
      </c>
    </row>
    <row r="13" spans="1:13" ht="13.5" customHeight="1">
      <c r="A13" s="4" t="s">
        <v>429</v>
      </c>
      <c r="B13" s="185">
        <v>405365</v>
      </c>
      <c r="C13" s="4"/>
      <c r="D13" s="4"/>
      <c r="E13" s="185">
        <v>405365</v>
      </c>
      <c r="F13" s="170" t="s">
        <v>662</v>
      </c>
    </row>
    <row r="14" spans="1:13" ht="13.5" customHeight="1">
      <c r="A14" s="171" t="s">
        <v>554</v>
      </c>
      <c r="B14" s="185">
        <v>34128</v>
      </c>
      <c r="C14" s="185">
        <v>28517</v>
      </c>
      <c r="D14" s="4"/>
      <c r="E14" s="185">
        <v>62645</v>
      </c>
      <c r="F14" s="170" t="s">
        <v>662</v>
      </c>
    </row>
    <row r="15" spans="1:13" ht="13.5" customHeight="1">
      <c r="A15" s="4" t="s">
        <v>317</v>
      </c>
      <c r="B15" s="185">
        <v>21959</v>
      </c>
      <c r="C15" s="185">
        <v>50112</v>
      </c>
      <c r="D15" s="4"/>
      <c r="E15" s="185">
        <v>72071</v>
      </c>
      <c r="F15" s="170" t="s">
        <v>662</v>
      </c>
    </row>
    <row r="16" spans="1:13" ht="13.5" customHeight="1">
      <c r="A16" s="4" t="s">
        <v>514</v>
      </c>
      <c r="B16" s="185">
        <v>17450</v>
      </c>
      <c r="C16" s="4"/>
      <c r="D16" s="4"/>
      <c r="E16" s="185">
        <v>17450</v>
      </c>
      <c r="F16" s="170" t="s">
        <v>662</v>
      </c>
    </row>
    <row r="17" spans="1:6" ht="13.5" customHeight="1">
      <c r="A17" s="4" t="s">
        <v>516</v>
      </c>
      <c r="B17" s="185">
        <v>57045</v>
      </c>
      <c r="C17" s="185">
        <v>4495</v>
      </c>
      <c r="D17" s="4"/>
      <c r="E17" s="185">
        <v>61540</v>
      </c>
      <c r="F17" s="170" t="s">
        <v>662</v>
      </c>
    </row>
    <row r="18" spans="1:6" ht="13.5" customHeight="1">
      <c r="A18" s="4" t="s">
        <v>430</v>
      </c>
      <c r="B18" s="185">
        <v>458882</v>
      </c>
      <c r="C18" s="185">
        <v>231412</v>
      </c>
      <c r="D18" s="4"/>
      <c r="E18" s="185">
        <v>690294</v>
      </c>
      <c r="F18" s="170" t="s">
        <v>662</v>
      </c>
    </row>
    <row r="19" spans="1:6" ht="13.5" customHeight="1">
      <c r="A19" s="4" t="s">
        <v>431</v>
      </c>
      <c r="B19" s="185">
        <v>422689</v>
      </c>
      <c r="C19" s="185">
        <v>180931</v>
      </c>
      <c r="D19" s="4"/>
      <c r="E19" s="185">
        <v>603620</v>
      </c>
      <c r="F19" s="170" t="s">
        <v>662</v>
      </c>
    </row>
    <row r="20" spans="1:6" ht="13.5" customHeight="1">
      <c r="A20" s="4" t="s">
        <v>432</v>
      </c>
      <c r="B20" s="185">
        <v>179445</v>
      </c>
      <c r="C20" s="185">
        <v>62000</v>
      </c>
      <c r="D20" s="4"/>
      <c r="E20" s="185">
        <v>241445</v>
      </c>
      <c r="F20" s="170" t="s">
        <v>662</v>
      </c>
    </row>
    <row r="21" spans="1:6" ht="13.5" customHeight="1">
      <c r="A21" s="4" t="s">
        <v>21</v>
      </c>
      <c r="B21" s="185">
        <v>267822</v>
      </c>
      <c r="C21" s="185">
        <v>142259</v>
      </c>
      <c r="D21" s="185">
        <v>1600</v>
      </c>
      <c r="E21" s="185">
        <v>411681</v>
      </c>
      <c r="F21" s="170" t="s">
        <v>662</v>
      </c>
    </row>
    <row r="22" spans="1:6" ht="13.5" customHeight="1">
      <c r="A22" s="4" t="s">
        <v>433</v>
      </c>
      <c r="B22" s="185">
        <v>105644</v>
      </c>
      <c r="C22" s="185">
        <v>49329</v>
      </c>
      <c r="D22" s="4"/>
      <c r="E22" s="185">
        <v>154973</v>
      </c>
      <c r="F22" s="170" t="s">
        <v>662</v>
      </c>
    </row>
    <row r="23" spans="1:6" ht="13.5" customHeight="1">
      <c r="A23" s="4" t="s">
        <v>434</v>
      </c>
      <c r="B23" s="185">
        <v>398273</v>
      </c>
      <c r="C23" s="185">
        <v>326704</v>
      </c>
      <c r="D23" s="4"/>
      <c r="E23" s="185">
        <v>724977</v>
      </c>
      <c r="F23" s="170" t="s">
        <v>662</v>
      </c>
    </row>
    <row r="24" spans="1:6" ht="13.5" customHeight="1">
      <c r="A24" s="4" t="s">
        <v>318</v>
      </c>
      <c r="B24" s="185">
        <v>1487</v>
      </c>
      <c r="C24" s="185">
        <v>1072181</v>
      </c>
      <c r="D24" s="185">
        <v>28328</v>
      </c>
      <c r="E24" s="185">
        <v>1101996</v>
      </c>
      <c r="F24" s="170" t="s">
        <v>662</v>
      </c>
    </row>
    <row r="25" spans="1:6" ht="13.5" customHeight="1">
      <c r="A25" s="4" t="s">
        <v>319</v>
      </c>
      <c r="B25" s="185">
        <v>53425</v>
      </c>
      <c r="C25" s="185">
        <v>51445</v>
      </c>
      <c r="D25" s="4"/>
      <c r="E25" s="185">
        <v>104870</v>
      </c>
      <c r="F25" s="170" t="s">
        <v>662</v>
      </c>
    </row>
    <row r="26" spans="1:6" ht="13.5" customHeight="1">
      <c r="A26" s="4" t="s">
        <v>320</v>
      </c>
      <c r="B26" s="185">
        <v>188676</v>
      </c>
      <c r="C26" s="185">
        <v>230053</v>
      </c>
      <c r="D26" s="185">
        <v>25511</v>
      </c>
      <c r="E26" s="185">
        <v>444240</v>
      </c>
      <c r="F26" s="170" t="s">
        <v>662</v>
      </c>
    </row>
    <row r="27" spans="1:6" ht="13.5" customHeight="1">
      <c r="A27" s="4" t="s">
        <v>435</v>
      </c>
      <c r="B27" s="185">
        <v>184652</v>
      </c>
      <c r="C27" s="185">
        <v>145928</v>
      </c>
      <c r="D27" s="4"/>
      <c r="E27" s="185">
        <v>330580</v>
      </c>
      <c r="F27" s="170" t="s">
        <v>662</v>
      </c>
    </row>
    <row r="28" spans="1:6" ht="13.5" customHeight="1">
      <c r="A28" s="4" t="s">
        <v>436</v>
      </c>
      <c r="B28" s="185">
        <v>315481</v>
      </c>
      <c r="C28" s="185">
        <v>630649</v>
      </c>
      <c r="D28" s="4"/>
      <c r="E28" s="185">
        <v>946130</v>
      </c>
      <c r="F28" s="170" t="s">
        <v>662</v>
      </c>
    </row>
    <row r="29" spans="1:6" ht="13.5" customHeight="1">
      <c r="A29" s="4" t="s">
        <v>437</v>
      </c>
      <c r="B29" s="185">
        <v>118199</v>
      </c>
      <c r="C29" s="185">
        <v>56426</v>
      </c>
      <c r="D29" s="4"/>
      <c r="E29" s="185">
        <v>174625</v>
      </c>
      <c r="F29" s="170" t="s">
        <v>662</v>
      </c>
    </row>
    <row r="30" spans="1:6" ht="13.5" customHeight="1">
      <c r="A30" s="4" t="s">
        <v>284</v>
      </c>
      <c r="B30" s="185">
        <v>192401</v>
      </c>
      <c r="C30" s="185">
        <v>125598</v>
      </c>
      <c r="D30" s="185">
        <v>13335</v>
      </c>
      <c r="E30" s="185">
        <v>331334</v>
      </c>
      <c r="F30" s="170" t="s">
        <v>662</v>
      </c>
    </row>
    <row r="31" spans="1:6" ht="13.5" customHeight="1">
      <c r="A31" s="4" t="s">
        <v>285</v>
      </c>
      <c r="B31" s="185">
        <v>96155</v>
      </c>
      <c r="C31" s="4"/>
      <c r="D31" s="4"/>
      <c r="E31" s="185">
        <v>96155</v>
      </c>
      <c r="F31" s="170" t="s">
        <v>662</v>
      </c>
    </row>
    <row r="32" spans="1:6" ht="13.5" customHeight="1">
      <c r="A32" s="4" t="s">
        <v>172</v>
      </c>
      <c r="B32" s="185">
        <v>48452</v>
      </c>
      <c r="C32" s="185">
        <v>8723</v>
      </c>
      <c r="D32" s="4"/>
      <c r="E32" s="185">
        <v>57175</v>
      </c>
      <c r="F32" s="170" t="s">
        <v>662</v>
      </c>
    </row>
    <row r="33" spans="1:6" ht="13.5" customHeight="1">
      <c r="A33" s="4" t="s">
        <v>438</v>
      </c>
      <c r="B33" s="185">
        <v>244426</v>
      </c>
      <c r="C33" s="185">
        <v>7378</v>
      </c>
      <c r="D33" s="4"/>
      <c r="E33" s="185">
        <v>251804</v>
      </c>
      <c r="F33" s="170" t="s">
        <v>662</v>
      </c>
    </row>
    <row r="34" spans="1:6" ht="13.5" customHeight="1">
      <c r="A34" s="4" t="s">
        <v>439</v>
      </c>
      <c r="B34" s="185">
        <v>341449</v>
      </c>
      <c r="C34" s="185">
        <v>580454</v>
      </c>
      <c r="D34" s="4"/>
      <c r="E34" s="185">
        <v>921903</v>
      </c>
      <c r="F34" s="170" t="s">
        <v>662</v>
      </c>
    </row>
    <row r="35" spans="1:6" ht="13.5" customHeight="1">
      <c r="A35" s="4" t="s">
        <v>441</v>
      </c>
      <c r="B35" s="4"/>
      <c r="C35" s="185">
        <v>1255342</v>
      </c>
      <c r="D35" s="4"/>
      <c r="E35" s="185">
        <v>1255342</v>
      </c>
      <c r="F35" s="170" t="s">
        <v>662</v>
      </c>
    </row>
    <row r="36" spans="1:6" ht="13.5" customHeight="1">
      <c r="A36" s="4" t="s">
        <v>288</v>
      </c>
      <c r="B36" s="185">
        <v>20373</v>
      </c>
      <c r="C36" s="4">
        <v>864</v>
      </c>
      <c r="D36" s="4"/>
      <c r="E36" s="185">
        <v>21237</v>
      </c>
      <c r="F36" s="170" t="s">
        <v>662</v>
      </c>
    </row>
    <row r="37" spans="1:6" ht="13.5" customHeight="1">
      <c r="A37" s="171" t="s">
        <v>548</v>
      </c>
      <c r="B37" s="185">
        <v>72072</v>
      </c>
      <c r="C37" s="185">
        <v>55896</v>
      </c>
      <c r="D37" s="4"/>
      <c r="E37" s="185">
        <v>127968</v>
      </c>
      <c r="F37" s="170" t="s">
        <v>662</v>
      </c>
    </row>
    <row r="38" spans="1:6" ht="13.5" customHeight="1">
      <c r="A38" s="4" t="s">
        <v>149</v>
      </c>
      <c r="B38" s="185">
        <v>24572</v>
      </c>
      <c r="C38" s="185">
        <v>9386</v>
      </c>
      <c r="D38" s="4"/>
      <c r="E38" s="185">
        <v>33958</v>
      </c>
      <c r="F38" s="170" t="s">
        <v>662</v>
      </c>
    </row>
    <row r="39" spans="1:6" ht="13.5" customHeight="1">
      <c r="A39" s="4" t="s">
        <v>325</v>
      </c>
      <c r="B39" s="185">
        <v>100426</v>
      </c>
      <c r="C39" s="185">
        <v>80825</v>
      </c>
      <c r="D39" s="185">
        <v>17399</v>
      </c>
      <c r="E39" s="185">
        <v>198650</v>
      </c>
      <c r="F39" s="170" t="s">
        <v>662</v>
      </c>
    </row>
    <row r="40" spans="1:6" ht="13.5" customHeight="1">
      <c r="A40" s="4" t="s">
        <v>295</v>
      </c>
      <c r="B40" s="185">
        <v>14937</v>
      </c>
      <c r="C40" s="185">
        <v>3475</v>
      </c>
      <c r="D40" s="185">
        <v>1628</v>
      </c>
      <c r="E40" s="185">
        <v>20040</v>
      </c>
      <c r="F40" s="170" t="s">
        <v>662</v>
      </c>
    </row>
    <row r="41" spans="1:6" ht="13.5" customHeight="1">
      <c r="A41" s="4" t="s">
        <v>442</v>
      </c>
      <c r="B41" s="185">
        <v>240802</v>
      </c>
      <c r="C41" s="185">
        <v>551829</v>
      </c>
      <c r="D41" s="4"/>
      <c r="E41" s="185">
        <v>792631</v>
      </c>
      <c r="F41" s="170" t="s">
        <v>662</v>
      </c>
    </row>
    <row r="42" spans="1:6" ht="13.5" customHeight="1">
      <c r="A42" s="4" t="s">
        <v>443</v>
      </c>
      <c r="B42" s="185">
        <v>527370</v>
      </c>
      <c r="C42" s="4"/>
      <c r="D42" s="4"/>
      <c r="E42" s="185">
        <v>527370</v>
      </c>
      <c r="F42" s="170" t="s">
        <v>662</v>
      </c>
    </row>
    <row r="43" spans="1:6" ht="13.5" customHeight="1">
      <c r="A43" s="4" t="s">
        <v>301</v>
      </c>
      <c r="B43" s="185">
        <v>8048</v>
      </c>
      <c r="C43" s="185">
        <v>7825</v>
      </c>
      <c r="D43" s="4"/>
      <c r="E43" s="185">
        <v>15873</v>
      </c>
      <c r="F43" s="170" t="s">
        <v>663</v>
      </c>
    </row>
    <row r="44" spans="1:6" ht="13.5" customHeight="1">
      <c r="A44" s="4" t="s">
        <v>322</v>
      </c>
      <c r="B44" s="185">
        <v>132354</v>
      </c>
      <c r="C44" s="185">
        <v>107404</v>
      </c>
      <c r="D44" s="4"/>
      <c r="E44" s="185">
        <v>239758</v>
      </c>
      <c r="F44" s="170" t="s">
        <v>662</v>
      </c>
    </row>
    <row r="45" spans="1:6" ht="13.5" customHeight="1">
      <c r="A45" s="4" t="s">
        <v>444</v>
      </c>
      <c r="B45" s="185">
        <v>699490</v>
      </c>
      <c r="C45" s="185">
        <v>69798</v>
      </c>
      <c r="D45" s="4"/>
      <c r="E45" s="185">
        <v>769288</v>
      </c>
      <c r="F45" s="170" t="s">
        <v>662</v>
      </c>
    </row>
    <row r="46" spans="1:6" ht="13.5" customHeight="1">
      <c r="A46" s="4" t="s">
        <v>302</v>
      </c>
      <c r="B46" s="185">
        <v>187506</v>
      </c>
      <c r="C46" s="185">
        <v>74032</v>
      </c>
      <c r="D46" s="185">
        <v>2534</v>
      </c>
      <c r="E46" s="185">
        <v>264072</v>
      </c>
      <c r="F46" s="170" t="s">
        <v>662</v>
      </c>
    </row>
    <row r="47" spans="1:6" ht="13.5" customHeight="1">
      <c r="A47" s="4" t="s">
        <v>445</v>
      </c>
      <c r="B47" s="185">
        <v>55571</v>
      </c>
      <c r="C47" s="4"/>
      <c r="D47" s="185">
        <v>4093</v>
      </c>
      <c r="E47" s="185">
        <v>59664</v>
      </c>
      <c r="F47" s="170" t="s">
        <v>662</v>
      </c>
    </row>
    <row r="48" spans="1:6" ht="13.5" customHeight="1">
      <c r="A48" s="4" t="s">
        <v>446</v>
      </c>
      <c r="B48" s="185">
        <v>288111</v>
      </c>
      <c r="C48" s="185">
        <v>443271</v>
      </c>
      <c r="D48" s="4"/>
      <c r="E48" s="185">
        <v>731382</v>
      </c>
      <c r="F48" s="170" t="s">
        <v>662</v>
      </c>
    </row>
    <row r="49" spans="1:6" ht="13.5" customHeight="1">
      <c r="A49" s="4" t="s">
        <v>447</v>
      </c>
      <c r="B49" s="185">
        <v>137228</v>
      </c>
      <c r="C49" s="185">
        <v>141742</v>
      </c>
      <c r="D49" s="4"/>
      <c r="E49" s="185">
        <v>278970</v>
      </c>
      <c r="F49" s="170" t="s">
        <v>662</v>
      </c>
    </row>
    <row r="50" spans="1:6" ht="13.5" customHeight="1">
      <c r="A50" s="4" t="s">
        <v>448</v>
      </c>
      <c r="B50" s="185">
        <v>138485</v>
      </c>
      <c r="C50" s="185">
        <v>456657</v>
      </c>
      <c r="D50" s="4"/>
      <c r="E50" s="185">
        <v>595142</v>
      </c>
      <c r="F50" s="170" t="s">
        <v>662</v>
      </c>
    </row>
    <row r="51" spans="1:6" ht="13.5" customHeight="1">
      <c r="A51" s="4" t="s">
        <v>151</v>
      </c>
      <c r="B51" s="185">
        <v>57339</v>
      </c>
      <c r="C51" s="4">
        <v>690</v>
      </c>
      <c r="D51" s="4"/>
      <c r="E51" s="185">
        <v>58029</v>
      </c>
      <c r="F51" s="170" t="s">
        <v>662</v>
      </c>
    </row>
    <row r="52" spans="1:6" ht="13.5" customHeight="1">
      <c r="A52" s="25"/>
      <c r="B52" s="296"/>
      <c r="C52" s="298"/>
      <c r="D52" s="298"/>
      <c r="E52" s="56"/>
    </row>
    <row r="53" spans="1:6" ht="13.5" customHeight="1">
      <c r="A53" s="42" t="s">
        <v>379</v>
      </c>
      <c r="B53" s="297">
        <f>MEDIAN(B4:B51,'Library Visits A-L'!B4:B57)</f>
        <v>136608</v>
      </c>
      <c r="C53" s="297">
        <f>MEDIAN(C4:C51,'Library Visits A-L'!C4:C57)</f>
        <v>108563.5</v>
      </c>
      <c r="D53" s="297">
        <f>MEDIAN(D4:D51,'Library Visits A-L'!D4:D57)</f>
        <v>6560</v>
      </c>
      <c r="E53" s="297">
        <f>MEDIAN(E4:E51,'Library Visits A-L'!E4:E57)</f>
        <v>251804</v>
      </c>
    </row>
    <row r="54" spans="1:6" ht="13.5" customHeight="1">
      <c r="A54" s="42" t="s">
        <v>378</v>
      </c>
      <c r="B54" s="297">
        <f>AVERAGE(B4:B51,'Library Visits A-L'!B4:B57)</f>
        <v>189931.13402061857</v>
      </c>
      <c r="C54" s="297">
        <f>AVERAGE(C4:C51,'Library Visits A-L'!C4:C57)</f>
        <v>201458.74390243902</v>
      </c>
      <c r="D54" s="297">
        <f>AVERAGE(D4:D51,'Library Visits A-L'!D4:D57)</f>
        <v>9527.1428571428569</v>
      </c>
      <c r="E54" s="297">
        <f>AVERAGE(E4:E51,'Library Visits A-L'!E4:E57)</f>
        <v>347290.26732673269</v>
      </c>
    </row>
    <row r="55" spans="1:6" ht="13.5" customHeight="1">
      <c r="A55" s="42" t="s">
        <v>328</v>
      </c>
      <c r="B55" s="297">
        <f>SUM(B4:B51,'Library Visits A-L'!B4:B57)</f>
        <v>18423320</v>
      </c>
      <c r="C55" s="297">
        <f>SUM(C4:C51,'Library Visits A-L'!C4:C57)</f>
        <v>16519617</v>
      </c>
      <c r="D55" s="297">
        <f>SUM(D4:D51,'Library Visits A-L'!D4:D57)</f>
        <v>133380</v>
      </c>
      <c r="E55" s="297">
        <f>SUM(E4:E51,'Library Visits A-L'!E4:E57)</f>
        <v>35076317</v>
      </c>
    </row>
    <row r="56" spans="1:6" ht="12.75" customHeight="1"/>
    <row r="57" spans="1:6" ht="12.75" customHeight="1"/>
    <row r="58" spans="1:6" ht="12.75" customHeight="1"/>
    <row r="59" spans="1:6" ht="12.75" customHeight="1"/>
    <row r="60" spans="1:6" ht="12.75" customHeight="1"/>
    <row r="61" spans="1:6" ht="12.75" customHeight="1"/>
    <row r="62" spans="1:6" ht="12.7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140"/>
  <sheetViews>
    <sheetView zoomScaleNormal="100" workbookViewId="0">
      <pane ySplit="3" topLeftCell="A4" activePane="bottomLeft" state="frozen"/>
      <selection activeCell="E6" sqref="E6"/>
      <selection pane="bottomLeft" activeCell="E1" sqref="E1"/>
    </sheetView>
  </sheetViews>
  <sheetFormatPr defaultRowHeight="12.95" customHeight="1"/>
  <cols>
    <col min="1" max="1" width="19.85546875" style="22" customWidth="1"/>
    <col min="2" max="2" width="15.42578125" style="122" customWidth="1"/>
    <col min="3" max="3" width="21.28515625" style="136" customWidth="1"/>
    <col min="4" max="4" width="20.85546875" style="205" customWidth="1"/>
    <col min="5" max="5" width="21.7109375" style="22" customWidth="1"/>
    <col min="6" max="6" width="28.5703125" style="51" bestFit="1" customWidth="1"/>
    <col min="7" max="7" width="28.42578125" style="51" bestFit="1" customWidth="1"/>
    <col min="8" max="8" width="19" style="51" bestFit="1" customWidth="1"/>
    <col min="9" max="9" width="19.42578125" style="22" customWidth="1"/>
    <col min="10" max="16384" width="9.140625" style="22"/>
  </cols>
  <sheetData>
    <row r="1" spans="1:9" ht="14.25" customHeight="1">
      <c r="A1" s="40" t="s">
        <v>625</v>
      </c>
      <c r="E1" s="160"/>
      <c r="F1" s="443"/>
      <c r="G1" s="443"/>
      <c r="H1" s="443"/>
    </row>
    <row r="2" spans="1:9" ht="10.5" customHeight="1">
      <c r="A2" s="40"/>
      <c r="E2" s="160"/>
      <c r="F2" s="443"/>
      <c r="G2" s="443"/>
      <c r="H2" s="443"/>
    </row>
    <row r="3" spans="1:9" ht="12.95" customHeight="1">
      <c r="A3" s="87"/>
      <c r="B3" s="202" t="s">
        <v>329</v>
      </c>
      <c r="C3" s="204" t="s">
        <v>330</v>
      </c>
      <c r="D3" s="204" t="s">
        <v>118</v>
      </c>
      <c r="E3" s="10"/>
      <c r="F3" s="10"/>
      <c r="G3" s="10"/>
      <c r="H3" s="10"/>
      <c r="I3" s="10"/>
    </row>
    <row r="4" spans="1:9" ht="13.5" customHeight="1">
      <c r="A4" s="4" t="s">
        <v>530</v>
      </c>
      <c r="B4" s="4">
        <v>24</v>
      </c>
      <c r="C4" s="185">
        <v>53824</v>
      </c>
      <c r="D4" s="185">
        <v>29707</v>
      </c>
    </row>
    <row r="5" spans="1:9" ht="13.5" customHeight="1">
      <c r="A5" s="4" t="s">
        <v>310</v>
      </c>
      <c r="B5" s="4">
        <v>5</v>
      </c>
      <c r="C5" s="185">
        <v>9748</v>
      </c>
      <c r="D5" s="185">
        <v>8654</v>
      </c>
    </row>
    <row r="6" spans="1:9" ht="13.5" customHeight="1">
      <c r="A6" s="4" t="s">
        <v>391</v>
      </c>
      <c r="B6" s="4">
        <v>18</v>
      </c>
      <c r="C6" s="185">
        <v>34765</v>
      </c>
      <c r="D6" s="185">
        <v>26755</v>
      </c>
    </row>
    <row r="7" spans="1:9" ht="13.5" customHeight="1">
      <c r="A7" s="4" t="s">
        <v>392</v>
      </c>
      <c r="B7" s="4">
        <v>38</v>
      </c>
      <c r="C7" s="185">
        <v>50030</v>
      </c>
      <c r="D7" s="185">
        <v>38485</v>
      </c>
    </row>
    <row r="8" spans="1:9" ht="13.5" customHeight="1">
      <c r="A8" s="4" t="s">
        <v>452</v>
      </c>
      <c r="B8" s="4">
        <v>2</v>
      </c>
      <c r="C8" s="4"/>
      <c r="D8" s="4"/>
    </row>
    <row r="9" spans="1:9" ht="13.5" customHeight="1">
      <c r="A9" s="4" t="s">
        <v>394</v>
      </c>
      <c r="B9" s="4">
        <v>34</v>
      </c>
      <c r="C9" s="185">
        <v>58884</v>
      </c>
      <c r="D9" s="185">
        <v>45700</v>
      </c>
    </row>
    <row r="10" spans="1:9" ht="13.5" customHeight="1">
      <c r="A10" s="4" t="s">
        <v>453</v>
      </c>
      <c r="B10" s="4">
        <v>11</v>
      </c>
      <c r="C10" s="185">
        <v>17337</v>
      </c>
      <c r="D10" s="185">
        <v>17337</v>
      </c>
    </row>
    <row r="11" spans="1:9" ht="13.5" customHeight="1">
      <c r="A11" s="4" t="s">
        <v>454</v>
      </c>
      <c r="B11" s="4">
        <v>26</v>
      </c>
      <c r="C11" s="185">
        <v>12532</v>
      </c>
      <c r="D11" s="185">
        <v>7734</v>
      </c>
    </row>
    <row r="12" spans="1:9" ht="13.5" customHeight="1">
      <c r="A12" s="4" t="s">
        <v>457</v>
      </c>
      <c r="B12" s="4">
        <v>18</v>
      </c>
      <c r="C12" s="185">
        <v>7211</v>
      </c>
      <c r="D12" s="185">
        <v>10000</v>
      </c>
    </row>
    <row r="13" spans="1:9" ht="13.5" customHeight="1">
      <c r="A13" s="4" t="s">
        <v>396</v>
      </c>
      <c r="B13" s="4">
        <v>123</v>
      </c>
      <c r="C13" s="185">
        <v>218264</v>
      </c>
      <c r="D13" s="4"/>
    </row>
    <row r="14" spans="1:9" ht="13.5" customHeight="1">
      <c r="A14" s="4" t="s">
        <v>458</v>
      </c>
      <c r="B14" s="4">
        <v>11</v>
      </c>
      <c r="C14" s="185">
        <v>1502</v>
      </c>
      <c r="D14" s="4"/>
    </row>
    <row r="15" spans="1:9" ht="13.5" customHeight="1">
      <c r="A15" s="4" t="s">
        <v>398</v>
      </c>
      <c r="B15" s="4">
        <v>31</v>
      </c>
      <c r="C15" s="4"/>
      <c r="D15" s="185">
        <v>26394</v>
      </c>
    </row>
    <row r="16" spans="1:9" ht="13.5" customHeight="1">
      <c r="A16" s="4" t="s">
        <v>170</v>
      </c>
      <c r="B16" s="4">
        <v>18</v>
      </c>
      <c r="C16" s="185">
        <v>21141</v>
      </c>
      <c r="D16" s="185">
        <v>11672</v>
      </c>
    </row>
    <row r="17" spans="1:4" ht="13.5" customHeight="1">
      <c r="A17" s="4" t="s">
        <v>463</v>
      </c>
      <c r="B17" s="4">
        <v>3</v>
      </c>
      <c r="C17" s="185">
        <v>1591</v>
      </c>
      <c r="D17" s="185">
        <v>1621</v>
      </c>
    </row>
    <row r="18" spans="1:4" ht="13.5" customHeight="1">
      <c r="A18" s="4" t="s">
        <v>465</v>
      </c>
      <c r="B18" s="4">
        <v>8</v>
      </c>
      <c r="C18" s="185">
        <v>12240</v>
      </c>
      <c r="D18" s="185">
        <v>6450</v>
      </c>
    </row>
    <row r="19" spans="1:4" ht="13.5" customHeight="1">
      <c r="A19" s="4" t="s">
        <v>400</v>
      </c>
      <c r="B19" s="4">
        <v>17</v>
      </c>
      <c r="C19" s="185">
        <v>26324</v>
      </c>
      <c r="D19" s="185">
        <v>19515</v>
      </c>
    </row>
    <row r="20" spans="1:4" ht="13.5" customHeight="1">
      <c r="A20" s="4" t="s">
        <v>401</v>
      </c>
      <c r="B20" s="4">
        <v>21</v>
      </c>
      <c r="C20" s="185">
        <v>30730</v>
      </c>
      <c r="D20" s="185">
        <v>18303</v>
      </c>
    </row>
    <row r="21" spans="1:4" ht="13.5" customHeight="1">
      <c r="A21" s="4" t="s">
        <v>402</v>
      </c>
      <c r="B21" s="4">
        <v>54</v>
      </c>
      <c r="C21" s="185">
        <v>82458</v>
      </c>
      <c r="D21" s="185">
        <v>63528</v>
      </c>
    </row>
    <row r="22" spans="1:4" ht="13.5" customHeight="1">
      <c r="A22" s="4" t="s">
        <v>193</v>
      </c>
      <c r="B22" s="4">
        <v>44</v>
      </c>
      <c r="C22" s="185">
        <v>56054</v>
      </c>
      <c r="D22" s="185">
        <v>35198</v>
      </c>
    </row>
    <row r="23" spans="1:4" ht="13.5" customHeight="1">
      <c r="A23" s="4" t="s">
        <v>403</v>
      </c>
      <c r="B23" s="4">
        <v>34</v>
      </c>
      <c r="C23" s="185">
        <v>74848</v>
      </c>
      <c r="D23" s="185">
        <v>60452</v>
      </c>
    </row>
    <row r="24" spans="1:4" ht="13.5" customHeight="1">
      <c r="A24" s="4" t="s">
        <v>311</v>
      </c>
      <c r="B24" s="4">
        <v>11</v>
      </c>
      <c r="C24" s="185">
        <v>13791</v>
      </c>
      <c r="D24" s="185">
        <v>13791</v>
      </c>
    </row>
    <row r="25" spans="1:4" ht="13.5" customHeight="1">
      <c r="A25" s="4" t="s">
        <v>312</v>
      </c>
      <c r="B25" s="4">
        <v>90</v>
      </c>
      <c r="C25" s="185">
        <v>86514</v>
      </c>
      <c r="D25" s="4"/>
    </row>
    <row r="26" spans="1:4" ht="13.5" customHeight="1">
      <c r="A26" s="4" t="s">
        <v>194</v>
      </c>
      <c r="B26" s="4">
        <v>34</v>
      </c>
      <c r="C26" s="185">
        <v>34003</v>
      </c>
      <c r="D26" s="4"/>
    </row>
    <row r="27" spans="1:4" ht="13.5" customHeight="1">
      <c r="A27" s="4" t="s">
        <v>405</v>
      </c>
      <c r="B27" s="4">
        <v>20</v>
      </c>
      <c r="C27" s="185">
        <v>67646</v>
      </c>
      <c r="D27" s="185">
        <v>33823</v>
      </c>
    </row>
    <row r="28" spans="1:4" ht="13.5" customHeight="1">
      <c r="A28" s="4" t="s">
        <v>313</v>
      </c>
      <c r="B28" s="4">
        <v>39</v>
      </c>
      <c r="C28" s="185">
        <v>37507</v>
      </c>
      <c r="D28" s="185">
        <v>34644</v>
      </c>
    </row>
    <row r="29" spans="1:4" ht="13.5" customHeight="1">
      <c r="A29" s="4" t="s">
        <v>471</v>
      </c>
      <c r="B29" s="4">
        <v>10</v>
      </c>
      <c r="C29" s="185">
        <v>8332</v>
      </c>
      <c r="D29" s="185">
        <v>7190</v>
      </c>
    </row>
    <row r="30" spans="1:4" ht="13.5" customHeight="1">
      <c r="A30" s="4" t="s">
        <v>472</v>
      </c>
      <c r="B30" s="4">
        <v>20</v>
      </c>
      <c r="C30" s="185">
        <v>33316</v>
      </c>
      <c r="D30" s="185">
        <v>17011</v>
      </c>
    </row>
    <row r="31" spans="1:4" ht="13.5" customHeight="1">
      <c r="A31" s="4" t="s">
        <v>484</v>
      </c>
      <c r="B31" s="4">
        <v>19</v>
      </c>
      <c r="C31" s="185">
        <v>17691</v>
      </c>
      <c r="D31" s="185">
        <v>14687</v>
      </c>
    </row>
    <row r="32" spans="1:4" ht="13.5" customHeight="1">
      <c r="A32" s="4" t="s">
        <v>406</v>
      </c>
      <c r="B32" s="4">
        <v>70</v>
      </c>
      <c r="C32" s="185">
        <v>88683</v>
      </c>
      <c r="D32" s="185">
        <v>49436</v>
      </c>
    </row>
    <row r="33" spans="1:4" ht="13.5" customHeight="1">
      <c r="A33" s="4" t="s">
        <v>152</v>
      </c>
      <c r="B33" s="4">
        <v>21</v>
      </c>
      <c r="C33" s="185">
        <v>25181</v>
      </c>
      <c r="D33" s="185">
        <v>12591</v>
      </c>
    </row>
    <row r="34" spans="1:4" ht="13.5" customHeight="1">
      <c r="A34" s="4" t="s">
        <v>407</v>
      </c>
      <c r="B34" s="4">
        <v>23</v>
      </c>
      <c r="C34" s="185">
        <v>31089</v>
      </c>
      <c r="D34" s="185">
        <v>15544</v>
      </c>
    </row>
    <row r="35" spans="1:4" ht="13.5" customHeight="1">
      <c r="A35" s="4" t="s">
        <v>157</v>
      </c>
      <c r="B35" s="4">
        <v>21</v>
      </c>
      <c r="C35" s="185">
        <v>22304</v>
      </c>
      <c r="D35" s="185">
        <v>16360</v>
      </c>
    </row>
    <row r="36" spans="1:4" ht="13.5" customHeight="1">
      <c r="A36" s="4" t="s">
        <v>488</v>
      </c>
      <c r="B36" s="4">
        <v>27</v>
      </c>
      <c r="C36" s="185">
        <v>12167</v>
      </c>
      <c r="D36" s="185">
        <v>11660</v>
      </c>
    </row>
    <row r="37" spans="1:4" ht="13.5" customHeight="1">
      <c r="A37" s="4" t="s">
        <v>489</v>
      </c>
      <c r="B37" s="4">
        <v>33</v>
      </c>
      <c r="C37" s="185">
        <v>27575</v>
      </c>
      <c r="D37" s="185">
        <v>20465</v>
      </c>
    </row>
    <row r="38" spans="1:4" ht="13.5" customHeight="1">
      <c r="A38" s="4" t="s">
        <v>171</v>
      </c>
      <c r="B38" s="4">
        <v>3</v>
      </c>
      <c r="C38" s="4">
        <v>136</v>
      </c>
      <c r="D38" s="4">
        <v>225</v>
      </c>
    </row>
    <row r="39" spans="1:4" ht="13.5" customHeight="1">
      <c r="A39" s="4" t="s">
        <v>492</v>
      </c>
      <c r="B39" s="4">
        <v>7</v>
      </c>
      <c r="C39" s="185">
        <v>3864</v>
      </c>
      <c r="D39" s="185">
        <v>2868</v>
      </c>
    </row>
    <row r="40" spans="1:4" ht="13.5" customHeight="1">
      <c r="A40" s="4" t="s">
        <v>493</v>
      </c>
      <c r="B40" s="4">
        <v>5</v>
      </c>
      <c r="C40" s="185">
        <v>3787</v>
      </c>
      <c r="D40" s="185">
        <v>4202</v>
      </c>
    </row>
    <row r="41" spans="1:4" ht="13.5" customHeight="1">
      <c r="A41" s="4" t="s">
        <v>409</v>
      </c>
      <c r="B41" s="4">
        <v>35</v>
      </c>
      <c r="C41" s="185">
        <v>24476</v>
      </c>
      <c r="D41" s="185">
        <v>24476</v>
      </c>
    </row>
    <row r="42" spans="1:4" ht="13.5" customHeight="1">
      <c r="A42" s="4" t="s">
        <v>525</v>
      </c>
      <c r="B42" s="4">
        <v>51</v>
      </c>
      <c r="C42" s="185">
        <v>43387</v>
      </c>
      <c r="D42" s="185">
        <v>28006</v>
      </c>
    </row>
    <row r="43" spans="1:4" ht="13.5" customHeight="1">
      <c r="A43" s="4" t="s">
        <v>411</v>
      </c>
      <c r="B43" s="4">
        <v>39</v>
      </c>
      <c r="C43" s="185">
        <v>88487</v>
      </c>
      <c r="D43" s="185">
        <v>51313</v>
      </c>
    </row>
    <row r="44" spans="1:4" ht="13.5" customHeight="1">
      <c r="A44" s="4" t="s">
        <v>412</v>
      </c>
      <c r="B44" s="4">
        <v>50</v>
      </c>
      <c r="C44" s="185">
        <v>98851</v>
      </c>
      <c r="D44" s="185">
        <v>98851</v>
      </c>
    </row>
    <row r="45" spans="1:4" ht="13.5" customHeight="1">
      <c r="A45" s="4" t="s">
        <v>414</v>
      </c>
      <c r="B45" s="4">
        <v>34</v>
      </c>
      <c r="C45" s="185">
        <v>37270</v>
      </c>
      <c r="D45" s="185">
        <v>25912</v>
      </c>
    </row>
    <row r="46" spans="1:4" ht="13.5" customHeight="1">
      <c r="A46" s="4" t="s">
        <v>496</v>
      </c>
      <c r="B46" s="4">
        <v>16</v>
      </c>
      <c r="C46" s="185">
        <v>14036</v>
      </c>
      <c r="D46" s="185">
        <v>10353</v>
      </c>
    </row>
    <row r="47" spans="1:4" ht="13.5" customHeight="1">
      <c r="A47" s="4" t="s">
        <v>499</v>
      </c>
      <c r="B47" s="4">
        <v>18</v>
      </c>
      <c r="C47" s="185">
        <v>13172</v>
      </c>
      <c r="D47" s="185">
        <v>10427</v>
      </c>
    </row>
    <row r="48" spans="1:4" ht="13.5" customHeight="1">
      <c r="A48" s="4" t="s">
        <v>416</v>
      </c>
      <c r="B48" s="4">
        <v>22</v>
      </c>
      <c r="C48" s="185">
        <v>10065</v>
      </c>
      <c r="D48" s="185">
        <v>25710</v>
      </c>
    </row>
    <row r="49" spans="1:4" ht="13.5" customHeight="1">
      <c r="A49" s="4" t="s">
        <v>417</v>
      </c>
      <c r="B49" s="4">
        <v>35</v>
      </c>
      <c r="C49" s="185">
        <v>66266</v>
      </c>
      <c r="D49" s="185">
        <v>50362</v>
      </c>
    </row>
    <row r="50" spans="1:4" ht="13.5" customHeight="1">
      <c r="A50" s="4" t="s">
        <v>201</v>
      </c>
      <c r="B50" s="4">
        <v>14</v>
      </c>
      <c r="C50" s="4"/>
      <c r="D50" s="185">
        <v>18727</v>
      </c>
    </row>
    <row r="51" spans="1:4" ht="13.5" customHeight="1">
      <c r="A51" s="4" t="s">
        <v>501</v>
      </c>
      <c r="B51" s="4">
        <v>9</v>
      </c>
      <c r="C51" s="185">
        <v>2225</v>
      </c>
      <c r="D51" s="4"/>
    </row>
    <row r="52" spans="1:4" ht="13.5" customHeight="1">
      <c r="A52" s="4" t="s">
        <v>420</v>
      </c>
      <c r="B52" s="4">
        <v>64</v>
      </c>
      <c r="C52" s="4"/>
      <c r="D52" s="185">
        <v>47366</v>
      </c>
    </row>
    <row r="53" spans="1:4" ht="13.5" customHeight="1">
      <c r="A53" s="4" t="s">
        <v>421</v>
      </c>
      <c r="B53" s="4">
        <v>20</v>
      </c>
      <c r="C53" s="185">
        <v>15044</v>
      </c>
      <c r="D53" s="185">
        <v>7893</v>
      </c>
    </row>
    <row r="54" spans="1:4" ht="13.5" customHeight="1">
      <c r="A54" s="4" t="s">
        <v>502</v>
      </c>
      <c r="B54" s="4">
        <v>14</v>
      </c>
      <c r="C54" s="185">
        <v>6952</v>
      </c>
      <c r="D54" s="185">
        <v>7005</v>
      </c>
    </row>
    <row r="55" spans="1:4" ht="13.5" customHeight="1">
      <c r="A55" s="4" t="s">
        <v>422</v>
      </c>
      <c r="B55" s="4">
        <v>21</v>
      </c>
      <c r="C55" s="185">
        <v>50917</v>
      </c>
      <c r="D55" s="185">
        <v>133770</v>
      </c>
    </row>
    <row r="56" spans="1:4" ht="13.5" customHeight="1">
      <c r="A56" s="4" t="s">
        <v>504</v>
      </c>
      <c r="B56" s="4">
        <v>26</v>
      </c>
      <c r="C56" s="185">
        <v>26711</v>
      </c>
      <c r="D56" s="4"/>
    </row>
    <row r="57" spans="1:4" ht="13.5" customHeight="1">
      <c r="A57" s="4" t="s">
        <v>423</v>
      </c>
      <c r="B57" s="4">
        <v>77</v>
      </c>
      <c r="C57" s="185">
        <v>121901</v>
      </c>
      <c r="D57" s="185">
        <v>72325</v>
      </c>
    </row>
    <row r="58" spans="1:4" ht="13.5" customHeight="1">
      <c r="A58" s="85"/>
      <c r="B58" s="203"/>
      <c r="C58" s="200"/>
      <c r="D58" s="215"/>
    </row>
    <row r="59" spans="1:4" ht="13.5" customHeight="1">
      <c r="A59" s="85"/>
      <c r="B59" s="203"/>
      <c r="C59" s="200"/>
      <c r="D59" s="215"/>
    </row>
    <row r="60" spans="1:4" ht="13.5" customHeight="1">
      <c r="A60" s="85"/>
      <c r="B60" s="203"/>
      <c r="C60" s="200"/>
      <c r="D60" s="215"/>
    </row>
    <row r="61" spans="1:4" ht="13.5" customHeight="1">
      <c r="A61" s="85"/>
      <c r="B61" s="203"/>
      <c r="C61" s="200"/>
      <c r="D61" s="215"/>
    </row>
    <row r="62" spans="1:4" ht="13.5" customHeight="1">
      <c r="A62" s="85"/>
      <c r="B62" s="203"/>
      <c r="C62" s="200"/>
      <c r="D62" s="215"/>
    </row>
    <row r="63" spans="1:4" ht="13.5" customHeight="1">
      <c r="A63" s="85"/>
      <c r="B63" s="203"/>
      <c r="C63" s="200"/>
      <c r="D63" s="215"/>
    </row>
    <row r="64" spans="1:4" ht="13.5" customHeight="1">
      <c r="A64" s="85"/>
      <c r="B64" s="203"/>
      <c r="C64" s="200"/>
      <c r="D64" s="215"/>
    </row>
    <row r="65" spans="1:4" ht="13.5" customHeight="1">
      <c r="A65" s="85"/>
      <c r="B65" s="203"/>
      <c r="C65" s="200"/>
      <c r="D65" s="215"/>
    </row>
    <row r="66" spans="1:4" ht="13.5" customHeight="1">
      <c r="A66" s="85"/>
      <c r="B66" s="203"/>
      <c r="C66" s="200"/>
      <c r="D66" s="215"/>
    </row>
    <row r="67" spans="1:4" ht="13.5" customHeight="1">
      <c r="A67" s="85"/>
      <c r="B67" s="203"/>
      <c r="C67" s="200"/>
      <c r="D67" s="215"/>
    </row>
    <row r="68" spans="1:4" ht="13.5" customHeight="1">
      <c r="A68" s="85"/>
      <c r="B68" s="203"/>
      <c r="C68" s="200"/>
      <c r="D68" s="215"/>
    </row>
    <row r="69" spans="1:4" ht="13.5" customHeight="1">
      <c r="A69" s="85"/>
      <c r="B69" s="203"/>
      <c r="C69" s="200"/>
      <c r="D69" s="215"/>
    </row>
    <row r="70" spans="1:4" ht="13.5" customHeight="1">
      <c r="A70" s="85"/>
      <c r="B70" s="203"/>
      <c r="C70" s="200"/>
      <c r="D70" s="215"/>
    </row>
    <row r="71" spans="1:4" ht="13.5" customHeight="1">
      <c r="A71" s="85"/>
      <c r="B71" s="203"/>
      <c r="C71" s="200"/>
      <c r="D71" s="215"/>
    </row>
    <row r="72" spans="1:4" ht="13.5" customHeight="1">
      <c r="A72" s="85"/>
      <c r="B72" s="203"/>
      <c r="C72" s="200"/>
      <c r="D72" s="215"/>
    </row>
    <row r="73" spans="1:4" ht="13.5" customHeight="1">
      <c r="A73" s="85"/>
      <c r="B73" s="203"/>
      <c r="C73" s="200"/>
      <c r="D73" s="215"/>
    </row>
    <row r="74" spans="1:4" ht="13.5" customHeight="1">
      <c r="A74" s="85"/>
      <c r="B74" s="203"/>
      <c r="C74" s="200"/>
      <c r="D74" s="215"/>
    </row>
    <row r="75" spans="1:4" ht="13.5" customHeight="1">
      <c r="A75" s="85"/>
      <c r="B75" s="203"/>
      <c r="C75" s="200"/>
      <c r="D75" s="215"/>
    </row>
    <row r="76" spans="1:4" ht="13.5" customHeight="1">
      <c r="A76" s="85"/>
      <c r="B76" s="203"/>
      <c r="C76" s="200"/>
      <c r="D76" s="215"/>
    </row>
    <row r="77" spans="1:4" ht="13.5" customHeight="1">
      <c r="A77" s="85"/>
      <c r="B77" s="203"/>
      <c r="C77" s="200"/>
      <c r="D77" s="215"/>
    </row>
    <row r="78" spans="1:4" ht="13.5" customHeight="1">
      <c r="A78" s="85"/>
      <c r="B78" s="203"/>
      <c r="C78" s="200"/>
      <c r="D78" s="215"/>
    </row>
    <row r="79" spans="1:4" ht="13.5" customHeight="1">
      <c r="A79" s="85"/>
      <c r="B79" s="203"/>
      <c r="C79" s="200"/>
      <c r="D79" s="215"/>
    </row>
    <row r="80" spans="1:4" ht="13.5" customHeight="1">
      <c r="A80" s="85"/>
      <c r="B80" s="203"/>
      <c r="C80" s="200"/>
      <c r="D80" s="215"/>
    </row>
    <row r="81" spans="1:4" ht="13.5" customHeight="1">
      <c r="A81" s="85"/>
      <c r="B81" s="203"/>
      <c r="C81" s="200"/>
      <c r="D81" s="215"/>
    </row>
    <row r="82" spans="1:4" ht="13.5" customHeight="1">
      <c r="A82" s="85"/>
      <c r="B82" s="203"/>
      <c r="C82" s="200"/>
      <c r="D82" s="215"/>
    </row>
    <row r="83" spans="1:4" ht="13.5" customHeight="1">
      <c r="A83" s="85"/>
      <c r="B83" s="203"/>
      <c r="C83" s="200"/>
      <c r="D83" s="215"/>
    </row>
    <row r="84" spans="1:4" ht="13.5" customHeight="1">
      <c r="A84" s="85"/>
      <c r="B84" s="203"/>
      <c r="C84" s="200"/>
      <c r="D84" s="215"/>
    </row>
    <row r="85" spans="1:4" ht="13.5" customHeight="1">
      <c r="A85" s="85"/>
      <c r="B85" s="203"/>
      <c r="C85" s="200"/>
      <c r="D85" s="215"/>
    </row>
    <row r="86" spans="1:4" ht="13.5" customHeight="1">
      <c r="A86" s="85"/>
      <c r="B86" s="203"/>
      <c r="C86" s="200"/>
      <c r="D86" s="215"/>
    </row>
    <row r="87" spans="1:4" ht="13.5" customHeight="1">
      <c r="A87" s="85"/>
      <c r="B87" s="203"/>
      <c r="C87" s="200"/>
      <c r="D87" s="215"/>
    </row>
    <row r="88" spans="1:4" ht="13.5" customHeight="1">
      <c r="A88" s="85"/>
      <c r="B88" s="203"/>
      <c r="C88" s="200"/>
      <c r="D88" s="215"/>
    </row>
    <row r="89" spans="1:4" ht="13.5" customHeight="1">
      <c r="A89" s="85"/>
      <c r="B89" s="203"/>
      <c r="C89" s="200"/>
      <c r="D89" s="215"/>
    </row>
    <row r="90" spans="1:4" ht="13.5" customHeight="1">
      <c r="A90" s="85"/>
      <c r="B90" s="203"/>
      <c r="C90" s="200"/>
      <c r="D90" s="215"/>
    </row>
    <row r="91" spans="1:4" ht="13.5" customHeight="1">
      <c r="A91" s="85"/>
      <c r="B91" s="203"/>
      <c r="C91" s="200"/>
      <c r="D91" s="215"/>
    </row>
    <row r="92" spans="1:4" ht="13.5" customHeight="1">
      <c r="A92" s="85"/>
      <c r="B92" s="203"/>
      <c r="C92" s="200"/>
      <c r="D92" s="215"/>
    </row>
    <row r="93" spans="1:4" ht="13.5" customHeight="1">
      <c r="A93" s="85"/>
      <c r="B93" s="203"/>
      <c r="C93" s="200"/>
      <c r="D93" s="215"/>
    </row>
    <row r="94" spans="1:4" ht="13.5" customHeight="1">
      <c r="A94" s="85"/>
      <c r="B94" s="203"/>
      <c r="C94" s="200"/>
      <c r="D94" s="215"/>
    </row>
    <row r="95" spans="1:4" ht="13.5" customHeight="1">
      <c r="A95" s="85"/>
      <c r="B95" s="203"/>
      <c r="C95" s="200"/>
      <c r="D95" s="215"/>
    </row>
    <row r="96" spans="1:4" ht="13.5" customHeight="1">
      <c r="A96" s="85"/>
      <c r="B96" s="203"/>
      <c r="C96" s="200"/>
      <c r="D96" s="215"/>
    </row>
    <row r="97" spans="1:8" ht="13.5" customHeight="1">
      <c r="A97" s="85"/>
      <c r="B97" s="203"/>
      <c r="C97" s="200"/>
      <c r="D97" s="215"/>
    </row>
    <row r="98" spans="1:8" ht="13.5" customHeight="1">
      <c r="A98" s="85"/>
      <c r="B98" s="203"/>
      <c r="C98" s="200"/>
      <c r="D98" s="215"/>
    </row>
    <row r="99" spans="1:8" ht="13.5" customHeight="1">
      <c r="A99" s="85"/>
      <c r="B99" s="203"/>
      <c r="C99" s="200"/>
      <c r="D99" s="215"/>
    </row>
    <row r="100" spans="1:8" ht="13.5" customHeight="1">
      <c r="A100" s="85"/>
      <c r="B100" s="203"/>
      <c r="C100" s="200"/>
      <c r="D100" s="215"/>
    </row>
    <row r="101" spans="1:8" ht="13.5" customHeight="1">
      <c r="A101" s="26"/>
      <c r="B101" s="203"/>
      <c r="C101" s="200"/>
      <c r="D101" s="215"/>
    </row>
    <row r="102" spans="1:8" ht="13.5" customHeight="1">
      <c r="A102" s="28"/>
      <c r="B102" s="203"/>
      <c r="C102" s="200"/>
      <c r="D102" s="215"/>
    </row>
    <row r="103" spans="1:8" ht="13.5" customHeight="1">
      <c r="A103" s="28"/>
      <c r="B103" s="203"/>
      <c r="C103" s="200"/>
      <c r="D103" s="215"/>
      <c r="E103" s="26"/>
    </row>
    <row r="104" spans="1:8" ht="13.5" customHeight="1">
      <c r="A104" s="28"/>
      <c r="B104" s="28"/>
      <c r="C104" s="206"/>
      <c r="D104" s="206"/>
      <c r="E104" s="26"/>
    </row>
    <row r="105" spans="1:8" ht="13.5" customHeight="1">
      <c r="A105" s="26"/>
      <c r="B105" s="26"/>
      <c r="C105" s="205"/>
      <c r="E105" s="26"/>
    </row>
    <row r="106" spans="1:8" ht="13.5" customHeight="1">
      <c r="A106" s="26"/>
      <c r="B106" s="26"/>
      <c r="C106" s="205"/>
      <c r="E106" s="26"/>
      <c r="F106" s="58"/>
      <c r="G106" s="58"/>
      <c r="H106" s="58"/>
    </row>
    <row r="107" spans="1:8" ht="13.5" customHeight="1">
      <c r="A107" s="26"/>
      <c r="B107" s="26"/>
      <c r="C107" s="205"/>
      <c r="E107" s="26"/>
      <c r="F107" s="58"/>
      <c r="G107" s="58"/>
      <c r="H107" s="58"/>
    </row>
    <row r="108" spans="1:8" ht="13.5" customHeight="1">
      <c r="A108" s="26"/>
      <c r="B108" s="26"/>
      <c r="C108" s="205"/>
      <c r="E108" s="26"/>
      <c r="F108" s="58"/>
      <c r="G108" s="58"/>
      <c r="H108" s="58"/>
    </row>
    <row r="109" spans="1:8" ht="13.5" customHeight="1">
      <c r="A109" s="26"/>
      <c r="B109" s="26"/>
      <c r="C109" s="205"/>
      <c r="E109" s="26"/>
      <c r="F109" s="58"/>
      <c r="G109" s="58"/>
      <c r="H109" s="58"/>
    </row>
    <row r="110" spans="1:8" ht="13.5" customHeight="1">
      <c r="A110" s="26"/>
      <c r="B110" s="26"/>
      <c r="C110" s="205"/>
      <c r="E110" s="26"/>
      <c r="F110" s="58"/>
      <c r="G110" s="58"/>
      <c r="H110" s="58"/>
    </row>
    <row r="111" spans="1:8" ht="13.5" customHeight="1">
      <c r="A111" s="26"/>
      <c r="B111" s="26"/>
      <c r="C111" s="205"/>
      <c r="E111" s="26"/>
      <c r="F111" s="58"/>
      <c r="G111" s="58"/>
      <c r="H111" s="58"/>
    </row>
    <row r="112" spans="1:8" ht="13.5" customHeight="1">
      <c r="A112" s="26"/>
      <c r="B112" s="26"/>
      <c r="C112" s="205"/>
      <c r="E112" s="26"/>
      <c r="F112" s="58"/>
      <c r="G112" s="58"/>
      <c r="H112" s="58"/>
    </row>
    <row r="113" spans="1:8" ht="13.5" customHeight="1">
      <c r="A113" s="26"/>
      <c r="B113" s="26"/>
      <c r="C113" s="205"/>
      <c r="E113" s="26"/>
      <c r="F113" s="58"/>
      <c r="G113" s="58"/>
      <c r="H113" s="58"/>
    </row>
    <row r="114" spans="1:8" ht="13.5" customHeight="1">
      <c r="A114" s="26"/>
      <c r="B114" s="26"/>
      <c r="C114" s="205"/>
      <c r="E114" s="26"/>
      <c r="F114" s="58"/>
      <c r="G114" s="58"/>
      <c r="H114" s="58"/>
    </row>
    <row r="115" spans="1:8" ht="13.5" customHeight="1">
      <c r="A115" s="26"/>
      <c r="B115" s="26"/>
      <c r="C115" s="205"/>
      <c r="E115" s="26"/>
      <c r="F115" s="58"/>
      <c r="G115" s="58"/>
      <c r="H115" s="58"/>
    </row>
    <row r="116" spans="1:8" ht="13.5" customHeight="1">
      <c r="A116" s="26"/>
      <c r="B116" s="26"/>
      <c r="C116" s="205"/>
      <c r="E116" s="26"/>
      <c r="F116" s="58"/>
      <c r="G116" s="58"/>
      <c r="H116" s="58"/>
    </row>
    <row r="117" spans="1:8" ht="13.5" customHeight="1">
      <c r="A117" s="26"/>
      <c r="B117" s="26"/>
      <c r="C117" s="205"/>
      <c r="E117" s="26"/>
      <c r="F117" s="58"/>
      <c r="G117" s="58"/>
      <c r="H117" s="58"/>
    </row>
    <row r="118" spans="1:8" ht="13.5" customHeight="1">
      <c r="A118" s="26"/>
      <c r="B118" s="26"/>
      <c r="C118" s="205"/>
      <c r="E118" s="26"/>
      <c r="F118" s="58"/>
      <c r="G118" s="58"/>
      <c r="H118" s="58"/>
    </row>
    <row r="119" spans="1:8" ht="13.5" customHeight="1">
      <c r="A119" s="26"/>
      <c r="B119" s="26"/>
      <c r="C119" s="205"/>
      <c r="E119" s="26"/>
      <c r="F119" s="58"/>
      <c r="G119" s="58"/>
      <c r="H119" s="58"/>
    </row>
    <row r="120" spans="1:8" ht="13.5" customHeight="1">
      <c r="A120" s="26"/>
      <c r="B120" s="26"/>
      <c r="C120" s="205"/>
      <c r="E120" s="26"/>
      <c r="F120" s="58"/>
      <c r="G120" s="58"/>
      <c r="H120" s="58"/>
    </row>
    <row r="121" spans="1:8" ht="13.5" customHeight="1">
      <c r="A121" s="26"/>
      <c r="B121" s="26"/>
      <c r="C121" s="205"/>
      <c r="E121" s="26"/>
      <c r="F121" s="58"/>
      <c r="G121" s="58"/>
      <c r="H121" s="58"/>
    </row>
    <row r="122" spans="1:8" ht="13.5" customHeight="1">
      <c r="A122" s="26"/>
      <c r="B122" s="26"/>
      <c r="C122" s="205"/>
      <c r="E122" s="26"/>
      <c r="F122" s="58"/>
      <c r="G122" s="58"/>
      <c r="H122" s="58"/>
    </row>
    <row r="123" spans="1:8" ht="12.95" customHeight="1">
      <c r="A123" s="26"/>
      <c r="B123" s="26"/>
      <c r="C123" s="205"/>
      <c r="E123" s="26"/>
      <c r="F123" s="58"/>
      <c r="G123" s="58"/>
      <c r="H123" s="58"/>
    </row>
    <row r="124" spans="1:8" ht="12.95" customHeight="1">
      <c r="A124" s="26"/>
      <c r="B124" s="26"/>
      <c r="C124" s="205"/>
      <c r="E124" s="26"/>
      <c r="F124" s="58"/>
      <c r="G124" s="58"/>
      <c r="H124" s="58"/>
    </row>
    <row r="125" spans="1:8" ht="12.95" customHeight="1">
      <c r="E125" s="26"/>
      <c r="F125" s="58"/>
      <c r="G125" s="58"/>
      <c r="H125" s="58"/>
    </row>
    <row r="126" spans="1:8" ht="12.95" customHeight="1">
      <c r="E126" s="26"/>
      <c r="F126" s="58"/>
      <c r="G126" s="58"/>
      <c r="H126" s="58"/>
    </row>
    <row r="127" spans="1:8" ht="12.95" customHeight="1">
      <c r="E127" s="26"/>
      <c r="F127" s="58"/>
      <c r="G127" s="58"/>
      <c r="H127" s="58"/>
    </row>
    <row r="128" spans="1:8" ht="12.95" customHeight="1">
      <c r="E128" s="26"/>
      <c r="F128" s="58"/>
      <c r="G128" s="58"/>
      <c r="H128" s="58"/>
    </row>
    <row r="129" spans="5:8" ht="12.95" customHeight="1">
      <c r="E129" s="26"/>
      <c r="F129" s="58"/>
      <c r="G129" s="58"/>
      <c r="H129" s="58"/>
    </row>
    <row r="130" spans="5:8" ht="12.95" customHeight="1">
      <c r="E130" s="26"/>
      <c r="F130" s="58"/>
      <c r="G130" s="58"/>
      <c r="H130" s="58"/>
    </row>
    <row r="131" spans="5:8" ht="12.95" customHeight="1">
      <c r="E131" s="26"/>
      <c r="F131" s="58"/>
      <c r="G131" s="58"/>
      <c r="H131" s="58"/>
    </row>
    <row r="132" spans="5:8" ht="12.95" customHeight="1">
      <c r="E132" s="26"/>
      <c r="F132" s="58"/>
      <c r="G132" s="58"/>
      <c r="H132" s="58"/>
    </row>
    <row r="133" spans="5:8" ht="12.95" customHeight="1">
      <c r="E133" s="26"/>
      <c r="F133" s="58"/>
      <c r="G133" s="58"/>
      <c r="H133" s="58"/>
    </row>
    <row r="134" spans="5:8" ht="12.95" customHeight="1">
      <c r="E134" s="26"/>
      <c r="F134" s="58"/>
      <c r="G134" s="58"/>
      <c r="H134" s="58"/>
    </row>
    <row r="135" spans="5:8" ht="12.95" customHeight="1">
      <c r="E135" s="26"/>
      <c r="F135" s="58"/>
      <c r="G135" s="58"/>
      <c r="H135" s="58"/>
    </row>
    <row r="136" spans="5:8" ht="12.95" customHeight="1">
      <c r="E136" s="26"/>
      <c r="F136" s="58"/>
      <c r="G136" s="58"/>
      <c r="H136" s="58"/>
    </row>
    <row r="137" spans="5:8" ht="12.95" customHeight="1">
      <c r="E137" s="26"/>
      <c r="F137" s="58"/>
      <c r="G137" s="58"/>
      <c r="H137" s="58"/>
    </row>
    <row r="138" spans="5:8" ht="12.95" customHeight="1">
      <c r="E138" s="26"/>
      <c r="F138" s="58"/>
      <c r="G138" s="58"/>
      <c r="H138" s="58"/>
    </row>
    <row r="139" spans="5:8" ht="12.95" customHeight="1">
      <c r="E139" s="26"/>
      <c r="F139" s="58"/>
      <c r="G139" s="58"/>
      <c r="H139" s="58"/>
    </row>
    <row r="140" spans="5:8" ht="12.95" customHeight="1">
      <c r="E140" s="26"/>
      <c r="F140" s="58"/>
      <c r="G140" s="58"/>
      <c r="H140" s="58"/>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D59"/>
  <sheetViews>
    <sheetView zoomScaleNormal="100" workbookViewId="0">
      <pane ySplit="3" topLeftCell="A4" activePane="bottomLeft" state="frozen"/>
      <selection activeCell="E6" sqref="E6"/>
      <selection pane="bottomLeft" activeCell="P21" sqref="P21"/>
    </sheetView>
  </sheetViews>
  <sheetFormatPr defaultRowHeight="12.75"/>
  <cols>
    <col min="1" max="1" width="21" style="22" customWidth="1"/>
    <col min="2" max="2" width="15.140625" style="22" customWidth="1"/>
    <col min="3" max="3" width="21.28515625" style="22" customWidth="1"/>
    <col min="4" max="4" width="21.140625" style="136" customWidth="1"/>
    <col min="5" max="16384" width="9.140625" style="22"/>
  </cols>
  <sheetData>
    <row r="1" spans="1:4" ht="14.25" customHeight="1">
      <c r="A1" s="40" t="s">
        <v>625</v>
      </c>
    </row>
    <row r="2" spans="1:4" ht="12.75" customHeight="1">
      <c r="A2" s="40"/>
    </row>
    <row r="3" spans="1:4">
      <c r="A3" s="87"/>
      <c r="B3" s="108" t="s">
        <v>329</v>
      </c>
      <c r="C3" s="108" t="s">
        <v>330</v>
      </c>
      <c r="D3" s="204" t="s">
        <v>118</v>
      </c>
    </row>
    <row r="4" spans="1:4" ht="13.5" customHeight="1">
      <c r="A4" s="4" t="s">
        <v>315</v>
      </c>
      <c r="B4" s="4">
        <v>40</v>
      </c>
      <c r="C4" s="185">
        <v>39293</v>
      </c>
      <c r="D4" s="185">
        <v>30191</v>
      </c>
    </row>
    <row r="5" spans="1:4" ht="13.5" customHeight="1">
      <c r="A5" s="4" t="s">
        <v>424</v>
      </c>
      <c r="B5" s="4">
        <v>33</v>
      </c>
      <c r="C5" s="185">
        <v>46489</v>
      </c>
      <c r="D5" s="185">
        <v>31295</v>
      </c>
    </row>
    <row r="6" spans="1:4" ht="13.5" customHeight="1">
      <c r="A6" s="4" t="s">
        <v>425</v>
      </c>
      <c r="B6" s="4">
        <v>9</v>
      </c>
      <c r="C6" s="185">
        <v>11889</v>
      </c>
      <c r="D6" s="185">
        <v>11592</v>
      </c>
    </row>
    <row r="7" spans="1:4" ht="13.5" customHeight="1">
      <c r="A7" s="4" t="s">
        <v>426</v>
      </c>
      <c r="B7" s="4">
        <v>33</v>
      </c>
      <c r="C7" s="185">
        <v>45322</v>
      </c>
      <c r="D7" s="185">
        <v>47860</v>
      </c>
    </row>
    <row r="8" spans="1:4" ht="13.5" customHeight="1">
      <c r="A8" s="4" t="s">
        <v>154</v>
      </c>
      <c r="B8" s="4">
        <v>12</v>
      </c>
      <c r="C8" s="185">
        <v>10761</v>
      </c>
      <c r="D8" s="185">
        <v>5385</v>
      </c>
    </row>
    <row r="9" spans="1:4" ht="13.5" customHeight="1">
      <c r="A9" s="4" t="s">
        <v>316</v>
      </c>
      <c r="B9" s="4">
        <v>13</v>
      </c>
      <c r="C9" s="4"/>
      <c r="D9" s="185">
        <v>11175</v>
      </c>
    </row>
    <row r="10" spans="1:4" ht="13.5" customHeight="1">
      <c r="A10" s="4" t="s">
        <v>427</v>
      </c>
      <c r="B10" s="4">
        <v>21</v>
      </c>
      <c r="C10" s="185">
        <v>9112</v>
      </c>
      <c r="D10" s="185">
        <v>6267</v>
      </c>
    </row>
    <row r="11" spans="1:4" ht="13.5" customHeight="1">
      <c r="A11" s="4" t="s">
        <v>510</v>
      </c>
      <c r="B11" s="4">
        <v>9</v>
      </c>
      <c r="C11" s="185">
        <v>9948</v>
      </c>
      <c r="D11" s="185">
        <v>7315</v>
      </c>
    </row>
    <row r="12" spans="1:4" ht="13.5" customHeight="1">
      <c r="A12" s="4" t="s">
        <v>428</v>
      </c>
      <c r="B12" s="4">
        <v>96</v>
      </c>
      <c r="C12" s="185">
        <v>81543</v>
      </c>
      <c r="D12" s="185">
        <v>45526</v>
      </c>
    </row>
    <row r="13" spans="1:4" ht="13.5" customHeight="1">
      <c r="A13" s="4" t="s">
        <v>429</v>
      </c>
      <c r="B13" s="4">
        <v>17</v>
      </c>
      <c r="C13" s="185">
        <v>20000</v>
      </c>
      <c r="D13" s="185">
        <v>10000</v>
      </c>
    </row>
    <row r="14" spans="1:4" ht="13.5" customHeight="1">
      <c r="A14" s="171" t="s">
        <v>554</v>
      </c>
      <c r="B14" s="4">
        <v>14</v>
      </c>
      <c r="C14" s="185">
        <v>18086</v>
      </c>
      <c r="D14" s="4"/>
    </row>
    <row r="15" spans="1:4" ht="13.5" customHeight="1">
      <c r="A15" s="4" t="s">
        <v>317</v>
      </c>
      <c r="B15" s="4">
        <v>21</v>
      </c>
      <c r="C15" s="185">
        <v>13302</v>
      </c>
      <c r="D15" s="4"/>
    </row>
    <row r="16" spans="1:4" ht="13.5" customHeight="1">
      <c r="A16" s="4" t="s">
        <v>514</v>
      </c>
      <c r="B16" s="4">
        <v>6</v>
      </c>
      <c r="C16" s="185">
        <v>3150</v>
      </c>
      <c r="D16" s="4"/>
    </row>
    <row r="17" spans="1:4" ht="13.5" customHeight="1">
      <c r="A17" s="4" t="s">
        <v>516</v>
      </c>
      <c r="B17" s="4">
        <v>12</v>
      </c>
      <c r="C17" s="185">
        <v>7784</v>
      </c>
      <c r="D17" s="4"/>
    </row>
    <row r="18" spans="1:4" ht="13.5" customHeight="1">
      <c r="A18" s="4" t="s">
        <v>430</v>
      </c>
      <c r="B18" s="4">
        <v>64</v>
      </c>
      <c r="C18" s="185">
        <v>107752</v>
      </c>
      <c r="D18" s="185">
        <v>68162</v>
      </c>
    </row>
    <row r="19" spans="1:4" ht="13.5" customHeight="1">
      <c r="A19" s="4" t="s">
        <v>431</v>
      </c>
      <c r="B19" s="4">
        <v>42</v>
      </c>
      <c r="C19" s="4"/>
      <c r="D19" s="185">
        <v>30745</v>
      </c>
    </row>
    <row r="20" spans="1:4" ht="13.5" customHeight="1">
      <c r="A20" s="4" t="s">
        <v>432</v>
      </c>
      <c r="B20" s="4">
        <v>17</v>
      </c>
      <c r="C20" s="185">
        <v>19095</v>
      </c>
      <c r="D20" s="185">
        <v>11737</v>
      </c>
    </row>
    <row r="21" spans="1:4" ht="13.5" customHeight="1">
      <c r="A21" s="4" t="s">
        <v>21</v>
      </c>
      <c r="B21" s="4">
        <v>40</v>
      </c>
      <c r="C21" s="185">
        <v>21316</v>
      </c>
      <c r="D21" s="185">
        <v>15170</v>
      </c>
    </row>
    <row r="22" spans="1:4" ht="13.5" customHeight="1">
      <c r="A22" s="4" t="s">
        <v>433</v>
      </c>
      <c r="B22" s="4">
        <v>18</v>
      </c>
      <c r="C22" s="185">
        <v>19471</v>
      </c>
      <c r="D22" s="185">
        <v>13411</v>
      </c>
    </row>
    <row r="23" spans="1:4" ht="13.5" customHeight="1">
      <c r="A23" s="4" t="s">
        <v>434</v>
      </c>
      <c r="B23" s="4">
        <v>43</v>
      </c>
      <c r="C23" s="4"/>
      <c r="D23" s="4"/>
    </row>
    <row r="24" spans="1:4" ht="13.5" customHeight="1">
      <c r="A24" s="4" t="s">
        <v>318</v>
      </c>
      <c r="B24" s="4">
        <v>69</v>
      </c>
      <c r="C24" s="185">
        <v>74756</v>
      </c>
      <c r="D24" s="185">
        <v>69358</v>
      </c>
    </row>
    <row r="25" spans="1:4" ht="13.5" customHeight="1">
      <c r="A25" s="4" t="s">
        <v>319</v>
      </c>
      <c r="B25" s="4">
        <v>15</v>
      </c>
      <c r="C25" s="185">
        <v>11967</v>
      </c>
      <c r="D25" s="185">
        <v>11967</v>
      </c>
    </row>
    <row r="26" spans="1:4" ht="13.5" customHeight="1">
      <c r="A26" s="4" t="s">
        <v>320</v>
      </c>
      <c r="B26" s="4">
        <v>76</v>
      </c>
      <c r="C26" s="185">
        <v>67588</v>
      </c>
      <c r="D26" s="185">
        <v>67588</v>
      </c>
    </row>
    <row r="27" spans="1:4" ht="13.5" customHeight="1">
      <c r="A27" s="4" t="s">
        <v>435</v>
      </c>
      <c r="B27" s="4">
        <v>20</v>
      </c>
      <c r="C27" s="4"/>
      <c r="D27" s="185">
        <v>7915</v>
      </c>
    </row>
    <row r="28" spans="1:4" ht="13.5" customHeight="1">
      <c r="A28" s="4" t="s">
        <v>436</v>
      </c>
      <c r="B28" s="4">
        <v>50</v>
      </c>
      <c r="C28" s="185">
        <v>61289</v>
      </c>
      <c r="D28" s="185">
        <v>46722</v>
      </c>
    </row>
    <row r="29" spans="1:4" ht="13.5" customHeight="1">
      <c r="A29" s="4" t="s">
        <v>437</v>
      </c>
      <c r="B29" s="4">
        <v>23</v>
      </c>
      <c r="C29" s="185">
        <v>25007</v>
      </c>
      <c r="D29" s="185">
        <v>25007</v>
      </c>
    </row>
    <row r="30" spans="1:4" ht="13.5" customHeight="1">
      <c r="A30" s="4" t="s">
        <v>284</v>
      </c>
      <c r="B30" s="4">
        <v>19</v>
      </c>
      <c r="C30" s="185">
        <v>48264</v>
      </c>
      <c r="D30" s="185">
        <v>17066</v>
      </c>
    </row>
    <row r="31" spans="1:4" ht="13.5" customHeight="1">
      <c r="A31" s="4" t="s">
        <v>285</v>
      </c>
      <c r="B31" s="4">
        <v>18</v>
      </c>
      <c r="C31" s="185">
        <v>9239</v>
      </c>
      <c r="D31" s="185">
        <v>14224</v>
      </c>
    </row>
    <row r="32" spans="1:4" ht="13.5" customHeight="1">
      <c r="A32" s="4" t="s">
        <v>172</v>
      </c>
      <c r="B32" s="4">
        <v>19</v>
      </c>
      <c r="C32" s="4"/>
      <c r="D32" s="185">
        <v>6963</v>
      </c>
    </row>
    <row r="33" spans="1:4" ht="13.5" customHeight="1">
      <c r="A33" s="4" t="s">
        <v>438</v>
      </c>
      <c r="B33" s="4">
        <v>19</v>
      </c>
      <c r="C33" s="185">
        <v>30580</v>
      </c>
      <c r="D33" s="185">
        <v>17390</v>
      </c>
    </row>
    <row r="34" spans="1:4" ht="13.5" customHeight="1">
      <c r="A34" s="4" t="s">
        <v>439</v>
      </c>
      <c r="B34" s="4">
        <v>33</v>
      </c>
      <c r="C34" s="185">
        <v>23075</v>
      </c>
      <c r="D34" s="185">
        <v>21918</v>
      </c>
    </row>
    <row r="35" spans="1:4" ht="13.5" customHeight="1">
      <c r="A35" s="4" t="s">
        <v>441</v>
      </c>
      <c r="B35" s="4">
        <v>125</v>
      </c>
      <c r="C35" s="185">
        <v>503073</v>
      </c>
      <c r="D35" s="185">
        <v>251536</v>
      </c>
    </row>
    <row r="36" spans="1:4" ht="13.5" customHeight="1">
      <c r="A36" s="4" t="s">
        <v>288</v>
      </c>
      <c r="B36" s="4">
        <v>10</v>
      </c>
      <c r="C36" s="185">
        <v>8616</v>
      </c>
      <c r="D36" s="185">
        <v>8542</v>
      </c>
    </row>
    <row r="37" spans="1:4" ht="13.5" customHeight="1">
      <c r="A37" s="171" t="s">
        <v>548</v>
      </c>
      <c r="B37" s="4">
        <v>43</v>
      </c>
      <c r="C37" s="185">
        <v>8683</v>
      </c>
      <c r="D37" s="185">
        <v>10187</v>
      </c>
    </row>
    <row r="38" spans="1:4" ht="13.5" customHeight="1">
      <c r="A38" s="4" t="s">
        <v>149</v>
      </c>
      <c r="B38" s="4">
        <v>18</v>
      </c>
      <c r="C38" s="185">
        <v>5925</v>
      </c>
      <c r="D38" s="185">
        <v>4366</v>
      </c>
    </row>
    <row r="39" spans="1:4" ht="13.5" customHeight="1">
      <c r="A39" s="4" t="s">
        <v>325</v>
      </c>
      <c r="B39" s="4"/>
      <c r="C39" s="185">
        <v>20625</v>
      </c>
      <c r="D39" s="185">
        <v>18493</v>
      </c>
    </row>
    <row r="40" spans="1:4" ht="13.5" customHeight="1">
      <c r="A40" s="4" t="s">
        <v>295</v>
      </c>
      <c r="B40" s="4">
        <v>2</v>
      </c>
      <c r="C40" s="4">
        <v>317</v>
      </c>
      <c r="D40" s="4">
        <v>401</v>
      </c>
    </row>
    <row r="41" spans="1:4" ht="13.5" customHeight="1">
      <c r="A41" s="4" t="s">
        <v>442</v>
      </c>
      <c r="B41" s="4">
        <v>65</v>
      </c>
      <c r="C41" s="4"/>
      <c r="D41" s="4"/>
    </row>
    <row r="42" spans="1:4" ht="13.5" customHeight="1">
      <c r="A42" s="4" t="s">
        <v>443</v>
      </c>
      <c r="B42" s="4">
        <v>26</v>
      </c>
      <c r="C42" s="185">
        <v>43028</v>
      </c>
      <c r="D42" s="185">
        <v>30725</v>
      </c>
    </row>
    <row r="43" spans="1:4" ht="13.5" customHeight="1">
      <c r="A43" s="4" t="s">
        <v>301</v>
      </c>
      <c r="B43" s="4">
        <v>9</v>
      </c>
      <c r="C43" s="185">
        <v>3000</v>
      </c>
      <c r="D43" s="185">
        <v>3308</v>
      </c>
    </row>
    <row r="44" spans="1:4" ht="13.5" customHeight="1">
      <c r="A44" s="4" t="s">
        <v>322</v>
      </c>
      <c r="B44" s="4">
        <v>55</v>
      </c>
      <c r="C44" s="185">
        <v>28170</v>
      </c>
      <c r="D44" s="185">
        <v>45072</v>
      </c>
    </row>
    <row r="45" spans="1:4" ht="13.5" customHeight="1">
      <c r="A45" s="4" t="s">
        <v>444</v>
      </c>
      <c r="B45" s="4">
        <v>60</v>
      </c>
      <c r="C45" s="185">
        <v>41347</v>
      </c>
      <c r="D45" s="185">
        <v>26882</v>
      </c>
    </row>
    <row r="46" spans="1:4" ht="13.5" customHeight="1">
      <c r="A46" s="4" t="s">
        <v>302</v>
      </c>
      <c r="B46" s="4">
        <v>22</v>
      </c>
      <c r="C46" s="185">
        <v>23218</v>
      </c>
      <c r="D46" s="4"/>
    </row>
    <row r="47" spans="1:4" ht="13.5" customHeight="1">
      <c r="A47" s="4" t="s">
        <v>445</v>
      </c>
      <c r="B47" s="4">
        <v>8</v>
      </c>
      <c r="C47" s="185">
        <v>6395</v>
      </c>
      <c r="D47" s="185">
        <v>4116</v>
      </c>
    </row>
    <row r="48" spans="1:4" ht="13.5" customHeight="1">
      <c r="A48" s="4" t="s">
        <v>446</v>
      </c>
      <c r="B48" s="4">
        <v>94</v>
      </c>
      <c r="C48" s="185">
        <v>111391</v>
      </c>
      <c r="D48" s="185">
        <v>89341</v>
      </c>
    </row>
    <row r="49" spans="1:4" ht="13.5" customHeight="1">
      <c r="A49" s="4" t="s">
        <v>447</v>
      </c>
      <c r="B49" s="4">
        <v>20</v>
      </c>
      <c r="C49" s="185">
        <v>12018</v>
      </c>
      <c r="D49" s="185">
        <v>10268</v>
      </c>
    </row>
    <row r="50" spans="1:4" ht="13.5" customHeight="1">
      <c r="A50" s="4" t="s">
        <v>448</v>
      </c>
      <c r="B50" s="4">
        <v>43</v>
      </c>
      <c r="C50" s="185">
        <v>66141</v>
      </c>
      <c r="D50" s="4"/>
    </row>
    <row r="51" spans="1:4">
      <c r="A51" s="4" t="s">
        <v>151</v>
      </c>
      <c r="B51" s="4">
        <v>9</v>
      </c>
      <c r="C51" s="185">
        <v>10475</v>
      </c>
      <c r="D51" s="185">
        <v>9082</v>
      </c>
    </row>
    <row r="52" spans="1:4" ht="13.5" customHeight="1">
      <c r="A52" s="26"/>
      <c r="B52" s="26"/>
      <c r="C52" s="27"/>
      <c r="D52" s="205"/>
    </row>
    <row r="53" spans="1:4" ht="13.5" customHeight="1">
      <c r="A53" s="28" t="s">
        <v>379</v>
      </c>
      <c r="B53" s="42">
        <f>MEDIAN(B4:B51,'Internet Access for Public A-L '!B4:B57)</f>
        <v>21</v>
      </c>
      <c r="C53" s="42">
        <f>MEDIAN(C4:C51,'Internet Access for Public A-L '!C4:C57)</f>
        <v>23146.5</v>
      </c>
      <c r="D53" s="42">
        <f>MEDIAN(D4:D51,'Internet Access for Public A-L '!D4:D57)</f>
        <v>17337</v>
      </c>
    </row>
    <row r="54" spans="1:4" ht="13.5" customHeight="1">
      <c r="A54" s="28" t="s">
        <v>378</v>
      </c>
      <c r="B54" s="86">
        <f>AVERAGE(B4:B51,'Internet Access for Public A-L '!B4:B57)</f>
        <v>30.376237623762375</v>
      </c>
      <c r="C54" s="86">
        <f>AVERAGE(C4:C51,'Internet Access for Public A-L '!C4:C57)</f>
        <v>39470.967391304344</v>
      </c>
      <c r="D54" s="86">
        <f>AVERAGE(D4:D51,'Internet Access for Public A-L '!D4:D57)</f>
        <v>28261.678160919539</v>
      </c>
    </row>
    <row r="55" spans="1:4" ht="13.5" customHeight="1">
      <c r="A55" s="28" t="s">
        <v>328</v>
      </c>
      <c r="B55" s="42">
        <f>SUM(B4:B51,'Internet Access for Public A-L '!B4:B57)</f>
        <v>3068</v>
      </c>
      <c r="C55" s="42">
        <f>SUM(C4:C51,'Internet Access for Public A-L '!C4:C57)</f>
        <v>3631329</v>
      </c>
      <c r="D55" s="42">
        <f>SUM(D4:D51,'Internet Access for Public A-L '!D4:D57)</f>
        <v>2458766</v>
      </c>
    </row>
    <row r="56" spans="1:4" ht="13.5" customHeight="1"/>
    <row r="57" spans="1:4" ht="13.5" customHeight="1"/>
    <row r="58" spans="1:4" ht="13.5" customHeight="1"/>
    <row r="59" spans="1:4"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8"/>
  <sheetViews>
    <sheetView zoomScaleNormal="100" workbookViewId="0">
      <pane ySplit="3" topLeftCell="A4" activePane="bottomLeft" state="frozen"/>
      <selection activeCell="E6" sqref="E6"/>
      <selection pane="bottomLeft" activeCell="C8" sqref="C8"/>
    </sheetView>
  </sheetViews>
  <sheetFormatPr defaultColWidth="8.85546875" defaultRowHeight="12" customHeight="1"/>
  <cols>
    <col min="1" max="1" width="24.7109375" customWidth="1"/>
    <col min="2" max="2" width="24" style="82" customWidth="1"/>
    <col min="3" max="3" width="23.85546875" style="170" customWidth="1"/>
    <col min="4" max="4" width="9.42578125" customWidth="1"/>
    <col min="5" max="5" width="8.85546875" customWidth="1"/>
    <col min="6" max="6" width="23" style="175" bestFit="1" customWidth="1"/>
    <col min="7" max="7" width="26.5703125" style="175" customWidth="1"/>
    <col min="8" max="8" width="35.140625" style="175" customWidth="1"/>
  </cols>
  <sheetData>
    <row r="1" spans="1:9" ht="15.75" customHeight="1">
      <c r="A1" s="40" t="s">
        <v>626</v>
      </c>
      <c r="B1" s="489"/>
      <c r="C1" s="167"/>
    </row>
    <row r="2" spans="1:9" ht="13.5" customHeight="1">
      <c r="A2" s="78" t="s">
        <v>115</v>
      </c>
      <c r="B2" s="489"/>
      <c r="C2" s="167"/>
    </row>
    <row r="3" spans="1:9" ht="12.75">
      <c r="A3" s="78"/>
      <c r="B3" s="489"/>
      <c r="C3" s="167"/>
    </row>
    <row r="4" spans="1:9" ht="13.5" customHeight="1">
      <c r="A4" s="4" t="s">
        <v>449</v>
      </c>
      <c r="B4" s="185">
        <v>21073</v>
      </c>
      <c r="I4" s="71"/>
    </row>
    <row r="5" spans="1:9" ht="13.5" customHeight="1">
      <c r="A5" s="4" t="s">
        <v>310</v>
      </c>
      <c r="B5" s="4"/>
      <c r="I5" s="71"/>
    </row>
    <row r="6" spans="1:9" ht="13.5" customHeight="1">
      <c r="A6" s="4" t="s">
        <v>391</v>
      </c>
      <c r="B6" s="185">
        <v>6895</v>
      </c>
      <c r="I6" s="71"/>
    </row>
    <row r="7" spans="1:9" ht="13.5" customHeight="1">
      <c r="A7" s="4" t="s">
        <v>392</v>
      </c>
      <c r="B7" s="185">
        <v>100802</v>
      </c>
      <c r="I7" s="71"/>
    </row>
    <row r="8" spans="1:9" ht="13.5" customHeight="1">
      <c r="A8" s="4" t="s">
        <v>452</v>
      </c>
      <c r="B8" s="4"/>
      <c r="I8" s="71"/>
    </row>
    <row r="9" spans="1:9" ht="13.5" customHeight="1">
      <c r="A9" s="4" t="s">
        <v>394</v>
      </c>
      <c r="B9" s="185">
        <v>335388</v>
      </c>
      <c r="I9" s="71"/>
    </row>
    <row r="10" spans="1:9" ht="13.5" customHeight="1">
      <c r="A10" s="4" t="s">
        <v>453</v>
      </c>
      <c r="B10" s="185">
        <v>53271</v>
      </c>
      <c r="I10" s="71"/>
    </row>
    <row r="11" spans="1:9" ht="13.5" customHeight="1">
      <c r="A11" s="4" t="s">
        <v>454</v>
      </c>
      <c r="B11" s="4"/>
      <c r="I11" s="71"/>
    </row>
    <row r="12" spans="1:9" ht="13.5" customHeight="1">
      <c r="A12" s="4" t="s">
        <v>457</v>
      </c>
      <c r="B12" s="4">
        <v>51</v>
      </c>
      <c r="I12" s="71"/>
    </row>
    <row r="13" spans="1:9" ht="13.5" customHeight="1">
      <c r="A13" s="4" t="s">
        <v>396</v>
      </c>
      <c r="B13" s="185">
        <v>69680</v>
      </c>
      <c r="I13" s="71"/>
    </row>
    <row r="14" spans="1:9" ht="13.5" customHeight="1">
      <c r="A14" s="4" t="s">
        <v>458</v>
      </c>
      <c r="B14" s="185">
        <v>6128</v>
      </c>
      <c r="I14" s="71"/>
    </row>
    <row r="15" spans="1:9" ht="13.5" customHeight="1">
      <c r="A15" s="4" t="s">
        <v>398</v>
      </c>
      <c r="B15" s="185">
        <v>47554</v>
      </c>
      <c r="I15" s="71"/>
    </row>
    <row r="16" spans="1:9" ht="13.5" customHeight="1">
      <c r="A16" s="4" t="s">
        <v>170</v>
      </c>
      <c r="B16" s="4"/>
      <c r="I16" s="71"/>
    </row>
    <row r="17" spans="1:9" ht="13.5" customHeight="1">
      <c r="A17" s="4" t="s">
        <v>463</v>
      </c>
      <c r="B17" s="185">
        <v>1095</v>
      </c>
      <c r="I17" s="71"/>
    </row>
    <row r="18" spans="1:9" ht="13.5" customHeight="1">
      <c r="A18" s="4" t="s">
        <v>465</v>
      </c>
      <c r="B18" s="185">
        <v>12500</v>
      </c>
      <c r="I18" s="71"/>
    </row>
    <row r="19" spans="1:9" ht="13.5" customHeight="1">
      <c r="A19" s="4" t="s">
        <v>400</v>
      </c>
      <c r="B19" s="185">
        <v>22438</v>
      </c>
      <c r="I19" s="71"/>
    </row>
    <row r="20" spans="1:9" ht="13.5" customHeight="1">
      <c r="A20" s="4" t="s">
        <v>401</v>
      </c>
      <c r="B20" s="185">
        <v>11386</v>
      </c>
      <c r="I20" s="71"/>
    </row>
    <row r="21" spans="1:9" ht="13.5" customHeight="1">
      <c r="A21" s="4" t="s">
        <v>402</v>
      </c>
      <c r="B21" s="4"/>
      <c r="I21" s="71"/>
    </row>
    <row r="22" spans="1:9" ht="13.5" customHeight="1">
      <c r="A22" s="4" t="s">
        <v>193</v>
      </c>
      <c r="B22" s="185">
        <v>15652</v>
      </c>
      <c r="I22" s="71"/>
    </row>
    <row r="23" spans="1:9" ht="13.5" customHeight="1">
      <c r="A23" s="4" t="s">
        <v>403</v>
      </c>
      <c r="B23" s="185">
        <v>34645</v>
      </c>
      <c r="I23" s="71"/>
    </row>
    <row r="24" spans="1:9" ht="13.5" customHeight="1">
      <c r="A24" s="4" t="s">
        <v>311</v>
      </c>
      <c r="B24" s="185">
        <v>8671</v>
      </c>
      <c r="I24" s="71"/>
    </row>
    <row r="25" spans="1:9" ht="13.5" customHeight="1">
      <c r="A25" s="4" t="s">
        <v>312</v>
      </c>
      <c r="B25" s="185">
        <v>110829</v>
      </c>
      <c r="I25" s="71"/>
    </row>
    <row r="26" spans="1:9" ht="13.5" customHeight="1">
      <c r="A26" s="4" t="s">
        <v>194</v>
      </c>
      <c r="B26" s="4"/>
      <c r="I26" s="71"/>
    </row>
    <row r="27" spans="1:9" ht="13.5" customHeight="1">
      <c r="A27" s="4" t="s">
        <v>405</v>
      </c>
      <c r="B27" s="185">
        <v>33258</v>
      </c>
      <c r="I27" s="71"/>
    </row>
    <row r="28" spans="1:9" ht="13.5" customHeight="1">
      <c r="A28" s="4" t="s">
        <v>313</v>
      </c>
      <c r="B28" s="185">
        <v>94484</v>
      </c>
      <c r="I28" s="71"/>
    </row>
    <row r="29" spans="1:9" ht="13.5" customHeight="1">
      <c r="A29" s="4" t="s">
        <v>471</v>
      </c>
      <c r="B29" s="185">
        <v>11505</v>
      </c>
      <c r="I29" s="71"/>
    </row>
    <row r="30" spans="1:9" ht="13.5" customHeight="1">
      <c r="A30" s="4" t="s">
        <v>472</v>
      </c>
      <c r="B30" s="4"/>
      <c r="I30" s="71"/>
    </row>
    <row r="31" spans="1:9" ht="13.5" customHeight="1">
      <c r="A31" s="4" t="s">
        <v>484</v>
      </c>
      <c r="B31" s="185">
        <v>22156</v>
      </c>
      <c r="I31" s="71"/>
    </row>
    <row r="32" spans="1:9" ht="13.5" customHeight="1">
      <c r="A32" s="4" t="s">
        <v>406</v>
      </c>
      <c r="B32" s="185">
        <v>38324</v>
      </c>
      <c r="I32" s="71"/>
    </row>
    <row r="33" spans="1:9" ht="13.5" customHeight="1">
      <c r="A33" s="4" t="s">
        <v>152</v>
      </c>
      <c r="B33" s="4"/>
      <c r="I33" s="71"/>
    </row>
    <row r="34" spans="1:9" ht="13.5" customHeight="1">
      <c r="A34" s="4" t="s">
        <v>407</v>
      </c>
      <c r="B34" s="4"/>
      <c r="I34" s="71"/>
    </row>
    <row r="35" spans="1:9" ht="13.5" customHeight="1">
      <c r="A35" s="4" t="s">
        <v>157</v>
      </c>
      <c r="B35" s="185">
        <v>20930</v>
      </c>
      <c r="I35" s="71"/>
    </row>
    <row r="36" spans="1:9" ht="13.5" customHeight="1">
      <c r="A36" s="4" t="s">
        <v>488</v>
      </c>
      <c r="B36" s="185">
        <v>29926</v>
      </c>
      <c r="I36" s="71"/>
    </row>
    <row r="37" spans="1:9" ht="13.5" customHeight="1">
      <c r="A37" s="4" t="s">
        <v>489</v>
      </c>
      <c r="B37" s="185">
        <v>9702</v>
      </c>
      <c r="I37" s="71"/>
    </row>
    <row r="38" spans="1:9" ht="13.5" customHeight="1">
      <c r="A38" s="4" t="s">
        <v>171</v>
      </c>
      <c r="B38" s="4">
        <v>44</v>
      </c>
      <c r="I38" s="71"/>
    </row>
    <row r="39" spans="1:9" ht="13.5" customHeight="1">
      <c r="A39" s="4" t="s">
        <v>492</v>
      </c>
      <c r="B39" s="185">
        <v>21268</v>
      </c>
      <c r="I39" s="71"/>
    </row>
    <row r="40" spans="1:9" ht="13.5" customHeight="1">
      <c r="A40" s="4" t="s">
        <v>493</v>
      </c>
      <c r="B40" s="4"/>
      <c r="I40" s="71"/>
    </row>
    <row r="41" spans="1:9" ht="13.5" customHeight="1">
      <c r="A41" s="4" t="s">
        <v>409</v>
      </c>
      <c r="B41" s="185">
        <v>26929</v>
      </c>
      <c r="I41" s="71"/>
    </row>
    <row r="42" spans="1:9" ht="13.5" customHeight="1">
      <c r="A42" s="4" t="s">
        <v>525</v>
      </c>
      <c r="B42" s="185">
        <v>88621</v>
      </c>
      <c r="I42" s="71"/>
    </row>
    <row r="43" spans="1:9" ht="13.5" customHeight="1">
      <c r="A43" s="4" t="s">
        <v>411</v>
      </c>
      <c r="B43" s="185">
        <v>62705</v>
      </c>
      <c r="I43" s="71"/>
    </row>
    <row r="44" spans="1:9" ht="13.5" customHeight="1">
      <c r="A44" s="4" t="s">
        <v>412</v>
      </c>
      <c r="B44" s="185">
        <v>82784</v>
      </c>
      <c r="I44" s="71"/>
    </row>
    <row r="45" spans="1:9" ht="13.5" customHeight="1">
      <c r="A45" s="4" t="s">
        <v>414</v>
      </c>
      <c r="B45" s="185">
        <v>27040</v>
      </c>
      <c r="I45" s="71"/>
    </row>
    <row r="46" spans="1:9" ht="13.5" customHeight="1">
      <c r="A46" s="4" t="s">
        <v>496</v>
      </c>
      <c r="B46" s="4">
        <v>50</v>
      </c>
      <c r="I46" s="71"/>
    </row>
    <row r="47" spans="1:9" ht="13.5" customHeight="1">
      <c r="A47" s="4" t="s">
        <v>499</v>
      </c>
      <c r="B47" s="185">
        <v>26533</v>
      </c>
      <c r="I47" s="71"/>
    </row>
    <row r="48" spans="1:9" ht="13.5" customHeight="1">
      <c r="A48" s="4" t="s">
        <v>416</v>
      </c>
      <c r="B48" s="185">
        <v>15810</v>
      </c>
      <c r="I48" s="71"/>
    </row>
    <row r="49" spans="1:9" ht="13.5" customHeight="1">
      <c r="A49" s="4" t="s">
        <v>417</v>
      </c>
      <c r="B49" s="185">
        <v>99424</v>
      </c>
      <c r="I49" s="71"/>
    </row>
    <row r="50" spans="1:9" ht="13.5" customHeight="1">
      <c r="A50" s="4" t="s">
        <v>201</v>
      </c>
      <c r="B50" s="185">
        <v>91000</v>
      </c>
      <c r="I50" s="71"/>
    </row>
    <row r="51" spans="1:9" ht="13.5" customHeight="1">
      <c r="A51" s="4" t="s">
        <v>501</v>
      </c>
      <c r="B51" s="4"/>
      <c r="I51" s="71"/>
    </row>
    <row r="52" spans="1:9" ht="13.5" customHeight="1">
      <c r="A52" s="4" t="s">
        <v>420</v>
      </c>
      <c r="B52" s="185">
        <v>89735</v>
      </c>
      <c r="I52" s="71"/>
    </row>
    <row r="53" spans="1:9" ht="13.5" customHeight="1">
      <c r="A53" s="4" t="s">
        <v>421</v>
      </c>
      <c r="B53" s="185">
        <v>61759</v>
      </c>
      <c r="I53" s="71"/>
    </row>
    <row r="54" spans="1:9" ht="13.5" customHeight="1">
      <c r="A54" s="4" t="s">
        <v>502</v>
      </c>
      <c r="B54" s="4"/>
      <c r="I54" s="71"/>
    </row>
    <row r="55" spans="1:9" ht="13.5" customHeight="1">
      <c r="A55" s="4" t="s">
        <v>422</v>
      </c>
      <c r="B55" s="185">
        <v>65066</v>
      </c>
      <c r="I55" s="71"/>
    </row>
    <row r="56" spans="1:9" ht="13.5" customHeight="1">
      <c r="A56" s="4" t="s">
        <v>504</v>
      </c>
      <c r="B56" s="185">
        <v>14864</v>
      </c>
      <c r="I56" s="71"/>
    </row>
    <row r="57" spans="1:9" ht="13.5" customHeight="1">
      <c r="A57" s="4" t="s">
        <v>423</v>
      </c>
      <c r="B57" s="185">
        <v>43056</v>
      </c>
      <c r="I57" s="71"/>
    </row>
    <row r="58" spans="1:9" ht="13.5" customHeight="1">
      <c r="I58" s="71"/>
    </row>
    <row r="59" spans="1:9" ht="13.5" customHeight="1">
      <c r="I59" s="71"/>
    </row>
    <row r="60" spans="1:9" ht="13.5" customHeight="1">
      <c r="I60" s="71"/>
    </row>
    <row r="61" spans="1:9" ht="13.5" customHeight="1">
      <c r="I61" s="71"/>
    </row>
    <row r="62" spans="1:9" ht="13.5" customHeight="1">
      <c r="I62" s="71"/>
    </row>
    <row r="63" spans="1:9" ht="13.5" customHeight="1">
      <c r="I63" s="71"/>
    </row>
    <row r="64" spans="1:9" ht="13.5" customHeight="1">
      <c r="I64" s="71"/>
    </row>
    <row r="65" spans="9:9" ht="13.5" customHeight="1">
      <c r="I65" s="71"/>
    </row>
    <row r="66" spans="9:9" ht="13.5" customHeight="1">
      <c r="I66" s="71"/>
    </row>
    <row r="67" spans="9:9" ht="13.5" customHeight="1">
      <c r="I67" s="71"/>
    </row>
    <row r="68" spans="9:9" ht="13.5" customHeight="1">
      <c r="I68" s="71"/>
    </row>
    <row r="69" spans="9:9" ht="13.5" customHeight="1">
      <c r="I69" s="71"/>
    </row>
    <row r="70" spans="9:9" ht="13.5" customHeight="1">
      <c r="I70" s="71"/>
    </row>
    <row r="71" spans="9:9" ht="13.5" customHeight="1">
      <c r="I71" s="71"/>
    </row>
    <row r="72" spans="9:9" ht="13.5" customHeight="1">
      <c r="I72" s="71"/>
    </row>
    <row r="73" spans="9:9" ht="13.5" customHeight="1">
      <c r="I73" s="71"/>
    </row>
    <row r="74" spans="9:9" ht="13.5" customHeight="1">
      <c r="I74" s="71"/>
    </row>
    <row r="75" spans="9:9" ht="13.5" customHeight="1">
      <c r="I75" s="71"/>
    </row>
    <row r="76" spans="9:9" ht="13.5" customHeight="1">
      <c r="I76" s="71"/>
    </row>
    <row r="77" spans="9:9" ht="13.5" customHeight="1">
      <c r="I77" s="71"/>
    </row>
    <row r="78" spans="9:9" ht="13.5" customHeight="1">
      <c r="I78" s="71"/>
    </row>
    <row r="79" spans="9:9" ht="13.5" customHeight="1">
      <c r="I79" s="71"/>
    </row>
    <row r="80" spans="9:9" ht="13.5" customHeight="1">
      <c r="I80" s="71"/>
    </row>
    <row r="81" spans="9:9" ht="13.5" customHeight="1">
      <c r="I81" s="71"/>
    </row>
    <row r="82" spans="9:9" ht="13.5" customHeight="1">
      <c r="I82" s="71"/>
    </row>
    <row r="83" spans="9:9" ht="13.5" customHeight="1">
      <c r="I83" s="71"/>
    </row>
    <row r="84" spans="9:9" ht="13.5" customHeight="1">
      <c r="I84" s="71"/>
    </row>
    <row r="85" spans="9:9" ht="13.5" customHeight="1">
      <c r="I85" s="71"/>
    </row>
    <row r="86" spans="9:9" ht="13.5" customHeight="1">
      <c r="I86" s="71"/>
    </row>
    <row r="87" spans="9:9" ht="13.5" customHeight="1">
      <c r="I87" s="71"/>
    </row>
    <row r="88" spans="9:9" ht="13.5" customHeight="1">
      <c r="I88" s="71"/>
    </row>
    <row r="89" spans="9:9" ht="13.5" customHeight="1">
      <c r="I89" s="71"/>
    </row>
    <row r="90" spans="9:9" ht="13.5" customHeight="1">
      <c r="I90" s="71"/>
    </row>
    <row r="91" spans="9:9" ht="13.5" customHeight="1">
      <c r="I91" s="71"/>
    </row>
    <row r="92" spans="9:9" ht="13.5" customHeight="1">
      <c r="I92" s="71"/>
    </row>
    <row r="93" spans="9:9" ht="13.5" customHeight="1">
      <c r="I93" s="71"/>
    </row>
    <row r="94" spans="9:9" ht="13.5" customHeight="1">
      <c r="I94" s="71"/>
    </row>
    <row r="95" spans="9:9" ht="13.5" customHeight="1">
      <c r="I95" s="71"/>
    </row>
    <row r="96" spans="9:9" ht="13.5" customHeight="1">
      <c r="I96" s="71"/>
    </row>
    <row r="97" spans="9:9" ht="13.5" customHeight="1">
      <c r="I97" s="71"/>
    </row>
    <row r="98" spans="9:9" ht="13.5" customHeight="1">
      <c r="I98" s="71"/>
    </row>
    <row r="99" spans="9:9" ht="13.5" customHeight="1">
      <c r="I99" s="71"/>
    </row>
    <row r="100" spans="9:9" ht="13.5" customHeight="1">
      <c r="I100" s="71"/>
    </row>
    <row r="101" spans="9:9" ht="13.5" customHeight="1">
      <c r="I101" s="71"/>
    </row>
    <row r="102" spans="9:9" ht="13.5" customHeight="1"/>
    <row r="103" spans="9:9" ht="13.5" customHeight="1"/>
    <row r="104" spans="9:9" ht="13.5" customHeight="1"/>
    <row r="105" spans="9:9" ht="13.5" customHeight="1"/>
    <row r="106" spans="9:9" ht="13.5" customHeight="1"/>
    <row r="107" spans="9:9" ht="13.5" customHeight="1"/>
    <row r="108" spans="9:9" ht="13.5" customHeight="1"/>
    <row r="109" spans="9:9" ht="13.5" customHeight="1"/>
    <row r="110" spans="9:9" ht="13.5" customHeight="1"/>
    <row r="111" spans="9:9" ht="13.5" customHeight="1"/>
    <row r="112" spans="9:9"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phoneticPr fontId="25" type="noConversion"/>
  <pageMargins left="0.51181102362204722" right="0.51181102362204722" top="0.47244094488188981" bottom="0.47244094488188981" header="0" footer="0.23622047244094491"/>
  <pageSetup paperSize="9" orientation="portrait" r:id="rId1"/>
  <headerFooter alignWithMargins="0">
    <oddFooter>&amp;L&amp;9Public Library Statistics 2012/13&amp;C&amp;9&amp;P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5"/>
  <sheetViews>
    <sheetView zoomScaleNormal="100" workbookViewId="0">
      <pane ySplit="3" topLeftCell="A4" activePane="bottomLeft" state="frozen"/>
      <selection activeCell="E6" sqref="E6"/>
      <selection pane="bottomLeft" activeCell="D1" sqref="D1"/>
    </sheetView>
  </sheetViews>
  <sheetFormatPr defaultColWidth="8.85546875" defaultRowHeight="12.75"/>
  <cols>
    <col min="1" max="1" width="24.7109375" customWidth="1"/>
    <col min="2" max="2" width="18.7109375" style="170" customWidth="1"/>
    <col min="3" max="3" width="23.7109375" style="170" customWidth="1"/>
    <col min="4" max="4" width="5" customWidth="1"/>
    <col min="5" max="6" width="8.85546875" customWidth="1"/>
    <col min="7" max="7" width="19.28515625" bestFit="1" customWidth="1"/>
    <col min="8" max="8" width="27.140625" bestFit="1" customWidth="1"/>
    <col min="9" max="9" width="34.28515625" bestFit="1" customWidth="1"/>
  </cols>
  <sheetData>
    <row r="1" spans="1:3" ht="15">
      <c r="A1" s="40" t="s">
        <v>626</v>
      </c>
      <c r="B1" s="167"/>
      <c r="C1" s="167"/>
    </row>
    <row r="2" spans="1:3" ht="13.5" customHeight="1">
      <c r="A2" s="78" t="s">
        <v>115</v>
      </c>
      <c r="B2" s="167"/>
      <c r="C2" s="167"/>
    </row>
    <row r="3" spans="1:3" ht="13.5" customHeight="1">
      <c r="A3" s="78"/>
      <c r="B3" s="167"/>
      <c r="C3" s="167"/>
    </row>
    <row r="4" spans="1:3" ht="13.5" customHeight="1">
      <c r="A4" s="4" t="s">
        <v>315</v>
      </c>
      <c r="B4" s="185">
        <v>48168</v>
      </c>
    </row>
    <row r="5" spans="1:3" ht="13.5" customHeight="1">
      <c r="A5" s="4" t="s">
        <v>424</v>
      </c>
      <c r="B5" s="185">
        <v>48061</v>
      </c>
    </row>
    <row r="6" spans="1:3" ht="13.5" customHeight="1">
      <c r="A6" s="4" t="s">
        <v>425</v>
      </c>
      <c r="B6" s="185">
        <v>45617</v>
      </c>
    </row>
    <row r="7" spans="1:3" ht="13.5" customHeight="1">
      <c r="A7" s="4" t="s">
        <v>426</v>
      </c>
      <c r="B7" s="185">
        <v>71619</v>
      </c>
    </row>
    <row r="8" spans="1:3" ht="13.5" customHeight="1">
      <c r="A8" s="4" t="s">
        <v>154</v>
      </c>
      <c r="B8" s="4"/>
    </row>
    <row r="9" spans="1:3" ht="13.5" customHeight="1">
      <c r="A9" s="4" t="s">
        <v>316</v>
      </c>
      <c r="B9" s="4"/>
    </row>
    <row r="10" spans="1:3" ht="13.5" customHeight="1">
      <c r="A10" s="4" t="s">
        <v>427</v>
      </c>
      <c r="B10" s="185">
        <v>24642</v>
      </c>
    </row>
    <row r="11" spans="1:3" ht="13.5" customHeight="1">
      <c r="A11" s="4" t="s">
        <v>510</v>
      </c>
      <c r="B11" s="4"/>
    </row>
    <row r="12" spans="1:3" ht="13.5" customHeight="1">
      <c r="A12" s="4" t="s">
        <v>428</v>
      </c>
      <c r="B12" s="185">
        <v>107605</v>
      </c>
    </row>
    <row r="13" spans="1:3" ht="13.5" customHeight="1">
      <c r="A13" s="4" t="s">
        <v>429</v>
      </c>
      <c r="B13" s="185">
        <v>20553</v>
      </c>
    </row>
    <row r="14" spans="1:3" ht="13.5" customHeight="1">
      <c r="A14" s="171" t="s">
        <v>554</v>
      </c>
      <c r="B14" s="185">
        <v>1455</v>
      </c>
    </row>
    <row r="15" spans="1:3" ht="13.5" customHeight="1">
      <c r="A15" s="4" t="s">
        <v>317</v>
      </c>
      <c r="B15" s="4">
        <v>928</v>
      </c>
    </row>
    <row r="16" spans="1:3" ht="13.5" customHeight="1">
      <c r="A16" s="4" t="s">
        <v>514</v>
      </c>
      <c r="B16" s="4"/>
    </row>
    <row r="17" spans="1:2" ht="13.5" customHeight="1">
      <c r="A17" s="4" t="s">
        <v>516</v>
      </c>
      <c r="B17" s="4"/>
    </row>
    <row r="18" spans="1:2" ht="13.5" customHeight="1">
      <c r="A18" s="4" t="s">
        <v>430</v>
      </c>
      <c r="B18" s="185">
        <v>281528</v>
      </c>
    </row>
    <row r="19" spans="1:2" ht="13.5" customHeight="1">
      <c r="A19" s="4" t="s">
        <v>431</v>
      </c>
      <c r="B19" s="185">
        <v>63811</v>
      </c>
    </row>
    <row r="20" spans="1:2" ht="13.5" customHeight="1">
      <c r="A20" s="4" t="s">
        <v>432</v>
      </c>
      <c r="B20" s="185">
        <v>13444</v>
      </c>
    </row>
    <row r="21" spans="1:2" ht="13.5" customHeight="1">
      <c r="A21" s="4" t="s">
        <v>21</v>
      </c>
      <c r="B21" s="185">
        <v>61676</v>
      </c>
    </row>
    <row r="22" spans="1:2" ht="13.5" customHeight="1">
      <c r="A22" s="4" t="s">
        <v>433</v>
      </c>
      <c r="B22" s="185">
        <v>14651</v>
      </c>
    </row>
    <row r="23" spans="1:2" ht="13.5" customHeight="1">
      <c r="A23" s="4" t="s">
        <v>434</v>
      </c>
      <c r="B23" s="185">
        <v>94021</v>
      </c>
    </row>
    <row r="24" spans="1:2" ht="13.5" customHeight="1">
      <c r="A24" s="4" t="s">
        <v>318</v>
      </c>
      <c r="B24" s="4"/>
    </row>
    <row r="25" spans="1:2" ht="13.5" customHeight="1">
      <c r="A25" s="4" t="s">
        <v>319</v>
      </c>
      <c r="B25" s="185">
        <v>21060</v>
      </c>
    </row>
    <row r="26" spans="1:2" ht="13.5" customHeight="1">
      <c r="A26" s="4" t="s">
        <v>320</v>
      </c>
      <c r="B26" s="185">
        <v>174581</v>
      </c>
    </row>
    <row r="27" spans="1:2" ht="13.5" customHeight="1">
      <c r="A27" s="4" t="s">
        <v>435</v>
      </c>
      <c r="B27" s="185">
        <v>27040</v>
      </c>
    </row>
    <row r="28" spans="1:2" ht="13.5" customHeight="1">
      <c r="A28" s="4" t="s">
        <v>436</v>
      </c>
      <c r="B28" s="185">
        <v>159042</v>
      </c>
    </row>
    <row r="29" spans="1:2" ht="13.5" customHeight="1">
      <c r="A29" s="4" t="s">
        <v>437</v>
      </c>
      <c r="B29" s="185">
        <v>20124</v>
      </c>
    </row>
    <row r="30" spans="1:2" ht="13.5" customHeight="1">
      <c r="A30" s="4" t="s">
        <v>284</v>
      </c>
      <c r="B30" s="185">
        <v>78743</v>
      </c>
    </row>
    <row r="31" spans="1:2" ht="13.5" customHeight="1">
      <c r="A31" s="4" t="s">
        <v>285</v>
      </c>
      <c r="B31" s="185">
        <v>138918</v>
      </c>
    </row>
    <row r="32" spans="1:2" ht="13.5" customHeight="1">
      <c r="A32" s="4" t="s">
        <v>172</v>
      </c>
      <c r="B32" s="4"/>
    </row>
    <row r="33" spans="1:2" ht="13.5" customHeight="1">
      <c r="A33" s="4" t="s">
        <v>438</v>
      </c>
      <c r="B33" s="185">
        <v>6367</v>
      </c>
    </row>
    <row r="34" spans="1:2" ht="13.5" customHeight="1">
      <c r="A34" s="4" t="s">
        <v>439</v>
      </c>
      <c r="B34" s="185">
        <v>62946</v>
      </c>
    </row>
    <row r="35" spans="1:2" ht="13.5" customHeight="1">
      <c r="A35" s="4" t="s">
        <v>441</v>
      </c>
      <c r="B35" s="185">
        <v>437596</v>
      </c>
    </row>
    <row r="36" spans="1:2" ht="13.5" customHeight="1">
      <c r="A36" s="4" t="s">
        <v>288</v>
      </c>
      <c r="B36" s="4"/>
    </row>
    <row r="37" spans="1:2" ht="13.5" customHeight="1">
      <c r="A37" s="171" t="s">
        <v>548</v>
      </c>
      <c r="B37" s="185">
        <v>16103</v>
      </c>
    </row>
    <row r="38" spans="1:2" ht="13.5" customHeight="1">
      <c r="A38" s="4" t="s">
        <v>149</v>
      </c>
      <c r="B38" s="185">
        <v>1863</v>
      </c>
    </row>
    <row r="39" spans="1:2" ht="13.5" customHeight="1">
      <c r="A39" s="4" t="s">
        <v>325</v>
      </c>
      <c r="B39" s="185">
        <v>33115</v>
      </c>
    </row>
    <row r="40" spans="1:2" ht="13.5" customHeight="1">
      <c r="A40" s="4" t="s">
        <v>295</v>
      </c>
      <c r="B40" s="4"/>
    </row>
    <row r="41" spans="1:2" ht="13.5" customHeight="1">
      <c r="A41" s="4" t="s">
        <v>442</v>
      </c>
      <c r="B41" s="185">
        <v>103259</v>
      </c>
    </row>
    <row r="42" spans="1:2" ht="13.5" customHeight="1">
      <c r="A42" s="4" t="s">
        <v>443</v>
      </c>
      <c r="B42" s="185">
        <v>173719</v>
      </c>
    </row>
    <row r="43" spans="1:2" ht="13.5" customHeight="1">
      <c r="A43" s="4" t="s">
        <v>301</v>
      </c>
      <c r="B43" s="185">
        <v>1864</v>
      </c>
    </row>
    <row r="44" spans="1:2" ht="13.5" customHeight="1">
      <c r="A44" s="4" t="s">
        <v>322</v>
      </c>
      <c r="B44" s="4"/>
    </row>
    <row r="45" spans="1:2" ht="13.5" customHeight="1">
      <c r="A45" s="4" t="s">
        <v>444</v>
      </c>
      <c r="B45" s="185">
        <v>210652</v>
      </c>
    </row>
    <row r="46" spans="1:2" ht="13.5" customHeight="1">
      <c r="A46" s="4" t="s">
        <v>302</v>
      </c>
      <c r="B46" s="4"/>
    </row>
    <row r="47" spans="1:2" ht="13.5" customHeight="1">
      <c r="A47" s="4" t="s">
        <v>445</v>
      </c>
      <c r="B47" s="185">
        <v>12796</v>
      </c>
    </row>
    <row r="48" spans="1:2" ht="13.5" customHeight="1">
      <c r="A48" s="4" t="s">
        <v>446</v>
      </c>
      <c r="B48" s="4"/>
    </row>
    <row r="49" spans="1:3" ht="13.5" customHeight="1">
      <c r="A49" s="4" t="s">
        <v>447</v>
      </c>
      <c r="B49" s="185">
        <v>88894</v>
      </c>
    </row>
    <row r="50" spans="1:3" ht="13.5" customHeight="1">
      <c r="A50" s="4" t="s">
        <v>448</v>
      </c>
      <c r="B50" s="185">
        <v>93665</v>
      </c>
    </row>
    <row r="51" spans="1:3" ht="13.5" customHeight="1">
      <c r="A51" s="4" t="s">
        <v>151</v>
      </c>
      <c r="B51" s="185">
        <v>5824</v>
      </c>
      <c r="C51" s="410"/>
    </row>
    <row r="52" spans="1:3" ht="13.5" customHeight="1"/>
    <row r="53" spans="1:3" ht="13.5" customHeight="1">
      <c r="A53" s="42" t="s">
        <v>328</v>
      </c>
      <c r="B53" s="490">
        <f>SUM(B4:B51,'Information Requests A-L'!B4:B57)</f>
        <v>4700981</v>
      </c>
    </row>
    <row r="54" spans="1:3" ht="13.5" customHeight="1"/>
    <row r="55" spans="1:3" ht="13.5" customHeight="1">
      <c r="A55" s="300" t="s">
        <v>116</v>
      </c>
    </row>
    <row r="56" spans="1:3" ht="13.5" customHeight="1"/>
    <row r="57" spans="1:3" ht="13.5" customHeight="1"/>
    <row r="58" spans="1:3" ht="13.5" customHeight="1"/>
    <row r="59" spans="1:3" ht="13.5" customHeight="1"/>
    <row r="60" spans="1:3" ht="13.5" customHeight="1"/>
    <row r="61" spans="1:3" ht="13.5" customHeight="1"/>
    <row r="62" spans="1:3" ht="13.5" customHeight="1"/>
    <row r="63" spans="1:3" ht="13.5" customHeight="1"/>
    <row r="64" spans="1: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sheetData>
  <phoneticPr fontId="0"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selection activeCell="D1" sqref="D1"/>
    </sheetView>
  </sheetViews>
  <sheetFormatPr defaultRowHeight="12.75"/>
  <cols>
    <col min="1" max="1" width="31.85546875" customWidth="1"/>
    <col min="2" max="2" width="16" bestFit="1" customWidth="1"/>
    <col min="3" max="3" width="23.28515625" bestFit="1" customWidth="1"/>
    <col min="7" max="7" width="19.28515625" bestFit="1" customWidth="1"/>
    <col min="8" max="8" width="14" bestFit="1" customWidth="1"/>
    <col min="9" max="9" width="20.28515625" bestFit="1" customWidth="1"/>
  </cols>
  <sheetData>
    <row r="1" spans="1:9" ht="15">
      <c r="A1" s="40" t="s">
        <v>627</v>
      </c>
    </row>
    <row r="2" spans="1:9">
      <c r="A2" s="657" t="s">
        <v>559</v>
      </c>
    </row>
    <row r="3" spans="1:9" ht="9.75" customHeight="1"/>
    <row r="4" spans="1:9">
      <c r="A4" s="10"/>
      <c r="B4" s="167" t="s">
        <v>557</v>
      </c>
      <c r="C4" s="167" t="s">
        <v>558</v>
      </c>
      <c r="G4" s="10"/>
      <c r="H4" s="10"/>
      <c r="I4" s="10"/>
    </row>
    <row r="5" spans="1:9">
      <c r="A5" s="4" t="s">
        <v>530</v>
      </c>
      <c r="B5" s="4">
        <v>952</v>
      </c>
      <c r="C5" s="185">
        <v>28343</v>
      </c>
    </row>
    <row r="6" spans="1:9">
      <c r="A6" s="4" t="s">
        <v>310</v>
      </c>
      <c r="B6" s="4">
        <v>147</v>
      </c>
      <c r="C6" s="185">
        <v>2764</v>
      </c>
    </row>
    <row r="7" spans="1:9">
      <c r="A7" s="4" t="s">
        <v>391</v>
      </c>
      <c r="B7" s="4">
        <v>531</v>
      </c>
      <c r="C7" s="185">
        <v>12608</v>
      </c>
    </row>
    <row r="8" spans="1:9">
      <c r="A8" s="4" t="s">
        <v>392</v>
      </c>
      <c r="B8" s="4">
        <v>977</v>
      </c>
      <c r="C8" s="185">
        <v>19299</v>
      </c>
    </row>
    <row r="9" spans="1:9">
      <c r="A9" s="4" t="s">
        <v>452</v>
      </c>
      <c r="B9" s="4">
        <v>2</v>
      </c>
      <c r="C9" s="4">
        <v>45</v>
      </c>
    </row>
    <row r="10" spans="1:9">
      <c r="A10" s="4" t="s">
        <v>394</v>
      </c>
      <c r="B10" s="185">
        <v>1313</v>
      </c>
      <c r="C10" s="185">
        <v>17462</v>
      </c>
    </row>
    <row r="11" spans="1:9">
      <c r="A11" s="4" t="s">
        <v>453</v>
      </c>
      <c r="B11" s="4">
        <v>269</v>
      </c>
      <c r="C11" s="185">
        <v>6822</v>
      </c>
    </row>
    <row r="12" spans="1:9">
      <c r="A12" s="4" t="s">
        <v>454</v>
      </c>
      <c r="B12" s="4">
        <v>219</v>
      </c>
      <c r="C12" s="185">
        <v>3091</v>
      </c>
    </row>
    <row r="13" spans="1:9">
      <c r="A13" s="4" t="s">
        <v>457</v>
      </c>
      <c r="B13" s="4">
        <v>358</v>
      </c>
      <c r="C13" s="185">
        <v>3123</v>
      </c>
    </row>
    <row r="14" spans="1:9">
      <c r="A14" s="4" t="s">
        <v>396</v>
      </c>
      <c r="B14" s="185">
        <v>1371</v>
      </c>
      <c r="C14" s="185">
        <v>44933</v>
      </c>
    </row>
    <row r="15" spans="1:9">
      <c r="A15" s="4" t="s">
        <v>458</v>
      </c>
      <c r="B15" s="4">
        <v>270</v>
      </c>
      <c r="C15" s="185">
        <v>3653</v>
      </c>
    </row>
    <row r="16" spans="1:9">
      <c r="A16" s="4" t="s">
        <v>398</v>
      </c>
      <c r="B16" s="4">
        <v>578</v>
      </c>
      <c r="C16" s="185">
        <v>13836</v>
      </c>
    </row>
    <row r="17" spans="1:3">
      <c r="A17" s="4" t="s">
        <v>170</v>
      </c>
      <c r="B17" s="4">
        <v>258</v>
      </c>
      <c r="C17" s="185">
        <v>5915</v>
      </c>
    </row>
    <row r="18" spans="1:3">
      <c r="A18" s="4" t="s">
        <v>463</v>
      </c>
      <c r="B18" s="4">
        <v>22</v>
      </c>
      <c r="C18" s="4">
        <v>264</v>
      </c>
    </row>
    <row r="19" spans="1:3">
      <c r="A19" s="4" t="s">
        <v>465</v>
      </c>
      <c r="B19" s="4">
        <v>84</v>
      </c>
      <c r="C19" s="4"/>
    </row>
    <row r="20" spans="1:3">
      <c r="A20" s="4" t="s">
        <v>400</v>
      </c>
      <c r="B20" s="4">
        <v>446</v>
      </c>
      <c r="C20" s="185">
        <v>6411</v>
      </c>
    </row>
    <row r="21" spans="1:3">
      <c r="A21" s="4" t="s">
        <v>401</v>
      </c>
      <c r="B21" s="4">
        <v>841</v>
      </c>
      <c r="C21" s="185">
        <v>23202</v>
      </c>
    </row>
    <row r="22" spans="1:3">
      <c r="A22" s="4" t="s">
        <v>402</v>
      </c>
      <c r="B22" s="4">
        <v>580</v>
      </c>
      <c r="C22" s="185">
        <v>11166</v>
      </c>
    </row>
    <row r="23" spans="1:3">
      <c r="A23" s="4" t="s">
        <v>193</v>
      </c>
      <c r="B23" s="4">
        <v>624</v>
      </c>
      <c r="C23" s="185">
        <v>18583</v>
      </c>
    </row>
    <row r="24" spans="1:3">
      <c r="A24" s="4" t="s">
        <v>403</v>
      </c>
      <c r="B24" s="185">
        <v>1502</v>
      </c>
      <c r="C24" s="185">
        <v>29173</v>
      </c>
    </row>
    <row r="25" spans="1:3">
      <c r="A25" s="4" t="s">
        <v>311</v>
      </c>
      <c r="B25" s="185">
        <v>1055</v>
      </c>
      <c r="C25" s="185">
        <v>8955</v>
      </c>
    </row>
    <row r="26" spans="1:3">
      <c r="A26" s="4" t="s">
        <v>312</v>
      </c>
      <c r="B26" s="185">
        <v>1468</v>
      </c>
      <c r="C26" s="185">
        <v>23519</v>
      </c>
    </row>
    <row r="27" spans="1:3">
      <c r="A27" s="4" t="s">
        <v>194</v>
      </c>
      <c r="B27" s="4">
        <v>415</v>
      </c>
      <c r="C27" s="185">
        <v>8340</v>
      </c>
    </row>
    <row r="28" spans="1:3">
      <c r="A28" s="4" t="s">
        <v>405</v>
      </c>
      <c r="B28" s="185">
        <v>1203</v>
      </c>
      <c r="C28" s="185">
        <v>29242</v>
      </c>
    </row>
    <row r="29" spans="1:3">
      <c r="A29" s="4" t="s">
        <v>313</v>
      </c>
      <c r="B29" s="4">
        <v>838</v>
      </c>
      <c r="C29" s="185">
        <v>8284</v>
      </c>
    </row>
    <row r="30" spans="1:3">
      <c r="A30" s="4" t="s">
        <v>471</v>
      </c>
      <c r="B30" s="4">
        <v>108</v>
      </c>
      <c r="C30" s="4">
        <v>808</v>
      </c>
    </row>
    <row r="31" spans="1:3">
      <c r="A31" s="4" t="s">
        <v>472</v>
      </c>
      <c r="B31" s="4">
        <v>263</v>
      </c>
      <c r="C31" s="185">
        <v>7421</v>
      </c>
    </row>
    <row r="32" spans="1:3">
      <c r="A32" s="4" t="s">
        <v>484</v>
      </c>
      <c r="B32" s="4">
        <v>183</v>
      </c>
      <c r="C32" s="185">
        <v>2324</v>
      </c>
    </row>
    <row r="33" spans="1:3">
      <c r="A33" s="4" t="s">
        <v>406</v>
      </c>
      <c r="B33" s="185">
        <v>1402</v>
      </c>
      <c r="C33" s="185">
        <v>32739</v>
      </c>
    </row>
    <row r="34" spans="1:3">
      <c r="A34" s="4" t="s">
        <v>152</v>
      </c>
      <c r="B34" s="4">
        <v>198</v>
      </c>
      <c r="C34" s="185">
        <v>1920</v>
      </c>
    </row>
    <row r="35" spans="1:3">
      <c r="A35" s="4" t="s">
        <v>407</v>
      </c>
      <c r="B35" s="4">
        <v>888</v>
      </c>
      <c r="C35" s="185">
        <v>14426</v>
      </c>
    </row>
    <row r="36" spans="1:3">
      <c r="A36" s="4" t="s">
        <v>157</v>
      </c>
      <c r="B36" s="4">
        <v>223</v>
      </c>
      <c r="C36" s="185">
        <v>3266</v>
      </c>
    </row>
    <row r="37" spans="1:3">
      <c r="A37" s="4" t="s">
        <v>488</v>
      </c>
      <c r="B37" s="4">
        <v>238</v>
      </c>
      <c r="C37" s="185">
        <v>5511</v>
      </c>
    </row>
    <row r="38" spans="1:3">
      <c r="A38" s="4" t="s">
        <v>489</v>
      </c>
      <c r="B38" s="4">
        <v>439</v>
      </c>
      <c r="C38" s="185">
        <v>4778</v>
      </c>
    </row>
    <row r="39" spans="1:3">
      <c r="A39" s="4" t="s">
        <v>171</v>
      </c>
      <c r="B39" s="4">
        <v>15</v>
      </c>
      <c r="C39" s="4">
        <v>336</v>
      </c>
    </row>
    <row r="40" spans="1:3">
      <c r="A40" s="4" t="s">
        <v>492</v>
      </c>
      <c r="B40" s="4">
        <v>120</v>
      </c>
      <c r="C40" s="4">
        <v>611</v>
      </c>
    </row>
    <row r="41" spans="1:3">
      <c r="A41" s="4" t="s">
        <v>493</v>
      </c>
      <c r="B41" s="4">
        <v>75</v>
      </c>
      <c r="C41" s="4">
        <v>711</v>
      </c>
    </row>
    <row r="42" spans="1:3">
      <c r="A42" s="4" t="s">
        <v>409</v>
      </c>
      <c r="B42" s="4">
        <v>219</v>
      </c>
      <c r="C42" s="185">
        <v>7729</v>
      </c>
    </row>
    <row r="43" spans="1:3">
      <c r="A43" s="4" t="s">
        <v>525</v>
      </c>
      <c r="B43" s="4">
        <v>961</v>
      </c>
      <c r="C43" s="185">
        <v>32726</v>
      </c>
    </row>
    <row r="44" spans="1:3">
      <c r="A44" s="4" t="s">
        <v>411</v>
      </c>
      <c r="B44" s="4">
        <v>717</v>
      </c>
      <c r="C44" s="185">
        <v>18548</v>
      </c>
    </row>
    <row r="45" spans="1:3">
      <c r="A45" s="4" t="s">
        <v>412</v>
      </c>
      <c r="B45" s="4">
        <v>901</v>
      </c>
      <c r="C45" s="185">
        <v>27359</v>
      </c>
    </row>
    <row r="46" spans="1:3">
      <c r="A46" s="4" t="s">
        <v>414</v>
      </c>
      <c r="B46" s="4">
        <v>992</v>
      </c>
      <c r="C46" s="185">
        <v>28726</v>
      </c>
    </row>
    <row r="47" spans="1:3">
      <c r="A47" s="4" t="s">
        <v>496</v>
      </c>
      <c r="B47" s="4">
        <v>282</v>
      </c>
      <c r="C47" s="185">
        <v>4730</v>
      </c>
    </row>
    <row r="48" spans="1:3">
      <c r="A48" s="4" t="s">
        <v>499</v>
      </c>
      <c r="B48" s="4">
        <v>204</v>
      </c>
      <c r="C48" s="185">
        <v>2455</v>
      </c>
    </row>
    <row r="49" spans="1:3">
      <c r="A49" s="4" t="s">
        <v>416</v>
      </c>
      <c r="B49" s="4">
        <v>98</v>
      </c>
      <c r="C49" s="185">
        <v>4365</v>
      </c>
    </row>
    <row r="50" spans="1:3">
      <c r="A50" s="4" t="s">
        <v>417</v>
      </c>
      <c r="B50" s="4">
        <v>535</v>
      </c>
      <c r="C50" s="185">
        <v>20055</v>
      </c>
    </row>
    <row r="51" spans="1:3">
      <c r="A51" s="4" t="s">
        <v>201</v>
      </c>
      <c r="B51" s="4">
        <v>182</v>
      </c>
      <c r="C51" s="185">
        <v>7129</v>
      </c>
    </row>
    <row r="52" spans="1:3">
      <c r="A52" s="4" t="s">
        <v>501</v>
      </c>
      <c r="B52" s="4">
        <v>82</v>
      </c>
      <c r="C52" s="185">
        <v>1081</v>
      </c>
    </row>
    <row r="53" spans="1:3">
      <c r="A53" s="4" t="s">
        <v>420</v>
      </c>
      <c r="B53" s="185">
        <v>1280</v>
      </c>
      <c r="C53" s="185">
        <v>19105</v>
      </c>
    </row>
    <row r="54" spans="1:3">
      <c r="A54" s="4" t="s">
        <v>421</v>
      </c>
      <c r="B54" s="4">
        <v>389</v>
      </c>
      <c r="C54" s="185">
        <v>15351</v>
      </c>
    </row>
    <row r="55" spans="1:3">
      <c r="A55" s="4" t="s">
        <v>502</v>
      </c>
      <c r="B55" s="4">
        <v>271</v>
      </c>
      <c r="C55" s="185">
        <v>4788</v>
      </c>
    </row>
    <row r="56" spans="1:3">
      <c r="A56" s="4" t="s">
        <v>422</v>
      </c>
      <c r="B56" s="4">
        <v>909</v>
      </c>
      <c r="C56" s="185">
        <v>26256</v>
      </c>
    </row>
    <row r="57" spans="1:3">
      <c r="A57" s="4" t="s">
        <v>504</v>
      </c>
      <c r="B57" s="4">
        <v>546</v>
      </c>
      <c r="C57" s="185">
        <v>7634</v>
      </c>
    </row>
    <row r="58" spans="1:3">
      <c r="A58" s="4" t="s">
        <v>423</v>
      </c>
      <c r="B58" s="4">
        <v>849</v>
      </c>
      <c r="C58" s="185">
        <v>14045</v>
      </c>
    </row>
  </sheetData>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9"/>
  <sheetViews>
    <sheetView zoomScaleNormal="100" workbookViewId="0">
      <pane ySplit="5" topLeftCell="A6" activePane="bottomLeft" state="frozen"/>
      <selection activeCell="M48" sqref="M48"/>
      <selection pane="bottomLeft" activeCell="I1" sqref="I1"/>
    </sheetView>
  </sheetViews>
  <sheetFormatPr defaultColWidth="8.85546875" defaultRowHeight="12.75"/>
  <cols>
    <col min="1" max="1" width="18" customWidth="1"/>
    <col min="2" max="2" width="10.140625" style="376" customWidth="1"/>
    <col min="3" max="3" width="17.42578125" style="168" customWidth="1"/>
    <col min="4" max="4" width="3.85546875" style="168" bestFit="1" customWidth="1"/>
    <col min="5" max="5" width="7" style="200" customWidth="1"/>
    <col min="6" max="6" width="9.7109375" style="168" customWidth="1"/>
    <col min="7" max="7" width="13.42578125" style="168" bestFit="1" customWidth="1"/>
    <col min="8" max="8" width="14.28515625" customWidth="1"/>
    <col min="9" max="9" width="8.85546875" customWidth="1"/>
    <col min="10" max="10" width="13.28515625" style="203" bestFit="1" customWidth="1"/>
    <col min="11" max="11" width="10.42578125" style="203" bestFit="1" customWidth="1"/>
    <col min="12" max="12" width="8.85546875" style="203" customWidth="1"/>
  </cols>
  <sheetData>
    <row r="1" spans="1:14" ht="15">
      <c r="A1" s="13" t="s">
        <v>35</v>
      </c>
      <c r="B1" s="374"/>
      <c r="E1" s="268"/>
    </row>
    <row r="2" spans="1:14">
      <c r="A2" s="5" t="s">
        <v>566</v>
      </c>
      <c r="B2" s="375"/>
      <c r="C2" s="277"/>
      <c r="D2" s="277"/>
      <c r="E2" s="268"/>
      <c r="F2" s="282"/>
      <c r="G2" s="282"/>
    </row>
    <row r="3" spans="1:14" ht="11.25" customHeight="1">
      <c r="C3" s="277"/>
      <c r="D3" s="277"/>
      <c r="E3" s="268"/>
      <c r="F3" s="282"/>
      <c r="G3" s="282"/>
    </row>
    <row r="4" spans="1:14" s="397" customFormat="1" ht="40.5" customHeight="1">
      <c r="B4" s="659" t="s">
        <v>567</v>
      </c>
      <c r="C4" s="654" t="s">
        <v>568</v>
      </c>
      <c r="D4" s="476"/>
      <c r="E4" s="404" t="s">
        <v>344</v>
      </c>
      <c r="F4" s="654" t="s">
        <v>569</v>
      </c>
      <c r="G4" s="654" t="s">
        <v>570</v>
      </c>
      <c r="H4" s="655" t="s">
        <v>571</v>
      </c>
      <c r="I4" s="399"/>
      <c r="J4" s="400"/>
      <c r="K4" s="401"/>
      <c r="L4" s="402"/>
      <c r="M4" s="403"/>
      <c r="N4" s="403"/>
    </row>
    <row r="5" spans="1:14">
      <c r="B5" s="344"/>
      <c r="C5" s="477" t="s">
        <v>376</v>
      </c>
      <c r="D5" s="477"/>
      <c r="E5" s="269" t="s">
        <v>376</v>
      </c>
      <c r="F5" s="282" t="s">
        <v>376</v>
      </c>
      <c r="G5" s="282" t="s">
        <v>376</v>
      </c>
      <c r="H5" s="282" t="s">
        <v>376</v>
      </c>
    </row>
    <row r="6" spans="1:14">
      <c r="A6" s="8" t="s">
        <v>432</v>
      </c>
      <c r="B6" s="638">
        <v>60974</v>
      </c>
      <c r="C6" s="258">
        <v>3623606</v>
      </c>
      <c r="D6" s="258"/>
      <c r="E6" s="479">
        <f t="shared" ref="E6:E49" si="0">SUM(C6/B6)</f>
        <v>59.42870731787319</v>
      </c>
      <c r="F6" s="638">
        <v>138406</v>
      </c>
      <c r="G6" s="638">
        <v>16500</v>
      </c>
      <c r="H6" s="638">
        <f>SUM(F6:G6)</f>
        <v>154906</v>
      </c>
      <c r="J6" s="377"/>
      <c r="K6" s="336"/>
      <c r="L6" s="320"/>
    </row>
    <row r="7" spans="1:14">
      <c r="A7" s="4" t="s">
        <v>21</v>
      </c>
      <c r="B7" s="638">
        <v>75693</v>
      </c>
      <c r="C7" s="258">
        <v>2702715</v>
      </c>
      <c r="D7"/>
      <c r="E7" s="479">
        <f t="shared" si="0"/>
        <v>35.706274027981451</v>
      </c>
      <c r="F7" s="638">
        <v>140032</v>
      </c>
      <c r="G7" s="638">
        <v>53863</v>
      </c>
      <c r="H7" s="638">
        <f t="shared" ref="H7:H49" si="1">SUM(F7:G7)</f>
        <v>193895</v>
      </c>
      <c r="J7" s="377"/>
      <c r="K7" s="336"/>
      <c r="L7" s="320"/>
    </row>
    <row r="8" spans="1:14">
      <c r="A8" s="4" t="s">
        <v>282</v>
      </c>
      <c r="B8" s="638">
        <v>67746</v>
      </c>
      <c r="C8" s="258">
        <v>1962351</v>
      </c>
      <c r="D8" s="258"/>
      <c r="E8" s="479">
        <f t="shared" si="0"/>
        <v>28.966300593392969</v>
      </c>
      <c r="F8" s="638">
        <v>165160</v>
      </c>
      <c r="G8" s="638">
        <v>17070</v>
      </c>
      <c r="H8" s="638">
        <f t="shared" si="1"/>
        <v>182230</v>
      </c>
      <c r="J8" s="377"/>
      <c r="K8" s="336"/>
      <c r="L8" s="320"/>
    </row>
    <row r="9" spans="1:14">
      <c r="A9" s="8" t="s">
        <v>433</v>
      </c>
      <c r="B9" s="638">
        <v>40026</v>
      </c>
      <c r="C9" s="258">
        <v>1451740</v>
      </c>
      <c r="D9" s="258"/>
      <c r="E9" s="479">
        <f t="shared" si="0"/>
        <v>36.269924549043125</v>
      </c>
      <c r="F9" s="638">
        <v>98538</v>
      </c>
      <c r="G9" s="638">
        <v>12000</v>
      </c>
      <c r="H9" s="638">
        <f t="shared" si="1"/>
        <v>110538</v>
      </c>
      <c r="J9" s="16"/>
      <c r="K9" s="336"/>
      <c r="L9" s="320"/>
    </row>
    <row r="10" spans="1:14">
      <c r="A10" s="8" t="s">
        <v>434</v>
      </c>
      <c r="B10" s="638">
        <v>139260</v>
      </c>
      <c r="C10" s="258">
        <v>8693879</v>
      </c>
      <c r="D10" s="258"/>
      <c r="E10" s="479">
        <f t="shared" si="0"/>
        <v>62.429118196179807</v>
      </c>
      <c r="F10" s="638">
        <v>257631</v>
      </c>
      <c r="G10" s="638">
        <v>85942</v>
      </c>
      <c r="H10" s="638">
        <f t="shared" si="1"/>
        <v>343573</v>
      </c>
      <c r="J10" s="16"/>
      <c r="K10" s="336"/>
      <c r="L10" s="320"/>
    </row>
    <row r="11" spans="1:14">
      <c r="A11" s="4" t="s">
        <v>189</v>
      </c>
      <c r="B11" s="638">
        <v>22671</v>
      </c>
      <c r="C11" s="258">
        <v>656365</v>
      </c>
      <c r="D11"/>
      <c r="E11" s="479">
        <f t="shared" si="0"/>
        <v>28.951744519430108</v>
      </c>
      <c r="F11" s="638">
        <v>71372</v>
      </c>
      <c r="G11" s="638">
        <v>14000</v>
      </c>
      <c r="H11" s="638">
        <f t="shared" si="1"/>
        <v>85372</v>
      </c>
      <c r="J11" s="377"/>
      <c r="K11" s="336"/>
      <c r="L11" s="320"/>
    </row>
    <row r="12" spans="1:14">
      <c r="A12" s="8" t="s">
        <v>435</v>
      </c>
      <c r="B12" s="638">
        <v>104529</v>
      </c>
      <c r="C12" s="258">
        <v>3414143</v>
      </c>
      <c r="D12"/>
      <c r="E12" s="479">
        <f t="shared" si="0"/>
        <v>32.662160740081703</v>
      </c>
      <c r="F12" s="638">
        <v>194873</v>
      </c>
      <c r="G12" s="638">
        <v>65500</v>
      </c>
      <c r="H12" s="638">
        <f t="shared" si="1"/>
        <v>260373</v>
      </c>
      <c r="J12" s="16"/>
      <c r="K12" s="336"/>
      <c r="L12" s="320"/>
    </row>
    <row r="13" spans="1:14">
      <c r="A13" s="8" t="s">
        <v>436</v>
      </c>
      <c r="B13" s="638">
        <v>110390</v>
      </c>
      <c r="C13" s="258">
        <v>5428242</v>
      </c>
      <c r="D13"/>
      <c r="E13" s="479">
        <f t="shared" si="0"/>
        <v>49.173312800072473</v>
      </c>
      <c r="F13" s="638">
        <v>235954</v>
      </c>
      <c r="G13" s="638">
        <v>38200</v>
      </c>
      <c r="H13" s="638">
        <f t="shared" si="1"/>
        <v>274154</v>
      </c>
      <c r="J13" s="16"/>
      <c r="K13" s="336"/>
      <c r="L13" s="320"/>
    </row>
    <row r="14" spans="1:14">
      <c r="A14" s="8" t="s">
        <v>437</v>
      </c>
      <c r="B14" s="638">
        <v>66597</v>
      </c>
      <c r="C14" s="588">
        <v>1881654.9</v>
      </c>
      <c r="D14"/>
      <c r="E14" s="479">
        <f t="shared" si="0"/>
        <v>28.254349295013288</v>
      </c>
      <c r="F14" s="638">
        <v>123205</v>
      </c>
      <c r="G14" s="638">
        <v>46451</v>
      </c>
      <c r="H14" s="638">
        <f t="shared" si="1"/>
        <v>169656</v>
      </c>
      <c r="J14" s="16"/>
      <c r="K14" s="336"/>
      <c r="L14" s="320"/>
    </row>
    <row r="15" spans="1:14">
      <c r="A15" s="4" t="s">
        <v>284</v>
      </c>
      <c r="B15" s="638">
        <v>96717</v>
      </c>
      <c r="C15" s="556">
        <v>2905409</v>
      </c>
      <c r="D15"/>
      <c r="E15" s="479">
        <f t="shared" si="0"/>
        <v>30.040313491940402</v>
      </c>
      <c r="F15" s="638">
        <v>235081</v>
      </c>
      <c r="G15" s="638">
        <v>24066</v>
      </c>
      <c r="H15" s="638">
        <f t="shared" si="1"/>
        <v>259147</v>
      </c>
      <c r="J15" s="16"/>
      <c r="K15" s="336"/>
      <c r="L15" s="320"/>
    </row>
    <row r="16" spans="1:14">
      <c r="A16" s="4" t="s">
        <v>285</v>
      </c>
      <c r="B16" s="638">
        <v>23705</v>
      </c>
      <c r="C16" s="258">
        <v>1984940</v>
      </c>
      <c r="D16"/>
      <c r="E16" s="479">
        <f t="shared" si="0"/>
        <v>83.735076987977223</v>
      </c>
      <c r="F16" s="638">
        <v>43854</v>
      </c>
      <c r="G16" s="638">
        <v>27206</v>
      </c>
      <c r="H16" s="638">
        <f t="shared" si="1"/>
        <v>71060</v>
      </c>
      <c r="J16" s="16"/>
      <c r="K16" s="336"/>
      <c r="L16" s="320"/>
    </row>
    <row r="17" spans="1:12">
      <c r="A17" s="4" t="s">
        <v>286</v>
      </c>
      <c r="B17" s="638">
        <v>7894</v>
      </c>
      <c r="C17" s="258">
        <v>185057</v>
      </c>
      <c r="D17"/>
      <c r="E17" s="479">
        <f t="shared" si="0"/>
        <v>23.442741322523435</v>
      </c>
      <c r="F17" s="638">
        <v>31150</v>
      </c>
      <c r="G17" s="638">
        <v>7500</v>
      </c>
      <c r="H17" s="638">
        <f t="shared" si="1"/>
        <v>38650</v>
      </c>
      <c r="J17" s="16"/>
      <c r="K17" s="336"/>
      <c r="L17" s="320"/>
    </row>
    <row r="18" spans="1:12">
      <c r="A18" s="8" t="s">
        <v>438</v>
      </c>
      <c r="B18" s="638">
        <v>37547</v>
      </c>
      <c r="C18" s="258">
        <v>1095365</v>
      </c>
      <c r="D18"/>
      <c r="E18" s="479">
        <f t="shared" si="0"/>
        <v>29.173169627400323</v>
      </c>
      <c r="F18" s="638">
        <v>69462</v>
      </c>
      <c r="G18" s="638">
        <v>34800</v>
      </c>
      <c r="H18" s="638">
        <f t="shared" si="1"/>
        <v>104262</v>
      </c>
      <c r="J18" s="16"/>
      <c r="K18" s="336"/>
      <c r="L18" s="320"/>
    </row>
    <row r="19" spans="1:12">
      <c r="A19" s="8" t="s">
        <v>439</v>
      </c>
      <c r="B19" s="638">
        <v>220534</v>
      </c>
      <c r="C19" s="588">
        <v>6739000</v>
      </c>
      <c r="D19"/>
      <c r="E19" s="479">
        <f t="shared" si="0"/>
        <v>30.557646440004717</v>
      </c>
      <c r="F19" s="638">
        <v>407988</v>
      </c>
      <c r="G19" s="638">
        <v>130345</v>
      </c>
      <c r="H19" s="638">
        <f t="shared" si="1"/>
        <v>538333</v>
      </c>
      <c r="J19" s="377"/>
      <c r="K19" s="336"/>
      <c r="L19" s="320"/>
    </row>
    <row r="20" spans="1:12">
      <c r="A20" s="8" t="s">
        <v>155</v>
      </c>
      <c r="B20" s="638">
        <v>187679</v>
      </c>
      <c r="C20" s="588">
        <v>9234147</v>
      </c>
      <c r="D20"/>
      <c r="E20" s="479">
        <f t="shared" si="0"/>
        <v>49.201812669504847</v>
      </c>
      <c r="F20" s="638">
        <v>434044</v>
      </c>
      <c r="G20" s="638">
        <v>37500</v>
      </c>
      <c r="H20" s="638">
        <f t="shared" si="1"/>
        <v>471544</v>
      </c>
      <c r="J20" s="377"/>
      <c r="K20" s="336"/>
      <c r="L20" s="320"/>
    </row>
    <row r="21" spans="1:12">
      <c r="A21" s="4" t="s">
        <v>531</v>
      </c>
      <c r="B21" s="638">
        <v>59016</v>
      </c>
      <c r="C21" s="185">
        <v>2463127</v>
      </c>
      <c r="E21" s="479">
        <f t="shared" si="0"/>
        <v>41.736596855090148</v>
      </c>
      <c r="F21" s="638">
        <v>176912</v>
      </c>
      <c r="G21" s="638">
        <v>29029</v>
      </c>
      <c r="H21" s="638">
        <f t="shared" si="1"/>
        <v>205941</v>
      </c>
      <c r="J21" s="16"/>
      <c r="K21" s="336"/>
      <c r="L21" s="320"/>
    </row>
    <row r="22" spans="1:12">
      <c r="A22" s="4" t="s">
        <v>287</v>
      </c>
      <c r="B22" s="638">
        <v>5941</v>
      </c>
      <c r="C22" s="258">
        <v>281782</v>
      </c>
      <c r="D22"/>
      <c r="E22" s="479">
        <f t="shared" si="0"/>
        <v>47.430062279077596</v>
      </c>
      <c r="F22" s="638">
        <v>20527</v>
      </c>
      <c r="G22" s="638">
        <v>8000</v>
      </c>
      <c r="H22" s="638">
        <f t="shared" si="1"/>
        <v>28527</v>
      </c>
      <c r="J22" s="16"/>
      <c r="K22" s="336"/>
      <c r="L22" s="320"/>
    </row>
    <row r="23" spans="1:12">
      <c r="A23" s="4" t="s">
        <v>288</v>
      </c>
      <c r="B23" s="638">
        <v>7027</v>
      </c>
      <c r="C23" s="258">
        <v>321424</v>
      </c>
      <c r="D23"/>
      <c r="E23" s="479">
        <f t="shared" si="0"/>
        <v>45.741283620321617</v>
      </c>
      <c r="F23" s="638">
        <v>28243</v>
      </c>
      <c r="G23" s="638">
        <v>6532</v>
      </c>
      <c r="H23" s="638">
        <f t="shared" si="1"/>
        <v>34775</v>
      </c>
      <c r="J23" s="16"/>
      <c r="K23" s="336"/>
      <c r="L23" s="320"/>
    </row>
    <row r="24" spans="1:12">
      <c r="A24" s="4" t="s">
        <v>289</v>
      </c>
      <c r="B24" s="638">
        <v>3471</v>
      </c>
      <c r="C24" s="258">
        <v>164571</v>
      </c>
      <c r="D24"/>
      <c r="E24" s="479">
        <f t="shared" si="0"/>
        <v>47.413137424373382</v>
      </c>
      <c r="F24" s="638">
        <v>17785</v>
      </c>
      <c r="G24" s="638">
        <v>5027</v>
      </c>
      <c r="H24" s="638">
        <f t="shared" si="1"/>
        <v>22812</v>
      </c>
      <c r="J24" s="16"/>
      <c r="K24" s="336"/>
      <c r="L24" s="320"/>
    </row>
    <row r="25" spans="1:12">
      <c r="A25" s="4" t="s">
        <v>290</v>
      </c>
      <c r="B25" s="638">
        <v>11284</v>
      </c>
      <c r="C25" s="258">
        <v>308953</v>
      </c>
      <c r="D25"/>
      <c r="E25" s="479">
        <f t="shared" si="0"/>
        <v>27.379741226515421</v>
      </c>
      <c r="F25" s="638">
        <v>35759</v>
      </c>
      <c r="G25" s="638">
        <v>6379</v>
      </c>
      <c r="H25" s="638">
        <f t="shared" si="1"/>
        <v>42138</v>
      </c>
      <c r="J25" s="377"/>
      <c r="K25" s="336"/>
      <c r="L25" s="320"/>
    </row>
    <row r="26" spans="1:12">
      <c r="A26" s="4" t="s">
        <v>291</v>
      </c>
      <c r="B26" s="638">
        <v>88848</v>
      </c>
      <c r="C26" s="588">
        <v>2808234</v>
      </c>
      <c r="D26"/>
      <c r="E26" s="479">
        <f t="shared" si="0"/>
        <v>31.607171799027551</v>
      </c>
      <c r="F26" s="638">
        <v>164369</v>
      </c>
      <c r="G26" s="638">
        <v>76748</v>
      </c>
      <c r="H26" s="638">
        <f t="shared" si="1"/>
        <v>241117</v>
      </c>
      <c r="J26" s="377"/>
      <c r="K26" s="336"/>
      <c r="L26" s="320"/>
    </row>
    <row r="27" spans="1:12">
      <c r="A27" s="4" t="s">
        <v>321</v>
      </c>
      <c r="B27" s="638">
        <v>14502</v>
      </c>
      <c r="C27" s="258">
        <v>523140</v>
      </c>
      <c r="D27"/>
      <c r="E27" s="479">
        <f t="shared" si="0"/>
        <v>36.073645014480761</v>
      </c>
      <c r="F27" s="638">
        <v>60460</v>
      </c>
      <c r="G27" s="638">
        <v>14500</v>
      </c>
      <c r="H27" s="638">
        <f t="shared" si="1"/>
        <v>74960</v>
      </c>
      <c r="J27" s="377"/>
      <c r="K27" s="336"/>
      <c r="L27" s="320"/>
    </row>
    <row r="28" spans="1:12">
      <c r="A28" s="4" t="s">
        <v>149</v>
      </c>
      <c r="B28" s="638">
        <v>7499</v>
      </c>
      <c r="C28" s="258">
        <v>358500</v>
      </c>
      <c r="D28"/>
      <c r="E28" s="479">
        <f t="shared" si="0"/>
        <v>47.806374183224428</v>
      </c>
      <c r="F28" s="638">
        <v>13873</v>
      </c>
      <c r="G28" s="638">
        <v>29967</v>
      </c>
      <c r="H28" s="638">
        <f t="shared" si="1"/>
        <v>43840</v>
      </c>
      <c r="J28" s="16"/>
      <c r="K28" s="336"/>
      <c r="L28" s="320"/>
    </row>
    <row r="29" spans="1:12">
      <c r="A29" s="4" t="s">
        <v>292</v>
      </c>
      <c r="B29" s="638">
        <v>6297</v>
      </c>
      <c r="C29" s="258">
        <v>247241</v>
      </c>
      <c r="D29"/>
      <c r="E29" s="479">
        <f t="shared" si="0"/>
        <v>39.263299984119421</v>
      </c>
      <c r="F29" s="638">
        <v>24067</v>
      </c>
      <c r="G29" s="638">
        <v>5322</v>
      </c>
      <c r="H29" s="638">
        <f t="shared" si="1"/>
        <v>29389</v>
      </c>
      <c r="J29" s="377"/>
      <c r="K29" s="336"/>
      <c r="L29" s="320"/>
    </row>
    <row r="30" spans="1:12">
      <c r="A30" s="4" t="s">
        <v>293</v>
      </c>
      <c r="B30" s="638">
        <v>1174</v>
      </c>
      <c r="C30" s="258">
        <v>66000</v>
      </c>
      <c r="E30" s="479">
        <f t="shared" si="0"/>
        <v>56.218057921635435</v>
      </c>
      <c r="F30" s="638">
        <v>10667</v>
      </c>
      <c r="G30" s="638">
        <v>3640</v>
      </c>
      <c r="H30" s="638">
        <f t="shared" si="1"/>
        <v>14307</v>
      </c>
      <c r="J30" s="377"/>
      <c r="K30" s="336"/>
      <c r="L30" s="320"/>
    </row>
    <row r="31" spans="1:12">
      <c r="A31" s="4" t="s">
        <v>294</v>
      </c>
      <c r="B31" s="638">
        <v>61441</v>
      </c>
      <c r="C31" s="258">
        <v>1917140</v>
      </c>
      <c r="D31"/>
      <c r="E31" s="479">
        <f t="shared" si="0"/>
        <v>31.20294266043847</v>
      </c>
      <c r="F31" s="638">
        <v>113666</v>
      </c>
      <c r="G31" s="638">
        <v>43295</v>
      </c>
      <c r="H31" s="638">
        <f t="shared" si="1"/>
        <v>156961</v>
      </c>
      <c r="J31" s="16"/>
      <c r="K31" s="336"/>
      <c r="L31" s="320"/>
    </row>
    <row r="32" spans="1:12">
      <c r="A32" s="4" t="s">
        <v>295</v>
      </c>
      <c r="B32" s="638">
        <v>4038</v>
      </c>
      <c r="C32" s="258">
        <v>204700</v>
      </c>
      <c r="D32"/>
      <c r="E32" s="479">
        <f t="shared" si="0"/>
        <v>50.693412580485386</v>
      </c>
      <c r="F32" s="638">
        <v>20246</v>
      </c>
      <c r="G32" s="638">
        <v>5476</v>
      </c>
      <c r="H32" s="638">
        <f t="shared" si="1"/>
        <v>25722</v>
      </c>
      <c r="J32" s="377"/>
      <c r="K32" s="336"/>
      <c r="L32" s="320"/>
    </row>
    <row r="33" spans="1:12">
      <c r="A33" s="4" t="s">
        <v>296</v>
      </c>
      <c r="B33" s="638">
        <v>3090</v>
      </c>
      <c r="C33" s="258">
        <v>87255</v>
      </c>
      <c r="D33"/>
      <c r="E33" s="479">
        <f t="shared" si="0"/>
        <v>28.237864077669904</v>
      </c>
      <c r="F33" s="638">
        <v>16404</v>
      </c>
      <c r="G33" s="638">
        <v>4581</v>
      </c>
      <c r="H33" s="638">
        <f t="shared" si="1"/>
        <v>20985</v>
      </c>
      <c r="J33" s="377"/>
      <c r="K33" s="336"/>
      <c r="L33" s="320"/>
    </row>
    <row r="34" spans="1:12">
      <c r="A34" s="4" t="s">
        <v>297</v>
      </c>
      <c r="B34" s="638">
        <v>6858</v>
      </c>
      <c r="C34" s="588">
        <v>361690</v>
      </c>
      <c r="D34"/>
      <c r="E34" s="479">
        <f t="shared" si="0"/>
        <v>52.739865850102071</v>
      </c>
      <c r="F34" s="638">
        <v>19529</v>
      </c>
      <c r="G34" s="638">
        <v>16000</v>
      </c>
      <c r="H34" s="638">
        <f t="shared" si="1"/>
        <v>35529</v>
      </c>
      <c r="J34" s="377"/>
      <c r="K34" s="336"/>
      <c r="L34" s="320"/>
    </row>
    <row r="35" spans="1:12">
      <c r="A35" s="4" t="s">
        <v>298</v>
      </c>
      <c r="B35" s="638">
        <v>2914</v>
      </c>
      <c r="C35" s="258">
        <v>270380</v>
      </c>
      <c r="D35"/>
      <c r="E35" s="479">
        <f t="shared" si="0"/>
        <v>92.78654770075498</v>
      </c>
      <c r="F35" s="638">
        <v>13635</v>
      </c>
      <c r="G35" s="638">
        <v>6841</v>
      </c>
      <c r="H35" s="638">
        <f t="shared" si="1"/>
        <v>20476</v>
      </c>
      <c r="J35" s="16"/>
      <c r="K35" s="336"/>
      <c r="L35" s="320"/>
    </row>
    <row r="36" spans="1:12">
      <c r="A36" s="8" t="s">
        <v>442</v>
      </c>
      <c r="B36" s="638">
        <v>149378</v>
      </c>
      <c r="C36" s="588">
        <v>6383377</v>
      </c>
      <c r="D36"/>
      <c r="E36" s="479">
        <f t="shared" si="0"/>
        <v>42.733046365596003</v>
      </c>
      <c r="F36" s="638">
        <v>276349</v>
      </c>
      <c r="G36" s="638">
        <v>91065</v>
      </c>
      <c r="H36" s="638">
        <f t="shared" si="1"/>
        <v>367414</v>
      </c>
      <c r="J36" s="16"/>
      <c r="K36" s="336"/>
      <c r="L36" s="320"/>
    </row>
    <row r="37" spans="1:12">
      <c r="A37" s="8" t="s">
        <v>150</v>
      </c>
      <c r="B37" s="638">
        <v>9857</v>
      </c>
      <c r="C37" s="258">
        <v>515458</v>
      </c>
      <c r="D37"/>
      <c r="E37" s="479">
        <f t="shared" si="0"/>
        <v>52.293598457948669</v>
      </c>
      <c r="F37" s="638">
        <v>30712</v>
      </c>
      <c r="G37" s="638">
        <v>23820</v>
      </c>
      <c r="H37" s="638">
        <f t="shared" si="1"/>
        <v>54532</v>
      </c>
      <c r="J37" s="16"/>
      <c r="K37" s="339"/>
      <c r="L37" s="320"/>
    </row>
    <row r="38" spans="1:12">
      <c r="A38" s="8" t="s">
        <v>443</v>
      </c>
      <c r="B38" s="638">
        <v>69264</v>
      </c>
      <c r="C38" s="588">
        <v>4809822</v>
      </c>
      <c r="D38"/>
      <c r="E38" s="479">
        <f t="shared" si="0"/>
        <v>69.44187456687456</v>
      </c>
      <c r="F38" s="638">
        <v>128139</v>
      </c>
      <c r="G38" s="638">
        <v>46893</v>
      </c>
      <c r="H38" s="638">
        <f t="shared" si="1"/>
        <v>175032</v>
      </c>
      <c r="J38" s="377"/>
      <c r="K38" s="336"/>
      <c r="L38" s="320"/>
    </row>
    <row r="39" spans="1:12">
      <c r="A39" s="4" t="s">
        <v>299</v>
      </c>
      <c r="B39" s="638">
        <v>3703</v>
      </c>
      <c r="C39" s="258">
        <v>220572</v>
      </c>
      <c r="D39"/>
      <c r="E39" s="479">
        <f t="shared" si="0"/>
        <v>59.565757493923847</v>
      </c>
      <c r="F39" s="638">
        <v>18556</v>
      </c>
      <c r="G39" s="638">
        <v>5050</v>
      </c>
      <c r="H39" s="638">
        <f t="shared" si="1"/>
        <v>23606</v>
      </c>
      <c r="J39" s="377"/>
      <c r="K39" s="336"/>
      <c r="L39" s="320"/>
    </row>
    <row r="40" spans="1:12">
      <c r="A40" s="4" t="s">
        <v>300</v>
      </c>
      <c r="B40" s="638">
        <v>8919</v>
      </c>
      <c r="C40" s="258">
        <v>319403</v>
      </c>
      <c r="D40"/>
      <c r="E40" s="479">
        <f t="shared" si="0"/>
        <v>35.811525955824642</v>
      </c>
      <c r="F40" s="638">
        <v>23929</v>
      </c>
      <c r="G40" s="638">
        <v>12282</v>
      </c>
      <c r="H40" s="638">
        <f t="shared" si="1"/>
        <v>36211</v>
      </c>
      <c r="J40" s="377"/>
      <c r="K40" s="336"/>
      <c r="L40" s="320"/>
    </row>
    <row r="41" spans="1:12">
      <c r="A41" s="4" t="s">
        <v>301</v>
      </c>
      <c r="B41" s="638">
        <v>6767</v>
      </c>
      <c r="C41" s="258">
        <v>410320</v>
      </c>
      <c r="D41"/>
      <c r="E41" s="479">
        <f t="shared" si="0"/>
        <v>60.635436677996161</v>
      </c>
      <c r="F41" s="638">
        <v>25516</v>
      </c>
      <c r="G41" s="638">
        <v>6000</v>
      </c>
      <c r="H41" s="638">
        <f t="shared" si="1"/>
        <v>31516</v>
      </c>
      <c r="J41" s="16"/>
      <c r="K41" s="336"/>
      <c r="L41" s="320"/>
    </row>
    <row r="42" spans="1:12">
      <c r="A42" s="8" t="s">
        <v>444</v>
      </c>
      <c r="B42" s="638">
        <v>72400</v>
      </c>
      <c r="C42" s="588">
        <v>6294538</v>
      </c>
      <c r="D42"/>
      <c r="E42" s="479">
        <f t="shared" si="0"/>
        <v>86.94113259668508</v>
      </c>
      <c r="F42" s="638">
        <v>133940</v>
      </c>
      <c r="G42" s="638">
        <v>49033</v>
      </c>
      <c r="H42" s="638">
        <f t="shared" si="1"/>
        <v>182973</v>
      </c>
      <c r="J42" s="16"/>
      <c r="K42" s="336"/>
      <c r="L42" s="320"/>
    </row>
    <row r="43" spans="1:12">
      <c r="A43" s="4" t="s">
        <v>302</v>
      </c>
      <c r="B43" s="638">
        <v>46308</v>
      </c>
      <c r="C43" s="258">
        <v>2150920</v>
      </c>
      <c r="D43"/>
      <c r="E43" s="479">
        <f t="shared" si="0"/>
        <v>46.448129912758056</v>
      </c>
      <c r="F43" s="638">
        <v>112504</v>
      </c>
      <c r="G43" s="638">
        <v>11500</v>
      </c>
      <c r="H43" s="638">
        <f t="shared" si="1"/>
        <v>124004</v>
      </c>
      <c r="J43" s="16"/>
      <c r="K43" s="336"/>
      <c r="L43" s="320"/>
    </row>
    <row r="44" spans="1:12">
      <c r="A44" s="8" t="s">
        <v>445</v>
      </c>
      <c r="B44" s="638">
        <v>45093</v>
      </c>
      <c r="C44" s="258">
        <v>1343371</v>
      </c>
      <c r="D44"/>
      <c r="E44" s="479">
        <f t="shared" si="0"/>
        <v>29.791120573037944</v>
      </c>
      <c r="F44" s="638">
        <v>83422</v>
      </c>
      <c r="G44" s="638">
        <v>42788</v>
      </c>
      <c r="H44" s="638">
        <f t="shared" si="1"/>
        <v>126210</v>
      </c>
      <c r="J44" s="16"/>
    </row>
    <row r="45" spans="1:12">
      <c r="A45" s="8" t="s">
        <v>446</v>
      </c>
      <c r="B45" s="638">
        <v>202062</v>
      </c>
      <c r="C45" s="258">
        <v>10087000</v>
      </c>
      <c r="D45"/>
      <c r="E45" s="479">
        <f t="shared" si="0"/>
        <v>49.920321485484656</v>
      </c>
      <c r="F45" s="638">
        <v>456674</v>
      </c>
      <c r="G45" s="638">
        <v>38400</v>
      </c>
      <c r="H45" s="638">
        <f t="shared" si="1"/>
        <v>495074</v>
      </c>
      <c r="J45" s="16"/>
    </row>
    <row r="46" spans="1:12">
      <c r="A46" s="8" t="s">
        <v>447</v>
      </c>
      <c r="B46" s="638">
        <v>56962</v>
      </c>
      <c r="C46" s="258">
        <v>3630754</v>
      </c>
      <c r="D46"/>
      <c r="E46" s="479">
        <f t="shared" si="0"/>
        <v>63.739931884414169</v>
      </c>
      <c r="F46" s="638">
        <v>115126</v>
      </c>
      <c r="G46" s="638">
        <v>30000</v>
      </c>
      <c r="H46" s="638">
        <f t="shared" si="1"/>
        <v>145126</v>
      </c>
      <c r="J46" s="16"/>
    </row>
    <row r="47" spans="1:12">
      <c r="A47" s="8" t="s">
        <v>448</v>
      </c>
      <c r="B47" s="638">
        <v>155342</v>
      </c>
      <c r="C47" s="588">
        <v>5013860</v>
      </c>
      <c r="D47"/>
      <c r="E47" s="479">
        <f t="shared" si="0"/>
        <v>32.276267847716653</v>
      </c>
      <c r="F47" s="638">
        <v>356045</v>
      </c>
      <c r="G47" s="638">
        <v>30000</v>
      </c>
      <c r="H47" s="638">
        <f t="shared" si="1"/>
        <v>386045</v>
      </c>
      <c r="J47" s="16"/>
    </row>
    <row r="48" spans="1:12">
      <c r="A48" s="8" t="s">
        <v>151</v>
      </c>
      <c r="B48" s="638">
        <v>15873</v>
      </c>
      <c r="C48" s="258">
        <v>457826</v>
      </c>
      <c r="D48"/>
      <c r="E48" s="479">
        <f t="shared" si="0"/>
        <v>28.843066843066843</v>
      </c>
      <c r="F48" s="638">
        <v>29365</v>
      </c>
      <c r="G48" s="638">
        <v>32601</v>
      </c>
      <c r="H48" s="638">
        <f t="shared" si="1"/>
        <v>61966</v>
      </c>
      <c r="J48" s="16"/>
    </row>
    <row r="49" spans="1:10">
      <c r="A49" s="4" t="s">
        <v>303</v>
      </c>
      <c r="B49" s="638">
        <v>12590</v>
      </c>
      <c r="C49" s="258">
        <v>333631</v>
      </c>
      <c r="D49"/>
      <c r="E49" s="479">
        <f t="shared" si="0"/>
        <v>26.499682287529787</v>
      </c>
      <c r="F49" s="638">
        <v>37790</v>
      </c>
      <c r="G49" s="638">
        <v>10000</v>
      </c>
      <c r="H49" s="638">
        <f t="shared" si="1"/>
        <v>47790</v>
      </c>
      <c r="J49" s="16"/>
    </row>
    <row r="50" spans="1:10">
      <c r="A50" s="4"/>
      <c r="B50" s="25"/>
      <c r="C50" s="258"/>
      <c r="D50" s="258"/>
      <c r="E50"/>
      <c r="F50" s="258"/>
      <c r="G50" s="258"/>
      <c r="H50" s="392"/>
    </row>
    <row r="51" spans="1:10">
      <c r="A51" s="12" t="s">
        <v>199</v>
      </c>
      <c r="B51" s="283">
        <f>SUM(B6:B49,'Voted Exp, Subsidy &amp; LPG G-P'!B6:B59,'Voted Exp, Subsidy &amp; LPG A-G'!B6:B58)</f>
        <v>7287086</v>
      </c>
      <c r="C51" s="283">
        <f>SUM(C6:C49,'Voted Exp, Subsidy &amp; LPG G-P'!C6:C59,'Voted Exp, Subsidy &amp; LPG A-G'!C6:C58)</f>
        <v>314452816.51999998</v>
      </c>
      <c r="D51" s="283"/>
      <c r="E51" s="284"/>
      <c r="F51" s="283">
        <f>SUM(F6:F49,'Voted Exp, Subsidy &amp; LPG G-P'!F6:F59,'Voted Exp, Subsidy &amp; LPG A-G'!F6:F58)</f>
        <v>15817748</v>
      </c>
      <c r="G51" s="283">
        <f>SUM(G6:G49,'Voted Exp, Subsidy &amp; LPG G-P'!G6:G59,'Voted Exp, Subsidy &amp; LPG A-G'!G6:G58)</f>
        <v>4164910</v>
      </c>
      <c r="H51" s="283">
        <f>SUM(H6:H49,'Voted Exp, Subsidy &amp; LPG G-P'!H6:H59,'Voted Exp, Subsidy &amp; LPG A-G'!H6:H58)</f>
        <v>19982658</v>
      </c>
    </row>
    <row r="52" spans="1:10">
      <c r="A52" s="4" t="s">
        <v>629</v>
      </c>
      <c r="C52" s="258"/>
      <c r="D52" s="258"/>
      <c r="H52" s="82"/>
    </row>
    <row r="53" spans="1:10">
      <c r="A53" s="4"/>
      <c r="C53" s="258"/>
      <c r="D53" s="258"/>
    </row>
    <row r="54" spans="1:10">
      <c r="A54" s="4"/>
      <c r="C54" s="258"/>
      <c r="D54" s="258"/>
    </row>
    <row r="55" spans="1:10">
      <c r="A55" s="10" t="s">
        <v>382</v>
      </c>
      <c r="B55" s="16">
        <f>AVERAGE(B6:B49,'Voted Exp, Subsidy &amp; LPG G-P'!B6:B59,'Voted Exp, Subsidy &amp; LPG A-G'!B6:B58)</f>
        <v>48258.847682119209</v>
      </c>
      <c r="C55" s="16">
        <f>AVERAGE(C6:C49,'Voted Exp, Subsidy &amp; LPG G-P'!C6:C59,'Voted Exp, Subsidy &amp; LPG A-G'!C6:C58)</f>
        <v>2082468.9835761588</v>
      </c>
      <c r="D55" s="82"/>
      <c r="E55" s="270">
        <f>C51/B51</f>
        <v>43.152066068658989</v>
      </c>
      <c r="F55" s="16">
        <f>AVERAGE(F6:F49,'Voted Exp, Subsidy &amp; LPG G-P'!F6:F59,'Voted Exp, Subsidy &amp; LPG A-G'!F6:F58)</f>
        <v>104753.29801324503</v>
      </c>
      <c r="G55" s="16">
        <f>AVERAGE(G6:G49,'Voted Exp, Subsidy &amp; LPG G-P'!G6:G59,'Voted Exp, Subsidy &amp; LPG A-G'!G6:G58)</f>
        <v>27582.185430463574</v>
      </c>
      <c r="H55" s="16">
        <f>AVERAGE(H6:H49,'Voted Exp, Subsidy &amp; LPG G-P'!H6:H59,'Voted Exp, Subsidy &amp; LPG A-G'!H6:H58)</f>
        <v>132335.4834437086</v>
      </c>
    </row>
    <row r="56" spans="1:10">
      <c r="A56" s="10" t="s">
        <v>383</v>
      </c>
      <c r="B56" s="16">
        <f>MEDIAN(B6:B49,'Voted Exp, Subsidy &amp; LPG G-P'!B6:B59,'Voted Exp, Subsidy &amp; LPG A-G'!B6:B58)</f>
        <v>22671</v>
      </c>
      <c r="C56" s="16">
        <f>MEDIAN(C6:C49,'Voted Exp, Subsidy &amp; LPG G-P'!C6:C59,'Voted Exp, Subsidy &amp; LPG A-G'!C6:C58)</f>
        <v>964870.62</v>
      </c>
      <c r="D56" s="82"/>
      <c r="E56" s="270">
        <f>MEDIAN(E6:E49,'Voted Exp, Subsidy &amp; LPG G-P'!E6:E59,'Voted Exp, Subsidy &amp; LPG A-G'!E6:E58)</f>
        <v>41.736596855090148</v>
      </c>
      <c r="F56" s="16">
        <f>MEDIAN(F6:F49,'Voted Exp, Subsidy &amp; LPG G-P'!F6:F59,'Voted Exp, Subsidy &amp; LPG A-G'!F6:F58)</f>
        <v>55140</v>
      </c>
      <c r="G56" s="16">
        <f>MEDIAN(G6:G49,'Voted Exp, Subsidy &amp; LPG G-P'!G6:G59,'Voted Exp, Subsidy &amp; LPG A-G'!G6:G58)</f>
        <v>15000</v>
      </c>
      <c r="H56" s="16">
        <f>MEDIAN(H6:H49,'Voted Exp, Subsidy &amp; LPG G-P'!H6:H59,'Voted Exp, Subsidy &amp; LPG A-G'!H6:H58)</f>
        <v>74960</v>
      </c>
    </row>
    <row r="57" spans="1:10">
      <c r="A57" s="10" t="s">
        <v>308</v>
      </c>
      <c r="B57" s="16">
        <f>MAX(B6:B49,'Voted Exp, Subsidy &amp; LPG G-P'!B6:B59,'Voted Exp, Subsidy &amp; LPG A-G'!B6:B58)</f>
        <v>317575</v>
      </c>
      <c r="C57" s="16">
        <f>MAX(C6:C49,'Voted Exp, Subsidy &amp; LPG G-P'!C6:C59,'Voted Exp, Subsidy &amp; LPG A-G'!C6:C58)</f>
        <v>20117412</v>
      </c>
      <c r="D57" s="82"/>
      <c r="E57" s="270">
        <f>MAX(E6:E49,'Voted Exp, Subsidy &amp; LPG G-P'!E6:E59,'Voted Exp, Subsidy &amp; LPG A-G'!E6:E58)</f>
        <v>131.96016381236038</v>
      </c>
      <c r="F57" s="16">
        <f>MAX(F6:F49,'Voted Exp, Subsidy &amp; LPG G-P'!F6:F59,'Voted Exp, Subsidy &amp; LPG A-G'!F6:F58)</f>
        <v>587514</v>
      </c>
      <c r="G57" s="16">
        <f>MAX(G6:G49,'Voted Exp, Subsidy &amp; LPG G-P'!G6:G59,'Voted Exp, Subsidy &amp; LPG A-G'!G6:G58)</f>
        <v>201968</v>
      </c>
      <c r="H57" s="16">
        <f>MAX(H6:H49,'Voted Exp, Subsidy &amp; LPG G-P'!H6:H59,'Voted Exp, Subsidy &amp; LPG A-G'!H6:H58)</f>
        <v>789482</v>
      </c>
    </row>
    <row r="58" spans="1:10">
      <c r="A58" s="10" t="s">
        <v>384</v>
      </c>
      <c r="B58" s="16">
        <f>MIN(B6:B49,'Voted Exp, Subsidy &amp; LPG G-P'!B6:B59,'Voted Exp, Subsidy &amp; LPG A-G'!B6:B58)</f>
        <v>1174</v>
      </c>
      <c r="C58" s="16">
        <f>MIN(C6:C49,'Voted Exp, Subsidy &amp; LPG G-P'!C6:C59,'Voted Exp, Subsidy &amp; LPG A-G'!C6:C58)</f>
        <v>38282</v>
      </c>
      <c r="D58" s="82"/>
      <c r="E58" s="270">
        <f>MIN(E6:E49,'Voted Exp, Subsidy &amp; LPG G-P'!E6:E59,'Voted Exp, Subsidy &amp; LPG A-G'!E6:E58)</f>
        <v>15.850781480389266</v>
      </c>
      <c r="F58" s="16">
        <f>MIN(F6:F49,'Voted Exp, Subsidy &amp; LPG G-P'!F6:F59,'Voted Exp, Subsidy &amp; LPG A-G'!F6:F58)</f>
        <v>2814</v>
      </c>
      <c r="G58" s="16">
        <f>MIN(G6:G49,'Voted Exp, Subsidy &amp; LPG G-P'!G6:G59,'Voted Exp, Subsidy &amp; LPG A-G'!G6:G58)</f>
        <v>3640</v>
      </c>
      <c r="H58" s="16">
        <f>MIN(H6:H49,'Voted Exp, Subsidy &amp; LPG G-P'!H6:H59,'Voted Exp, Subsidy &amp; LPG A-G'!H6:H58)</f>
        <v>14307</v>
      </c>
    </row>
    <row r="59" spans="1:10">
      <c r="H59" s="168"/>
    </row>
  </sheetData>
  <phoneticPr fontId="25" type="noConversion"/>
  <pageMargins left="0.39370078740157483" right="0.39370078740157483" top="0.47244094488188981" bottom="0.47244094488188981" header="0.23622047244094491" footer="0.23622047244094491"/>
  <pageSetup paperSize="9" orientation="portrait" r:id="rId1"/>
  <headerFooter alignWithMargins="0">
    <oddFooter>&amp;L&amp;9Public Library Statistics 2012/13&amp;C&amp;9&amp;P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D1" sqref="D1"/>
    </sheetView>
  </sheetViews>
  <sheetFormatPr defaultRowHeight="12.75"/>
  <cols>
    <col min="1" max="1" width="24.5703125" customWidth="1"/>
    <col min="2" max="2" width="21" customWidth="1"/>
    <col min="3" max="3" width="21.140625" customWidth="1"/>
  </cols>
  <sheetData>
    <row r="1" spans="1:3" ht="15">
      <c r="A1" s="40" t="s">
        <v>627</v>
      </c>
    </row>
    <row r="2" spans="1:3">
      <c r="A2" s="657" t="s">
        <v>559</v>
      </c>
    </row>
    <row r="4" spans="1:3">
      <c r="A4" s="10"/>
      <c r="B4" s="167" t="s">
        <v>557</v>
      </c>
      <c r="C4" s="167" t="s">
        <v>558</v>
      </c>
    </row>
    <row r="5" spans="1:3">
      <c r="A5" s="4" t="s">
        <v>315</v>
      </c>
      <c r="B5" s="4">
        <v>926</v>
      </c>
      <c r="C5" s="185">
        <v>15506</v>
      </c>
    </row>
    <row r="6" spans="1:3">
      <c r="A6" s="4" t="s">
        <v>424</v>
      </c>
      <c r="B6" s="4">
        <v>933</v>
      </c>
      <c r="C6" s="185">
        <v>12275</v>
      </c>
    </row>
    <row r="7" spans="1:3">
      <c r="A7" s="4" t="s">
        <v>425</v>
      </c>
      <c r="B7" s="4">
        <v>706</v>
      </c>
      <c r="C7" s="185">
        <v>10477</v>
      </c>
    </row>
    <row r="8" spans="1:3">
      <c r="A8" s="4" t="s">
        <v>426</v>
      </c>
      <c r="B8" s="4">
        <v>739</v>
      </c>
      <c r="C8" s="185">
        <v>10235</v>
      </c>
    </row>
    <row r="9" spans="1:3">
      <c r="A9" s="4" t="s">
        <v>154</v>
      </c>
      <c r="B9" s="4">
        <v>281</v>
      </c>
      <c r="C9" s="185">
        <v>5634</v>
      </c>
    </row>
    <row r="10" spans="1:3">
      <c r="A10" s="4" t="s">
        <v>316</v>
      </c>
      <c r="B10" s="4">
        <v>78</v>
      </c>
      <c r="C10" s="185">
        <v>1699</v>
      </c>
    </row>
    <row r="11" spans="1:3">
      <c r="A11" s="4" t="s">
        <v>427</v>
      </c>
      <c r="B11" s="4">
        <v>336</v>
      </c>
      <c r="C11" s="185">
        <v>24419</v>
      </c>
    </row>
    <row r="12" spans="1:3">
      <c r="A12" s="4" t="s">
        <v>510</v>
      </c>
      <c r="B12" s="4">
        <v>122</v>
      </c>
      <c r="C12" s="185">
        <v>1926</v>
      </c>
    </row>
    <row r="13" spans="1:3">
      <c r="A13" s="4" t="s">
        <v>428</v>
      </c>
      <c r="B13" s="4">
        <v>944</v>
      </c>
      <c r="C13" s="185">
        <v>25656</v>
      </c>
    </row>
    <row r="14" spans="1:3">
      <c r="A14" s="4" t="s">
        <v>429</v>
      </c>
      <c r="B14" s="4">
        <v>450</v>
      </c>
      <c r="C14" s="185">
        <v>14186</v>
      </c>
    </row>
    <row r="15" spans="1:3">
      <c r="A15" s="171" t="s">
        <v>554</v>
      </c>
      <c r="B15" s="4">
        <v>96</v>
      </c>
      <c r="C15" s="185">
        <v>1142</v>
      </c>
    </row>
    <row r="16" spans="1:3">
      <c r="A16" s="4" t="s">
        <v>317</v>
      </c>
      <c r="B16" s="4">
        <v>79</v>
      </c>
      <c r="C16" s="185">
        <v>1032</v>
      </c>
    </row>
    <row r="17" spans="1:3">
      <c r="A17" s="4" t="s">
        <v>514</v>
      </c>
      <c r="B17" s="4">
        <v>130</v>
      </c>
      <c r="C17" s="185">
        <v>1300</v>
      </c>
    </row>
    <row r="18" spans="1:3">
      <c r="A18" s="4" t="s">
        <v>516</v>
      </c>
      <c r="B18" s="4">
        <v>287</v>
      </c>
      <c r="C18" s="185">
        <v>6497</v>
      </c>
    </row>
    <row r="19" spans="1:3">
      <c r="A19" s="4" t="s">
        <v>430</v>
      </c>
      <c r="B19" s="185">
        <v>1147</v>
      </c>
      <c r="C19" s="185">
        <v>40071</v>
      </c>
    </row>
    <row r="20" spans="1:3">
      <c r="A20" s="4" t="s">
        <v>431</v>
      </c>
      <c r="B20" s="4">
        <v>341</v>
      </c>
      <c r="C20" s="185">
        <v>10430</v>
      </c>
    </row>
    <row r="21" spans="1:3">
      <c r="A21" s="4" t="s">
        <v>432</v>
      </c>
      <c r="B21" s="4">
        <v>278</v>
      </c>
      <c r="C21" s="185">
        <v>6159</v>
      </c>
    </row>
    <row r="22" spans="1:3">
      <c r="A22" s="4" t="s">
        <v>21</v>
      </c>
      <c r="B22" s="4">
        <v>199</v>
      </c>
      <c r="C22" s="185">
        <v>5196</v>
      </c>
    </row>
    <row r="23" spans="1:3">
      <c r="A23" s="4" t="s">
        <v>433</v>
      </c>
      <c r="B23" s="4">
        <v>214</v>
      </c>
      <c r="C23" s="185">
        <v>7296</v>
      </c>
    </row>
    <row r="24" spans="1:3">
      <c r="A24" s="4" t="s">
        <v>434</v>
      </c>
      <c r="B24" s="185">
        <v>1260</v>
      </c>
      <c r="C24" s="185">
        <v>37180</v>
      </c>
    </row>
    <row r="25" spans="1:3">
      <c r="A25" s="4" t="s">
        <v>318</v>
      </c>
      <c r="B25" s="185">
        <v>2037</v>
      </c>
      <c r="C25" s="185">
        <v>26869</v>
      </c>
    </row>
    <row r="26" spans="1:3">
      <c r="A26" s="4" t="s">
        <v>319</v>
      </c>
      <c r="B26" s="4">
        <v>161</v>
      </c>
      <c r="C26" s="185">
        <v>2872</v>
      </c>
    </row>
    <row r="27" spans="1:3">
      <c r="A27" s="4" t="s">
        <v>320</v>
      </c>
      <c r="B27" s="4">
        <v>412</v>
      </c>
      <c r="C27" s="185">
        <v>30704</v>
      </c>
    </row>
    <row r="28" spans="1:3">
      <c r="A28" s="4" t="s">
        <v>435</v>
      </c>
      <c r="B28" s="185">
        <v>1293</v>
      </c>
      <c r="C28" s="185">
        <v>25973</v>
      </c>
    </row>
    <row r="29" spans="1:3">
      <c r="A29" s="4" t="s">
        <v>436</v>
      </c>
      <c r="B29" s="185">
        <v>1508</v>
      </c>
      <c r="C29" s="185">
        <v>33955</v>
      </c>
    </row>
    <row r="30" spans="1:3">
      <c r="A30" s="4" t="s">
        <v>437</v>
      </c>
      <c r="B30" s="4">
        <v>635</v>
      </c>
      <c r="C30" s="185">
        <v>8747</v>
      </c>
    </row>
    <row r="31" spans="1:3">
      <c r="A31" s="4" t="s">
        <v>284</v>
      </c>
      <c r="B31" s="4">
        <v>537</v>
      </c>
      <c r="C31" s="185">
        <v>6014</v>
      </c>
    </row>
    <row r="32" spans="1:3">
      <c r="A32" s="4" t="s">
        <v>285</v>
      </c>
      <c r="B32" s="4">
        <v>431</v>
      </c>
      <c r="C32" s="185">
        <v>13061</v>
      </c>
    </row>
    <row r="33" spans="1:3">
      <c r="A33" s="4" t="s">
        <v>172</v>
      </c>
      <c r="B33" s="4">
        <v>73</v>
      </c>
      <c r="C33" s="185">
        <v>1400</v>
      </c>
    </row>
    <row r="34" spans="1:3">
      <c r="A34" s="4" t="s">
        <v>438</v>
      </c>
      <c r="B34" s="4">
        <v>209</v>
      </c>
      <c r="C34" s="185">
        <v>9424</v>
      </c>
    </row>
    <row r="35" spans="1:3">
      <c r="A35" s="4" t="s">
        <v>439</v>
      </c>
      <c r="B35" s="185">
        <v>1572</v>
      </c>
      <c r="C35" s="185">
        <v>28495</v>
      </c>
    </row>
    <row r="36" spans="1:3">
      <c r="A36" s="4" t="s">
        <v>441</v>
      </c>
      <c r="B36" s="185">
        <v>1084</v>
      </c>
      <c r="C36" s="185">
        <v>31762</v>
      </c>
    </row>
    <row r="37" spans="1:3">
      <c r="A37" s="4" t="s">
        <v>288</v>
      </c>
      <c r="B37" s="4">
        <v>28</v>
      </c>
      <c r="C37" s="4">
        <v>353</v>
      </c>
    </row>
    <row r="38" spans="1:3">
      <c r="A38" s="171" t="s">
        <v>548</v>
      </c>
      <c r="B38" s="4">
        <v>312</v>
      </c>
      <c r="C38" s="185">
        <v>6456</v>
      </c>
    </row>
    <row r="39" spans="1:3">
      <c r="A39" s="4" t="s">
        <v>149</v>
      </c>
      <c r="B39" s="4">
        <v>97</v>
      </c>
      <c r="C39" s="185">
        <v>1483</v>
      </c>
    </row>
    <row r="40" spans="1:3">
      <c r="A40" s="4" t="s">
        <v>325</v>
      </c>
      <c r="B40" s="185">
        <v>1053</v>
      </c>
      <c r="C40" s="185">
        <v>16810</v>
      </c>
    </row>
    <row r="41" spans="1:3">
      <c r="A41" s="4" t="s">
        <v>295</v>
      </c>
      <c r="B41" s="4">
        <v>38</v>
      </c>
      <c r="C41" s="4">
        <v>450</v>
      </c>
    </row>
    <row r="42" spans="1:3">
      <c r="A42" s="4" t="s">
        <v>442</v>
      </c>
      <c r="B42" s="4">
        <v>805</v>
      </c>
      <c r="C42" s="185">
        <v>21757</v>
      </c>
    </row>
    <row r="43" spans="1:3">
      <c r="A43" s="4" t="s">
        <v>443</v>
      </c>
      <c r="B43" s="4">
        <v>862</v>
      </c>
      <c r="C43" s="185">
        <v>20292</v>
      </c>
    </row>
    <row r="44" spans="1:3">
      <c r="A44" s="4" t="s">
        <v>301</v>
      </c>
      <c r="B44" s="4">
        <v>491</v>
      </c>
      <c r="C44" s="185">
        <v>4863</v>
      </c>
    </row>
    <row r="45" spans="1:3">
      <c r="A45" s="4" t="s">
        <v>322</v>
      </c>
      <c r="B45" s="4">
        <v>492</v>
      </c>
      <c r="C45" s="185">
        <v>12726</v>
      </c>
    </row>
    <row r="46" spans="1:3">
      <c r="A46" s="4" t="s">
        <v>444</v>
      </c>
      <c r="B46" s="4">
        <v>762</v>
      </c>
      <c r="C46" s="185">
        <v>18421</v>
      </c>
    </row>
    <row r="47" spans="1:3">
      <c r="A47" s="4" t="s">
        <v>302</v>
      </c>
      <c r="B47" s="4">
        <v>311</v>
      </c>
      <c r="C47" s="185">
        <v>5351</v>
      </c>
    </row>
    <row r="48" spans="1:3">
      <c r="A48" s="4" t="s">
        <v>445</v>
      </c>
      <c r="B48" s="4">
        <v>268</v>
      </c>
      <c r="C48" s="185">
        <v>8831</v>
      </c>
    </row>
    <row r="49" spans="1:3">
      <c r="A49" s="4" t="s">
        <v>446</v>
      </c>
      <c r="B49" s="4"/>
      <c r="C49" s="4"/>
    </row>
    <row r="50" spans="1:3">
      <c r="A50" s="4" t="s">
        <v>447</v>
      </c>
      <c r="B50" s="4">
        <v>461</v>
      </c>
      <c r="C50" s="185">
        <v>18341</v>
      </c>
    </row>
    <row r="51" spans="1:3">
      <c r="A51" s="4" t="s">
        <v>448</v>
      </c>
      <c r="B51" s="4">
        <v>777</v>
      </c>
      <c r="C51" s="185">
        <v>12942</v>
      </c>
    </row>
    <row r="52" spans="1:3">
      <c r="A52" s="4" t="s">
        <v>151</v>
      </c>
      <c r="B52" s="4">
        <v>219</v>
      </c>
      <c r="C52" s="185">
        <v>1996</v>
      </c>
    </row>
    <row r="54" spans="1:3">
      <c r="A54" s="28" t="s">
        <v>379</v>
      </c>
      <c r="B54" s="260">
        <f>MEDIAN(B5:B52,'Library Programs A-L'!B5:B58)</f>
        <v>431</v>
      </c>
      <c r="C54" s="260">
        <f>MEDIAN(C5:C52,'Library Programs A-L'!C5:C58)</f>
        <v>8789</v>
      </c>
    </row>
    <row r="55" spans="1:3">
      <c r="A55" s="28" t="s">
        <v>378</v>
      </c>
      <c r="B55" s="260">
        <f>AVERAGE(B5:B52,'Library Programs A-L'!B5:B58)</f>
        <v>558.0792079207921</v>
      </c>
      <c r="C55" s="260">
        <f>AVERAGE(C5:C52,'Library Programs A-L'!C5:C58)</f>
        <v>12546.3</v>
      </c>
    </row>
    <row r="56" spans="1:3">
      <c r="A56" s="28" t="s">
        <v>328</v>
      </c>
      <c r="B56" s="260">
        <f>SUM(B5:B52,'Library Programs A-L'!B5:B58)</f>
        <v>56366</v>
      </c>
      <c r="C56" s="260">
        <f>SUM(C5:C52,'Library Programs A-L'!C5:C58)</f>
        <v>1254630</v>
      </c>
    </row>
  </sheetData>
  <pageMargins left="0.51181102362204722" right="0.51181102362204722" top="0.51181102362204722" bottom="0.51181102362204722" header="0" footer="0.23622047244094491"/>
  <pageSetup paperSize="9" orientation="portrait" r:id="rId1"/>
  <headerFooter alignWithMargins="0">
    <oddFooter>&amp;L&amp;9Public Library Statistics 2012/13&amp;C&amp;9&amp;P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workbookViewId="0">
      <selection activeCell="I23" sqref="I23"/>
    </sheetView>
  </sheetViews>
  <sheetFormatPr defaultRowHeight="12.75"/>
  <cols>
    <col min="1" max="1" width="22.28515625" customWidth="1"/>
    <col min="2" max="2" width="12.7109375" customWidth="1"/>
    <col min="3" max="3" width="15.140625" customWidth="1"/>
    <col min="4" max="4" width="22.28515625" customWidth="1"/>
    <col min="5" max="5" width="12.140625" customWidth="1"/>
  </cols>
  <sheetData>
    <row r="1" spans="1:5" ht="15">
      <c r="A1" s="40" t="s">
        <v>658</v>
      </c>
    </row>
    <row r="2" spans="1:5">
      <c r="A2" s="657" t="s">
        <v>659</v>
      </c>
    </row>
    <row r="4" spans="1:5">
      <c r="A4" s="4" t="s">
        <v>530</v>
      </c>
      <c r="B4" s="185">
        <v>30375</v>
      </c>
      <c r="D4" s="4" t="s">
        <v>315</v>
      </c>
      <c r="E4" s="185">
        <v>74158</v>
      </c>
    </row>
    <row r="5" spans="1:5">
      <c r="A5" s="4" t="s">
        <v>310</v>
      </c>
      <c r="B5" s="4"/>
      <c r="D5" s="4" t="s">
        <v>424</v>
      </c>
      <c r="E5" s="185">
        <v>62272</v>
      </c>
    </row>
    <row r="6" spans="1:5">
      <c r="A6" s="4" t="s">
        <v>391</v>
      </c>
      <c r="B6" s="185">
        <v>119212</v>
      </c>
      <c r="D6" s="4" t="s">
        <v>425</v>
      </c>
      <c r="E6" s="185">
        <v>77367</v>
      </c>
    </row>
    <row r="7" spans="1:5">
      <c r="A7" s="4" t="s">
        <v>392</v>
      </c>
      <c r="B7" s="185">
        <v>103205</v>
      </c>
      <c r="D7" s="4" t="s">
        <v>426</v>
      </c>
      <c r="E7" s="185">
        <v>24564</v>
      </c>
    </row>
    <row r="8" spans="1:5">
      <c r="A8" s="4" t="s">
        <v>452</v>
      </c>
      <c r="B8" s="4"/>
      <c r="D8" s="4" t="s">
        <v>154</v>
      </c>
      <c r="E8" s="185">
        <v>9940</v>
      </c>
    </row>
    <row r="9" spans="1:5">
      <c r="A9" s="4" t="s">
        <v>394</v>
      </c>
      <c r="B9" s="185">
        <v>26938</v>
      </c>
      <c r="D9" s="4" t="s">
        <v>316</v>
      </c>
      <c r="E9" s="185">
        <v>34395</v>
      </c>
    </row>
    <row r="10" spans="1:5">
      <c r="A10" s="4" t="s">
        <v>453</v>
      </c>
      <c r="B10" s="185">
        <v>20901</v>
      </c>
      <c r="D10" s="4" t="s">
        <v>427</v>
      </c>
      <c r="E10" s="185">
        <v>38648</v>
      </c>
    </row>
    <row r="11" spans="1:5">
      <c r="A11" s="4" t="s">
        <v>454</v>
      </c>
      <c r="B11" s="185">
        <v>5537</v>
      </c>
      <c r="D11" s="4" t="s">
        <v>510</v>
      </c>
      <c r="E11" s="185">
        <v>3513</v>
      </c>
    </row>
    <row r="12" spans="1:5">
      <c r="A12" s="4" t="s">
        <v>457</v>
      </c>
      <c r="B12" s="4">
        <v>862</v>
      </c>
      <c r="D12" s="4" t="s">
        <v>428</v>
      </c>
      <c r="E12" s="185">
        <v>155909</v>
      </c>
    </row>
    <row r="13" spans="1:5">
      <c r="A13" s="4" t="s">
        <v>396</v>
      </c>
      <c r="B13" s="185">
        <v>304015</v>
      </c>
      <c r="D13" s="4" t="s">
        <v>429</v>
      </c>
      <c r="E13" s="185">
        <v>98000</v>
      </c>
    </row>
    <row r="14" spans="1:5">
      <c r="A14" s="4" t="s">
        <v>458</v>
      </c>
      <c r="B14" s="185">
        <v>1290</v>
      </c>
      <c r="D14" s="171" t="s">
        <v>554</v>
      </c>
      <c r="E14" s="185">
        <v>14815</v>
      </c>
    </row>
    <row r="15" spans="1:5">
      <c r="A15" s="4" t="s">
        <v>398</v>
      </c>
      <c r="B15" s="4"/>
      <c r="D15" s="4" t="s">
        <v>317</v>
      </c>
      <c r="E15" s="4"/>
    </row>
    <row r="16" spans="1:5">
      <c r="A16" s="4" t="s">
        <v>170</v>
      </c>
      <c r="B16" s="185">
        <v>9218</v>
      </c>
      <c r="D16" s="4" t="s">
        <v>514</v>
      </c>
      <c r="E16" s="4"/>
    </row>
    <row r="17" spans="1:5">
      <c r="A17" s="4" t="s">
        <v>463</v>
      </c>
      <c r="B17" s="4">
        <v>811</v>
      </c>
      <c r="D17" s="4" t="s">
        <v>516</v>
      </c>
      <c r="E17" s="4"/>
    </row>
    <row r="18" spans="1:5">
      <c r="A18" s="4" t="s">
        <v>465</v>
      </c>
      <c r="B18" s="185">
        <v>8184</v>
      </c>
      <c r="D18" s="4" t="s">
        <v>430</v>
      </c>
      <c r="E18" s="185">
        <v>101581</v>
      </c>
    </row>
    <row r="19" spans="1:5">
      <c r="A19" s="4" t="s">
        <v>400</v>
      </c>
      <c r="B19" s="185">
        <v>598171</v>
      </c>
      <c r="D19" s="4" t="s">
        <v>431</v>
      </c>
      <c r="E19" s="4"/>
    </row>
    <row r="20" spans="1:5">
      <c r="A20" s="4" t="s">
        <v>401</v>
      </c>
      <c r="B20" s="185">
        <v>213167</v>
      </c>
      <c r="D20" s="4" t="s">
        <v>432</v>
      </c>
      <c r="E20" s="185">
        <v>76736</v>
      </c>
    </row>
    <row r="21" spans="1:5">
      <c r="A21" s="4" t="s">
        <v>402</v>
      </c>
      <c r="B21" s="185">
        <v>225716</v>
      </c>
      <c r="D21" s="4" t="s">
        <v>21</v>
      </c>
      <c r="E21" s="185">
        <v>45012</v>
      </c>
    </row>
    <row r="22" spans="1:5">
      <c r="A22" s="4" t="s">
        <v>193</v>
      </c>
      <c r="B22" s="185">
        <v>69513</v>
      </c>
      <c r="D22" s="4" t="s">
        <v>433</v>
      </c>
      <c r="E22" s="185">
        <v>15223</v>
      </c>
    </row>
    <row r="23" spans="1:5">
      <c r="A23" s="4" t="s">
        <v>403</v>
      </c>
      <c r="B23" s="185">
        <v>507278</v>
      </c>
      <c r="D23" s="4" t="s">
        <v>434</v>
      </c>
      <c r="E23" s="185">
        <v>128628</v>
      </c>
    </row>
    <row r="24" spans="1:5">
      <c r="A24" s="4" t="s">
        <v>311</v>
      </c>
      <c r="B24" s="185">
        <v>15896</v>
      </c>
      <c r="D24" s="4" t="s">
        <v>318</v>
      </c>
      <c r="E24" s="185">
        <v>169859</v>
      </c>
    </row>
    <row r="25" spans="1:5">
      <c r="A25" s="4" t="s">
        <v>312</v>
      </c>
      <c r="B25" s="185">
        <v>83305</v>
      </c>
      <c r="D25" s="4" t="s">
        <v>319</v>
      </c>
      <c r="E25" s="185">
        <v>8980</v>
      </c>
    </row>
    <row r="26" spans="1:5">
      <c r="A26" s="4" t="s">
        <v>194</v>
      </c>
      <c r="B26" s="185">
        <v>74875</v>
      </c>
      <c r="D26" s="4" t="s">
        <v>320</v>
      </c>
      <c r="E26" s="185">
        <v>40963</v>
      </c>
    </row>
    <row r="27" spans="1:5">
      <c r="A27" s="4" t="s">
        <v>405</v>
      </c>
      <c r="B27" s="4"/>
      <c r="D27" s="4" t="s">
        <v>435</v>
      </c>
      <c r="E27" s="185">
        <v>71155</v>
      </c>
    </row>
    <row r="28" spans="1:5">
      <c r="A28" s="4" t="s">
        <v>313</v>
      </c>
      <c r="B28" s="185">
        <v>106835</v>
      </c>
      <c r="D28" s="4" t="s">
        <v>436</v>
      </c>
      <c r="E28" s="185">
        <v>247904</v>
      </c>
    </row>
    <row r="29" spans="1:5">
      <c r="A29" s="4" t="s">
        <v>471</v>
      </c>
      <c r="B29" s="185">
        <v>2002</v>
      </c>
      <c r="D29" s="4" t="s">
        <v>437</v>
      </c>
      <c r="E29" s="185">
        <v>104242</v>
      </c>
    </row>
    <row r="30" spans="1:5">
      <c r="A30" s="4" t="s">
        <v>472</v>
      </c>
      <c r="B30" s="185">
        <v>139404</v>
      </c>
      <c r="D30" s="4" t="s">
        <v>284</v>
      </c>
      <c r="E30" s="185">
        <v>12404</v>
      </c>
    </row>
    <row r="31" spans="1:5">
      <c r="A31" s="4" t="s">
        <v>484</v>
      </c>
      <c r="B31" s="185">
        <v>9133</v>
      </c>
      <c r="D31" s="4" t="s">
        <v>285</v>
      </c>
      <c r="E31" s="185">
        <v>26675</v>
      </c>
    </row>
    <row r="32" spans="1:5">
      <c r="A32" s="4" t="s">
        <v>406</v>
      </c>
      <c r="B32" s="185">
        <v>242162</v>
      </c>
      <c r="D32" s="4" t="s">
        <v>172</v>
      </c>
      <c r="E32" s="185">
        <v>17853</v>
      </c>
    </row>
    <row r="33" spans="1:5">
      <c r="A33" s="4" t="s">
        <v>152</v>
      </c>
      <c r="B33" s="4"/>
      <c r="D33" s="4" t="s">
        <v>438</v>
      </c>
      <c r="E33" s="185">
        <v>24231</v>
      </c>
    </row>
    <row r="34" spans="1:5">
      <c r="A34" s="4" t="s">
        <v>407</v>
      </c>
      <c r="B34" s="4"/>
      <c r="D34" s="4" t="s">
        <v>439</v>
      </c>
      <c r="E34" s="185">
        <v>305583</v>
      </c>
    </row>
    <row r="35" spans="1:5">
      <c r="A35" s="4" t="s">
        <v>157</v>
      </c>
      <c r="B35" s="185">
        <v>119265</v>
      </c>
      <c r="D35" s="4" t="s">
        <v>441</v>
      </c>
      <c r="E35" s="185">
        <v>448414</v>
      </c>
    </row>
    <row r="36" spans="1:5">
      <c r="A36" s="4" t="s">
        <v>488</v>
      </c>
      <c r="B36" s="185">
        <v>44434</v>
      </c>
      <c r="D36" s="4" t="s">
        <v>288</v>
      </c>
      <c r="E36" s="4"/>
    </row>
    <row r="37" spans="1:5">
      <c r="A37" s="4" t="s">
        <v>489</v>
      </c>
      <c r="B37" s="185">
        <v>93826</v>
      </c>
      <c r="D37" s="171" t="s">
        <v>548</v>
      </c>
      <c r="E37" s="185">
        <v>17268</v>
      </c>
    </row>
    <row r="38" spans="1:5">
      <c r="A38" s="4" t="s">
        <v>171</v>
      </c>
      <c r="B38" s="4"/>
      <c r="D38" s="4" t="s">
        <v>149</v>
      </c>
      <c r="E38" s="185">
        <v>119265</v>
      </c>
    </row>
    <row r="39" spans="1:5">
      <c r="A39" s="4" t="s">
        <v>492</v>
      </c>
      <c r="B39" s="4"/>
      <c r="D39" s="4" t="s">
        <v>325</v>
      </c>
      <c r="E39" s="4"/>
    </row>
    <row r="40" spans="1:5">
      <c r="A40" s="4" t="s">
        <v>493</v>
      </c>
      <c r="B40" s="4">
        <v>714</v>
      </c>
      <c r="D40" s="4" t="s">
        <v>295</v>
      </c>
      <c r="E40" s="185">
        <v>21660</v>
      </c>
    </row>
    <row r="41" spans="1:5">
      <c r="A41" s="4" t="s">
        <v>409</v>
      </c>
      <c r="B41" s="185">
        <v>18908</v>
      </c>
      <c r="D41" s="4" t="s">
        <v>442</v>
      </c>
      <c r="E41" s="185">
        <v>319185</v>
      </c>
    </row>
    <row r="42" spans="1:5">
      <c r="A42" s="4" t="s">
        <v>525</v>
      </c>
      <c r="B42" s="185">
        <v>137829</v>
      </c>
      <c r="D42" s="4" t="s">
        <v>443</v>
      </c>
      <c r="E42" s="185">
        <v>64726</v>
      </c>
    </row>
    <row r="43" spans="1:5">
      <c r="A43" s="4" t="s">
        <v>411</v>
      </c>
      <c r="B43" s="185">
        <v>125542</v>
      </c>
      <c r="D43" s="4" t="s">
        <v>301</v>
      </c>
      <c r="E43" s="4"/>
    </row>
    <row r="44" spans="1:5">
      <c r="A44" s="4" t="s">
        <v>412</v>
      </c>
      <c r="B44" s="185">
        <v>183655</v>
      </c>
      <c r="D44" s="4" t="s">
        <v>322</v>
      </c>
      <c r="E44" s="185">
        <v>43101</v>
      </c>
    </row>
    <row r="45" spans="1:5">
      <c r="A45" s="4" t="s">
        <v>414</v>
      </c>
      <c r="B45" s="185">
        <v>310632</v>
      </c>
      <c r="D45" s="4" t="s">
        <v>444</v>
      </c>
      <c r="E45" s="4"/>
    </row>
    <row r="46" spans="1:5">
      <c r="A46" s="4" t="s">
        <v>496</v>
      </c>
      <c r="B46" s="4"/>
      <c r="D46" s="4" t="s">
        <v>302</v>
      </c>
      <c r="E46" s="185">
        <v>100243</v>
      </c>
    </row>
    <row r="47" spans="1:5">
      <c r="A47" s="4" t="s">
        <v>499</v>
      </c>
      <c r="B47" s="185">
        <v>37697</v>
      </c>
      <c r="D47" s="4" t="s">
        <v>445</v>
      </c>
      <c r="E47" s="185">
        <v>47229</v>
      </c>
    </row>
    <row r="48" spans="1:5">
      <c r="A48" s="4" t="s">
        <v>416</v>
      </c>
      <c r="B48" s="185">
        <v>527849</v>
      </c>
      <c r="D48" s="4" t="s">
        <v>446</v>
      </c>
      <c r="E48" s="185">
        <v>199861</v>
      </c>
    </row>
    <row r="49" spans="1:5">
      <c r="A49" s="4" t="s">
        <v>417</v>
      </c>
      <c r="B49" s="4"/>
      <c r="D49" s="4" t="s">
        <v>447</v>
      </c>
      <c r="E49" s="185">
        <v>50241</v>
      </c>
    </row>
    <row r="50" spans="1:5">
      <c r="A50" s="4" t="s">
        <v>201</v>
      </c>
      <c r="B50" s="185">
        <v>59995</v>
      </c>
      <c r="D50" s="4" t="s">
        <v>448</v>
      </c>
      <c r="E50" s="185">
        <v>47672</v>
      </c>
    </row>
    <row r="51" spans="1:5">
      <c r="A51" s="4" t="s">
        <v>501</v>
      </c>
      <c r="B51" s="185">
        <v>1189</v>
      </c>
      <c r="D51" s="4" t="s">
        <v>151</v>
      </c>
      <c r="E51" s="185">
        <v>119265</v>
      </c>
    </row>
    <row r="52" spans="1:5">
      <c r="A52" s="4" t="s">
        <v>420</v>
      </c>
      <c r="B52" s="185">
        <v>302309</v>
      </c>
    </row>
    <row r="53" spans="1:5">
      <c r="A53" s="4" t="s">
        <v>421</v>
      </c>
      <c r="B53" s="185">
        <v>47368</v>
      </c>
    </row>
    <row r="54" spans="1:5">
      <c r="A54" s="4" t="s">
        <v>502</v>
      </c>
      <c r="B54" s="185">
        <v>28894</v>
      </c>
    </row>
    <row r="55" spans="1:5">
      <c r="A55" s="4" t="s">
        <v>422</v>
      </c>
      <c r="B55" s="185">
        <v>287422</v>
      </c>
      <c r="D55" s="28" t="s">
        <v>379</v>
      </c>
      <c r="E55" s="29">
        <f>MEDIAN(E4:E51,B4:B57)</f>
        <v>63499</v>
      </c>
    </row>
    <row r="56" spans="1:5">
      <c r="A56" s="4" t="s">
        <v>504</v>
      </c>
      <c r="B56" s="185">
        <v>21612</v>
      </c>
      <c r="D56" s="28" t="s">
        <v>378</v>
      </c>
      <c r="E56" s="29">
        <f>AVERAGE(E4:E51,B4:B57)</f>
        <v>108334.57142857143</v>
      </c>
    </row>
    <row r="57" spans="1:5">
      <c r="A57" s="4" t="s">
        <v>423</v>
      </c>
      <c r="B57" s="185">
        <v>244219</v>
      </c>
      <c r="D57" s="28" t="s">
        <v>328</v>
      </c>
      <c r="E57" s="29">
        <f>SUM(E4:E51,B4:B57)</f>
        <v>9100104</v>
      </c>
    </row>
  </sheetData>
  <pageMargins left="0.51181102362204722" right="0.51181102362204722" top="0.51181102362204722" bottom="0.51181102362204722" header="0.23622047244094491" footer="0.23622047244094491"/>
  <pageSetup paperSize="9" orientation="portrait" r:id="rId1"/>
  <headerFooter alignWithMargins="0">
    <oddFooter>&amp;L&amp;9Public Library Statistics 2012/13&amp;C&amp;9&amp;P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79</vt:i4>
      </vt:variant>
    </vt:vector>
  </HeadingPairs>
  <TitlesOfParts>
    <vt:vector size="170" baseType="lpstr">
      <vt:lpstr>Executive Summary</vt:lpstr>
      <vt:lpstr>Expenditure &amp; Subsidy-Summary</vt:lpstr>
      <vt:lpstr> Expenditure &amp; Subsidy A-G </vt:lpstr>
      <vt:lpstr>Expenditure &amp; Subsidy G-N</vt:lpstr>
      <vt:lpstr>Expenditure &amp; Subsidy N-Y</vt:lpstr>
      <vt:lpstr>5-Blank</vt:lpstr>
      <vt:lpstr>Voted Exp, Subsidy &amp; LPG A-G</vt:lpstr>
      <vt:lpstr>Voted Exp, Subsidy &amp; LPG G-P</vt:lpstr>
      <vt:lpstr>Voted Exp, Subsidy &amp; LPG P-Y</vt:lpstr>
      <vt:lpstr>Expenditure &amp; Subsidy-Summaries</vt:lpstr>
      <vt:lpstr>Exp &amp; Subsidy by Library A-L</vt:lpstr>
      <vt:lpstr>Exp &amp; Subsidy by Library M-Y</vt:lpstr>
      <vt:lpstr>Exp on Library Material A-L</vt:lpstr>
      <vt:lpstr>Exp on Library Material M-Y</vt:lpstr>
      <vt:lpstr>14-blank</vt:lpstr>
      <vt:lpstr>Circulation</vt:lpstr>
      <vt:lpstr>Circulation by Format A-L</vt:lpstr>
      <vt:lpstr>Circulation by Format M-Y</vt:lpstr>
      <vt:lpstr>Circulation by Category A-L</vt:lpstr>
      <vt:lpstr>Circulation by Category M-Y</vt:lpstr>
      <vt:lpstr>Circulation of Non-Book A-L</vt:lpstr>
      <vt:lpstr>Circulation of Non-Book A-L </vt:lpstr>
      <vt:lpstr>Circulation of Non-Book M-Y</vt:lpstr>
      <vt:lpstr>Circulation of Non-Book M-Y (2)</vt:lpstr>
      <vt:lpstr>Circ. of Sep. Collections A-L</vt:lpstr>
      <vt:lpstr>Circ. of Sep. Collections M-Y</vt:lpstr>
      <vt:lpstr>26-Blank</vt:lpstr>
      <vt:lpstr>Circulation by Council</vt:lpstr>
      <vt:lpstr>Total Stock A-L</vt:lpstr>
      <vt:lpstr>Total Stock M-Y</vt:lpstr>
      <vt:lpstr>Total Bookstock A-L</vt:lpstr>
      <vt:lpstr>Total Bookstock M-Y</vt:lpstr>
      <vt:lpstr>Total Non-Book Material A-L</vt:lpstr>
      <vt:lpstr> Total Non-Book Material A-L (2</vt:lpstr>
      <vt:lpstr>Total Non-Book Material M-Y</vt:lpstr>
      <vt:lpstr>Total Non-Book Material M-Y (2)</vt:lpstr>
      <vt:lpstr>Total Serials A-L</vt:lpstr>
      <vt:lpstr>Total Serials M-Y</vt:lpstr>
      <vt:lpstr>Separate Collections A-L</vt:lpstr>
      <vt:lpstr>Separate Collections M-Y</vt:lpstr>
      <vt:lpstr>Acquisitions &amp; Discards A-L</vt:lpstr>
      <vt:lpstr>Acquisitions &amp; Discards M-Y</vt:lpstr>
      <vt:lpstr>Registered Members A-L</vt:lpstr>
      <vt:lpstr>Registered Members M-Y</vt:lpstr>
      <vt:lpstr>44-Blank</vt:lpstr>
      <vt:lpstr>Non-Resident Members by Council</vt:lpstr>
      <vt:lpstr>Service Pts &amp; Opening Hrs A-L </vt:lpstr>
      <vt:lpstr>Service Pts &amp; Opening Hrs M-Y</vt:lpstr>
      <vt:lpstr>Service Pts &amp; Hrs Open A-L</vt:lpstr>
      <vt:lpstr>Service Pts Hrs Open M-Y</vt:lpstr>
      <vt:lpstr>Library Staff A-L</vt:lpstr>
      <vt:lpstr>Library Staff M-Y</vt:lpstr>
      <vt:lpstr> Regional &amp; Joint Libraries (1)</vt:lpstr>
      <vt:lpstr>Regional &amp; Joint Libraries (2)</vt:lpstr>
      <vt:lpstr>Regional &amp; Joint Libraries (3)</vt:lpstr>
      <vt:lpstr>Summary of Comparative Stats</vt:lpstr>
      <vt:lpstr>56-blank</vt:lpstr>
      <vt:lpstr>Population</vt:lpstr>
      <vt:lpstr>Total Expenditure 2012-13</vt:lpstr>
      <vt:lpstr>Expenditure per capita</vt:lpstr>
      <vt:lpstr> Exp. on Salaries per capita</vt:lpstr>
      <vt:lpstr>Exp. on Lib Material per capita</vt:lpstr>
      <vt:lpstr> Library Material </vt:lpstr>
      <vt:lpstr>Library Material per capita</vt:lpstr>
      <vt:lpstr>Avg. cost of Library Material</vt:lpstr>
      <vt:lpstr>Age of Library Material</vt:lpstr>
      <vt:lpstr>Adult Fiction</vt:lpstr>
      <vt:lpstr>Adult Periodical Titles</vt:lpstr>
      <vt:lpstr>Acquisitions</vt:lpstr>
      <vt:lpstr>Acquisitions per capita</vt:lpstr>
      <vt:lpstr>Discards as % of Acquisitions</vt:lpstr>
      <vt:lpstr>Discards as % of total stock</vt:lpstr>
      <vt:lpstr> Circulation of Lib. Material</vt:lpstr>
      <vt:lpstr>Circulation per capita</vt:lpstr>
      <vt:lpstr>Turnover of Stock</vt:lpstr>
      <vt:lpstr>Circulation per Staff Member</vt:lpstr>
      <vt:lpstr>Total Staff</vt:lpstr>
      <vt:lpstr>Population per Staff Member</vt:lpstr>
      <vt:lpstr>Total Qualified Staff</vt:lpstr>
      <vt:lpstr>Population per Qualified Staff</vt:lpstr>
      <vt:lpstr>Document Delivery A-L</vt:lpstr>
      <vt:lpstr>Document Delivery M-Y</vt:lpstr>
      <vt:lpstr>Library Visits A-L</vt:lpstr>
      <vt:lpstr>Library Visits M-Y</vt:lpstr>
      <vt:lpstr>Internet Access for Public A-L </vt:lpstr>
      <vt:lpstr>Internet Access for Public M-Y </vt:lpstr>
      <vt:lpstr>Information Requests A-L</vt:lpstr>
      <vt:lpstr>Information Requests M-Y</vt:lpstr>
      <vt:lpstr>Library Programs A-L</vt:lpstr>
      <vt:lpstr>Library Programs M-Y</vt:lpstr>
      <vt:lpstr>Website Visits</vt:lpstr>
      <vt:lpstr>' Circulation of Lib. Material'!Print_Area</vt:lpstr>
      <vt:lpstr>' Exp. on Salaries per capita'!Print_Area</vt:lpstr>
      <vt:lpstr>' Expenditure &amp; Subsidy A-G '!Print_Area</vt:lpstr>
      <vt:lpstr>' Library Material '!Print_Area</vt:lpstr>
      <vt:lpstr>' Regional &amp; Joint Libraries (1)'!Print_Area</vt:lpstr>
      <vt:lpstr>' Total Non-Book Material A-L (2'!Print_Area</vt:lpstr>
      <vt:lpstr>'5-Blank'!Print_Area</vt:lpstr>
      <vt:lpstr>Acquisitions!Print_Area</vt:lpstr>
      <vt:lpstr>'Acquisitions &amp; Discards A-L'!Print_Area</vt:lpstr>
      <vt:lpstr>'Acquisitions &amp; Discards M-Y'!Print_Area</vt:lpstr>
      <vt:lpstr>'Acquisitions per capita'!Print_Area</vt:lpstr>
      <vt:lpstr>'Adult Fiction'!Print_Area</vt:lpstr>
      <vt:lpstr>'Adult Periodical Titles'!Print_Area</vt:lpstr>
      <vt:lpstr>'Age of Library Material'!Print_Area</vt:lpstr>
      <vt:lpstr>'Avg. cost of Library Material'!Print_Area</vt:lpstr>
      <vt:lpstr>'Circ. of Sep. Collections A-L'!Print_Area</vt:lpstr>
      <vt:lpstr>'Circ. of Sep. Collections M-Y'!Print_Area</vt:lpstr>
      <vt:lpstr>Circulation!Print_Area</vt:lpstr>
      <vt:lpstr>'Circulation by Category A-L'!Print_Area</vt:lpstr>
      <vt:lpstr>'Circulation by Category M-Y'!Print_Area</vt:lpstr>
      <vt:lpstr>'Circulation by Council'!Print_Area</vt:lpstr>
      <vt:lpstr>'Circulation by Format M-Y'!Print_Area</vt:lpstr>
      <vt:lpstr>'Circulation of Non-Book A-L '!Print_Area</vt:lpstr>
      <vt:lpstr>'Circulation of Non-Book M-Y'!Print_Area</vt:lpstr>
      <vt:lpstr>'Circulation of Non-Book M-Y (2)'!Print_Area</vt:lpstr>
      <vt:lpstr>'Circulation per capita'!Print_Area</vt:lpstr>
      <vt:lpstr>'Circulation per Staff Member'!Print_Area</vt:lpstr>
      <vt:lpstr>'Discards as % of Acquisitions'!Print_Area</vt:lpstr>
      <vt:lpstr>'Discards as % of total stock'!Print_Area</vt:lpstr>
      <vt:lpstr>'Document Delivery A-L'!Print_Area</vt:lpstr>
      <vt:lpstr>'Document Delivery M-Y'!Print_Area</vt:lpstr>
      <vt:lpstr>'Exp &amp; Subsidy by Library A-L'!Print_Area</vt:lpstr>
      <vt:lpstr>'Exp &amp; Subsidy by Library M-Y'!Print_Area</vt:lpstr>
      <vt:lpstr>'Exp on Library Material A-L'!Print_Area</vt:lpstr>
      <vt:lpstr>'Exp on Library Material M-Y'!Print_Area</vt:lpstr>
      <vt:lpstr>'Exp. on Lib Material per capita'!Print_Area</vt:lpstr>
      <vt:lpstr>'Expenditure &amp; Subsidy G-N'!Print_Area</vt:lpstr>
      <vt:lpstr>'Expenditure &amp; Subsidy N-Y'!Print_Area</vt:lpstr>
      <vt:lpstr>'Expenditure &amp; Subsidy-Summaries'!Print_Area</vt:lpstr>
      <vt:lpstr>'Expenditure &amp; Subsidy-Summary'!Print_Area</vt:lpstr>
      <vt:lpstr>'Expenditure per capita'!Print_Area</vt:lpstr>
      <vt:lpstr>'Information Requests A-L'!Print_Area</vt:lpstr>
      <vt:lpstr>'Information Requests M-Y'!Print_Area</vt:lpstr>
      <vt:lpstr>'Internet Access for Public A-L '!Print_Area</vt:lpstr>
      <vt:lpstr>'Internet Access for Public M-Y '!Print_Area</vt:lpstr>
      <vt:lpstr>'Library Material per capita'!Print_Area</vt:lpstr>
      <vt:lpstr>'Library Staff A-L'!Print_Area</vt:lpstr>
      <vt:lpstr>'Library Staff M-Y'!Print_Area</vt:lpstr>
      <vt:lpstr>'Library Visits A-L'!Print_Area</vt:lpstr>
      <vt:lpstr>'Library Visits M-Y'!Print_Area</vt:lpstr>
      <vt:lpstr>'Non-Resident Members by Council'!Print_Area</vt:lpstr>
      <vt:lpstr>Population!Print_Area</vt:lpstr>
      <vt:lpstr>'Population per Qualified Staff'!Print_Area</vt:lpstr>
      <vt:lpstr>'Population per Staff Member'!Print_Area</vt:lpstr>
      <vt:lpstr>'Regional &amp; Joint Libraries (2)'!Print_Area</vt:lpstr>
      <vt:lpstr>'Regional &amp; Joint Libraries (3)'!Print_Area</vt:lpstr>
      <vt:lpstr>'Registered Members A-L'!Print_Area</vt:lpstr>
      <vt:lpstr>'Registered Members M-Y'!Print_Area</vt:lpstr>
      <vt:lpstr>'Separate Collections A-L'!Print_Area</vt:lpstr>
      <vt:lpstr>'Separate Collections M-Y'!Print_Area</vt:lpstr>
      <vt:lpstr>'Service Pts &amp; Hrs Open A-L'!Print_Area</vt:lpstr>
      <vt:lpstr>'Service Pts &amp; Opening Hrs A-L '!Print_Area</vt:lpstr>
      <vt:lpstr>'Service Pts &amp; Opening Hrs M-Y'!Print_Area</vt:lpstr>
      <vt:lpstr>'Service Pts Hrs Open M-Y'!Print_Area</vt:lpstr>
      <vt:lpstr>'Total Bookstock A-L'!Print_Area</vt:lpstr>
      <vt:lpstr>'Total Bookstock M-Y'!Print_Area</vt:lpstr>
      <vt:lpstr>'Total Expenditure 2012-13'!Print_Area</vt:lpstr>
      <vt:lpstr>'Total Non-Book Material A-L'!Print_Area</vt:lpstr>
      <vt:lpstr>'Total Non-Book Material M-Y'!Print_Area</vt:lpstr>
      <vt:lpstr>'Total Non-Book Material M-Y (2)'!Print_Area</vt:lpstr>
      <vt:lpstr>'Total Qualified Staff'!Print_Area</vt:lpstr>
      <vt:lpstr>'Total Serials A-L'!Print_Area</vt:lpstr>
      <vt:lpstr>'Total Serials M-Y'!Print_Area</vt:lpstr>
      <vt:lpstr>'Total Staff'!Print_Area</vt:lpstr>
      <vt:lpstr>'Total Stock M-Y'!Print_Area</vt:lpstr>
      <vt:lpstr>'Turnover of Stock'!Print_Area</vt:lpstr>
      <vt:lpstr>'Voted Exp, Subsidy &amp; LPG A-G'!Print_Area</vt:lpstr>
      <vt:lpstr>'Voted Exp, Subsidy &amp; LPG G-P'!Print_Area</vt:lpstr>
      <vt:lpstr>'Voted Exp, Subsidy &amp; LPG P-Y'!Print_Area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NSW Public Library Statistics 2012/13</dc:title>
  <dc:creator>State Library of NSW</dc:creator>
  <cp:lastModifiedBy>Megan Reilly</cp:lastModifiedBy>
  <cp:lastPrinted>2014-06-11T04:21:13Z</cp:lastPrinted>
  <dcterms:created xsi:type="dcterms:W3CDTF">2004-01-18T23:25:41Z</dcterms:created>
  <dcterms:modified xsi:type="dcterms:W3CDTF">2016-01-22T04:28:59Z</dcterms:modified>
</cp:coreProperties>
</file>